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685" yWindow="60" windowWidth="15150" windowHeight="10020" tabRatio="874" firstSheet="4" activeTab="19"/>
  </bookViews>
  <sheets>
    <sheet name="CACR" sheetId="18" r:id="rId1"/>
    <sheet name="CONSULTAS ENE-SEPT-MEDICO" sheetId="19" r:id="rId2"/>
    <sheet name="NSP ENE-SPT. MEDICO" sheetId="20" r:id="rId3"/>
    <sheet name="CONSULTA ABREVIADA" sheetId="21" r:id="rId4"/>
    <sheet name="COMGES 7" sheetId="14" r:id="rId5"/>
    <sheet name="COMGES 3" sheetId="15" r:id="rId6"/>
    <sheet name="ALTAS" sheetId="17" r:id="rId7"/>
    <sheet name="CONSOLIDADO" sheetId="1" r:id="rId8"/>
    <sheet name="ENERO" sheetId="2" r:id="rId9"/>
    <sheet name="FEBRERO" sheetId="3" r:id="rId10"/>
    <sheet name="MARZO" sheetId="4" r:id="rId11"/>
    <sheet name="ABRIL" sheetId="5" r:id="rId12"/>
    <sheet name="MAYO" sheetId="6" r:id="rId13"/>
    <sheet name="JUNIO" sheetId="7" r:id="rId14"/>
    <sheet name="JULIO" sheetId="8" r:id="rId15"/>
    <sheet name="AGOSTO" sheetId="9" r:id="rId16"/>
    <sheet name="SEPTIEMBRE" sheetId="10" r:id="rId17"/>
    <sheet name="OCTUBRE" sheetId="11" r:id="rId18"/>
    <sheet name="NOVIEMBRE" sheetId="12" r:id="rId19"/>
    <sheet name="DICIEMBRE" sheetId="13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6" hidden="1">ALTAS!$C$3:$H$63</definedName>
    <definedName name="_xlnm._FilterDatabase" localSheetId="5" hidden="1">'COMGES 3'!$A$3:$G$65</definedName>
    <definedName name="_xlnm._FilterDatabase" localSheetId="4" hidden="1">'COMGES 7'!$C$3:$N$63</definedName>
    <definedName name="_xlnm._FilterDatabase" localSheetId="7" hidden="1">CONSOLIDADO!$A$11:$EK$200</definedName>
    <definedName name="_xlnm._FilterDatabase" localSheetId="14" hidden="1">JULIO!$A$11:$EK$200</definedName>
    <definedName name="_xlnm.Print_Area" localSheetId="5">'COMGES 3'!$J$1:$Q$93</definedName>
    <definedName name="_xlnm.Print_Titles" localSheetId="0">CACR!$34:$34</definedName>
  </definedNames>
  <calcPr calcId="144525"/>
</workbook>
</file>

<file path=xl/calcChain.xml><?xml version="1.0" encoding="utf-8"?>
<calcChain xmlns="http://schemas.openxmlformats.org/spreadsheetml/2006/main">
  <c r="E200" i="13" l="1"/>
  <c r="D200" i="13"/>
  <c r="E199" i="13"/>
  <c r="D199" i="13"/>
  <c r="E198" i="13"/>
  <c r="D198" i="13"/>
  <c r="E197" i="13"/>
  <c r="D197" i="13"/>
  <c r="E196" i="13"/>
  <c r="D196" i="13"/>
  <c r="E195" i="13"/>
  <c r="D195" i="13"/>
  <c r="E194" i="13"/>
  <c r="D194" i="13"/>
  <c r="E193" i="13"/>
  <c r="D193" i="13"/>
  <c r="E192" i="13"/>
  <c r="D192" i="13"/>
  <c r="E191" i="13"/>
  <c r="D191" i="13"/>
  <c r="BO186" i="13"/>
  <c r="BN186" i="13"/>
  <c r="BF186" i="13"/>
  <c r="E186" i="13"/>
  <c r="D186" i="13"/>
  <c r="BG186" i="13" s="1"/>
  <c r="C186" i="13"/>
  <c r="BE186" i="13" s="1"/>
  <c r="E185" i="13"/>
  <c r="D185" i="13"/>
  <c r="BQ184" i="13"/>
  <c r="BO184" i="13"/>
  <c r="BN184" i="13"/>
  <c r="BJ184" i="13"/>
  <c r="BI184" i="13"/>
  <c r="BF184" i="13"/>
  <c r="E184" i="13"/>
  <c r="D184" i="13"/>
  <c r="BG184" i="13" s="1"/>
  <c r="C184" i="13"/>
  <c r="BO183" i="13"/>
  <c r="BG183" i="13"/>
  <c r="E183" i="13"/>
  <c r="D183" i="13"/>
  <c r="BO182" i="13"/>
  <c r="BN182" i="13"/>
  <c r="BF182" i="13"/>
  <c r="BE182" i="13"/>
  <c r="E182" i="13"/>
  <c r="D182" i="13"/>
  <c r="BG182" i="13" s="1"/>
  <c r="C182" i="13"/>
  <c r="E181" i="13"/>
  <c r="D181" i="13"/>
  <c r="BQ180" i="13"/>
  <c r="BO180" i="13"/>
  <c r="BN180" i="13"/>
  <c r="BJ180" i="13"/>
  <c r="BI180" i="13"/>
  <c r="BF180" i="13"/>
  <c r="E180" i="13"/>
  <c r="D180" i="13"/>
  <c r="BG180" i="13" s="1"/>
  <c r="C180" i="13"/>
  <c r="BO179" i="13"/>
  <c r="BG179" i="13"/>
  <c r="E179" i="13"/>
  <c r="D179" i="13"/>
  <c r="BO178" i="13"/>
  <c r="BN178" i="13"/>
  <c r="BF178" i="13"/>
  <c r="E178" i="13"/>
  <c r="D178" i="13"/>
  <c r="BG178" i="13" s="1"/>
  <c r="C178" i="13"/>
  <c r="BE178" i="13" s="1"/>
  <c r="E177" i="13"/>
  <c r="D177" i="13"/>
  <c r="BQ176" i="13"/>
  <c r="BO176" i="13"/>
  <c r="BN176" i="13"/>
  <c r="BJ176" i="13"/>
  <c r="BI176" i="13"/>
  <c r="BF176" i="13"/>
  <c r="E176" i="13"/>
  <c r="D176" i="13"/>
  <c r="BG176" i="13" s="1"/>
  <c r="C176" i="13"/>
  <c r="AQ171" i="13"/>
  <c r="AP171" i="13"/>
  <c r="AO171" i="13"/>
  <c r="AN171" i="13"/>
  <c r="AM171" i="13"/>
  <c r="AL171" i="13"/>
  <c r="AK171" i="13"/>
  <c r="AJ171" i="13"/>
  <c r="AI171" i="13"/>
  <c r="AH171" i="13"/>
  <c r="AG171" i="13"/>
  <c r="AF171" i="13"/>
  <c r="AE171" i="13"/>
  <c r="AD171" i="13"/>
  <c r="AC171" i="13"/>
  <c r="AB171" i="13"/>
  <c r="AA171" i="13"/>
  <c r="Z171" i="13"/>
  <c r="Y171" i="13"/>
  <c r="X171" i="13"/>
  <c r="W171" i="13"/>
  <c r="V171" i="13"/>
  <c r="U171" i="13"/>
  <c r="T171" i="13"/>
  <c r="S171" i="13"/>
  <c r="R171" i="13"/>
  <c r="Q171" i="13"/>
  <c r="P171" i="13"/>
  <c r="O171" i="13"/>
  <c r="N171" i="13"/>
  <c r="M171" i="13"/>
  <c r="L171" i="13"/>
  <c r="K171" i="13"/>
  <c r="J171" i="13"/>
  <c r="I171" i="13"/>
  <c r="H171" i="13"/>
  <c r="G171" i="13"/>
  <c r="F171" i="13"/>
  <c r="BL170" i="13"/>
  <c r="BG170" i="13"/>
  <c r="E170" i="13"/>
  <c r="D170" i="13"/>
  <c r="C170" i="13" s="1"/>
  <c r="BM169" i="13"/>
  <c r="BL169" i="13"/>
  <c r="E169" i="13"/>
  <c r="C169" i="13" s="1"/>
  <c r="BE169" i="13" s="1"/>
  <c r="D169" i="13"/>
  <c r="BN168" i="13"/>
  <c r="BE168" i="13"/>
  <c r="E168" i="13"/>
  <c r="D168" i="13"/>
  <c r="C168" i="13"/>
  <c r="BM168" i="13" s="1"/>
  <c r="BG167" i="13"/>
  <c r="E167" i="13"/>
  <c r="D167" i="13"/>
  <c r="C167" i="13"/>
  <c r="E166" i="13"/>
  <c r="D166" i="13"/>
  <c r="E165" i="13"/>
  <c r="C165" i="13" s="1"/>
  <c r="D165" i="13"/>
  <c r="E164" i="13"/>
  <c r="D164" i="13"/>
  <c r="C164" i="13"/>
  <c r="BF164" i="13" s="1"/>
  <c r="BE163" i="13"/>
  <c r="E163" i="13"/>
  <c r="D163" i="13"/>
  <c r="C163" i="13"/>
  <c r="BO162" i="13"/>
  <c r="BL162" i="13"/>
  <c r="BH162" i="13"/>
  <c r="BE162" i="13"/>
  <c r="E162" i="13"/>
  <c r="C162" i="13"/>
  <c r="BN162" i="13" s="1"/>
  <c r="BO161" i="13"/>
  <c r="BH161" i="13"/>
  <c r="BG161" i="13"/>
  <c r="E161" i="13"/>
  <c r="C161" i="13" s="1"/>
  <c r="E160" i="13"/>
  <c r="D160" i="13"/>
  <c r="U155" i="13"/>
  <c r="T155" i="13"/>
  <c r="S155" i="13"/>
  <c r="R155" i="13"/>
  <c r="Q155" i="13"/>
  <c r="P155" i="13"/>
  <c r="O155" i="13"/>
  <c r="N155" i="13"/>
  <c r="M155" i="13"/>
  <c r="L155" i="13"/>
  <c r="K155" i="13"/>
  <c r="J155" i="13"/>
  <c r="I155" i="13"/>
  <c r="H155" i="13"/>
  <c r="G155" i="13"/>
  <c r="F155" i="13"/>
  <c r="E155" i="13"/>
  <c r="D155" i="13"/>
  <c r="C155" i="13"/>
  <c r="BN154" i="13"/>
  <c r="BM154" i="13"/>
  <c r="BL154" i="13"/>
  <c r="BF154" i="13"/>
  <c r="BE154" i="13"/>
  <c r="V154" i="13" s="1"/>
  <c r="B154" i="13"/>
  <c r="BG154" i="13" s="1"/>
  <c r="BN153" i="13"/>
  <c r="BM153" i="13"/>
  <c r="BL153" i="13"/>
  <c r="BF153" i="13"/>
  <c r="BE153" i="13"/>
  <c r="V153" i="13"/>
  <c r="B153" i="13"/>
  <c r="BG153" i="13" s="1"/>
  <c r="BN152" i="13"/>
  <c r="BM152" i="13"/>
  <c r="BL152" i="13"/>
  <c r="BF152" i="13"/>
  <c r="BE152" i="13"/>
  <c r="B152" i="13"/>
  <c r="BG152" i="13" s="1"/>
  <c r="V152" i="13" s="1"/>
  <c r="BN151" i="13"/>
  <c r="BM151" i="13"/>
  <c r="BL151" i="13"/>
  <c r="BF151" i="13"/>
  <c r="BE151" i="13"/>
  <c r="V151" i="13" s="1"/>
  <c r="B151" i="13"/>
  <c r="BG151" i="13" s="1"/>
  <c r="BN150" i="13"/>
  <c r="BM150" i="13"/>
  <c r="BL150" i="13"/>
  <c r="BF150" i="13"/>
  <c r="BE150" i="13"/>
  <c r="V150" i="13"/>
  <c r="B150" i="13"/>
  <c r="BG150" i="13" s="1"/>
  <c r="BN149" i="13"/>
  <c r="BM149" i="13"/>
  <c r="BL149" i="13"/>
  <c r="BF149" i="13"/>
  <c r="BE149" i="13"/>
  <c r="B149" i="13"/>
  <c r="BG149" i="13" s="1"/>
  <c r="V149" i="13" s="1"/>
  <c r="BN148" i="13"/>
  <c r="BM148" i="13"/>
  <c r="BL148" i="13"/>
  <c r="BF148" i="13"/>
  <c r="BE148" i="13"/>
  <c r="B148" i="13"/>
  <c r="BG148" i="13" s="1"/>
  <c r="V148" i="13" s="1"/>
  <c r="BN147" i="13"/>
  <c r="BM147" i="13"/>
  <c r="BL147" i="13"/>
  <c r="BF147" i="13"/>
  <c r="BE147" i="13"/>
  <c r="V147" i="13" s="1"/>
  <c r="B147" i="13"/>
  <c r="BG147" i="13" s="1"/>
  <c r="BN146" i="13"/>
  <c r="BM146" i="13"/>
  <c r="BL146" i="13"/>
  <c r="BF146" i="13"/>
  <c r="BE146" i="13"/>
  <c r="V146" i="13" s="1"/>
  <c r="B146" i="13"/>
  <c r="BG146" i="13" s="1"/>
  <c r="BN145" i="13"/>
  <c r="BM145" i="13"/>
  <c r="BL145" i="13"/>
  <c r="BF145" i="13"/>
  <c r="BE145" i="13"/>
  <c r="V145" i="13"/>
  <c r="B145" i="13"/>
  <c r="BG145" i="13" s="1"/>
  <c r="BN144" i="13"/>
  <c r="BM144" i="13"/>
  <c r="BL144" i="13"/>
  <c r="BF144" i="13"/>
  <c r="BE144" i="13"/>
  <c r="B144" i="13"/>
  <c r="BG144" i="13" s="1"/>
  <c r="V144" i="13" s="1"/>
  <c r="BN143" i="13"/>
  <c r="BM143" i="13"/>
  <c r="BL143" i="13"/>
  <c r="BF143" i="13"/>
  <c r="BE143" i="13"/>
  <c r="B143" i="13"/>
  <c r="BG143" i="13" s="1"/>
  <c r="BN142" i="13"/>
  <c r="BM142" i="13"/>
  <c r="BL142" i="13"/>
  <c r="BF142" i="13"/>
  <c r="BE142" i="13"/>
  <c r="V142" i="13"/>
  <c r="B142" i="13"/>
  <c r="BG142" i="13" s="1"/>
  <c r="BN141" i="13"/>
  <c r="BM141" i="13"/>
  <c r="BL141" i="13"/>
  <c r="BF141" i="13"/>
  <c r="BE141" i="13"/>
  <c r="B141" i="13"/>
  <c r="BG141" i="13" s="1"/>
  <c r="V141" i="13" s="1"/>
  <c r="BN140" i="13"/>
  <c r="BM140" i="13"/>
  <c r="BL140" i="13"/>
  <c r="BF140" i="13"/>
  <c r="BE140" i="13"/>
  <c r="B140" i="13"/>
  <c r="BG140" i="13" s="1"/>
  <c r="V140" i="13" s="1"/>
  <c r="BN139" i="13"/>
  <c r="BM139" i="13"/>
  <c r="BL139" i="13"/>
  <c r="BF139" i="13"/>
  <c r="BE139" i="13"/>
  <c r="B139" i="13"/>
  <c r="B155" i="13" s="1"/>
  <c r="AI136" i="13"/>
  <c r="AH136" i="13"/>
  <c r="AG136" i="13"/>
  <c r="AF136" i="13"/>
  <c r="AE136" i="13"/>
  <c r="AD136" i="13"/>
  <c r="AC136" i="13"/>
  <c r="AB136" i="13"/>
  <c r="AA136" i="13"/>
  <c r="Z136" i="13"/>
  <c r="Y136" i="13"/>
  <c r="X136" i="13"/>
  <c r="W136" i="13"/>
  <c r="V136" i="13"/>
  <c r="U136" i="13"/>
  <c r="T136" i="13"/>
  <c r="S136" i="13"/>
  <c r="R136" i="13"/>
  <c r="Q136" i="13"/>
  <c r="P136" i="13"/>
  <c r="O136" i="13"/>
  <c r="N136" i="13"/>
  <c r="M136" i="13"/>
  <c r="L136" i="13"/>
  <c r="K136" i="13"/>
  <c r="J136" i="13"/>
  <c r="I136" i="13"/>
  <c r="H136" i="13"/>
  <c r="G136" i="13"/>
  <c r="F136" i="13"/>
  <c r="E136" i="13"/>
  <c r="D136" i="13"/>
  <c r="C136" i="13"/>
  <c r="N135" i="13"/>
  <c r="J135" i="13"/>
  <c r="F135" i="13"/>
  <c r="B135" i="13"/>
  <c r="N134" i="13"/>
  <c r="J134" i="13"/>
  <c r="F134" i="13"/>
  <c r="B134" i="13"/>
  <c r="N133" i="13"/>
  <c r="J133" i="13"/>
  <c r="F133" i="13"/>
  <c r="B133" i="13"/>
  <c r="N132" i="13"/>
  <c r="J132" i="13"/>
  <c r="F132" i="13"/>
  <c r="B132" i="13"/>
  <c r="N131" i="13"/>
  <c r="J131" i="13"/>
  <c r="F131" i="13"/>
  <c r="B131" i="13"/>
  <c r="N130" i="13"/>
  <c r="J130" i="13"/>
  <c r="F130" i="13"/>
  <c r="B130" i="13"/>
  <c r="N129" i="13"/>
  <c r="J129" i="13"/>
  <c r="F129" i="13"/>
  <c r="B129" i="13"/>
  <c r="N128" i="13"/>
  <c r="J128" i="13"/>
  <c r="F128" i="13"/>
  <c r="B128" i="13"/>
  <c r="N127" i="13"/>
  <c r="J127" i="13"/>
  <c r="F127" i="13"/>
  <c r="B127" i="13"/>
  <c r="N126" i="13"/>
  <c r="J126" i="13"/>
  <c r="F126" i="13"/>
  <c r="B126" i="13"/>
  <c r="N125" i="13"/>
  <c r="J125" i="13"/>
  <c r="F125" i="13"/>
  <c r="B125" i="13"/>
  <c r="N124" i="13"/>
  <c r="J124" i="13"/>
  <c r="F124" i="13"/>
  <c r="B124" i="13"/>
  <c r="N123" i="13"/>
  <c r="J123" i="13"/>
  <c r="F123" i="13"/>
  <c r="B123" i="13"/>
  <c r="N122" i="13"/>
  <c r="J122" i="13"/>
  <c r="F122" i="13"/>
  <c r="B122" i="13"/>
  <c r="N121" i="13"/>
  <c r="J121" i="13"/>
  <c r="F121" i="13"/>
  <c r="B121" i="13"/>
  <c r="N120" i="13"/>
  <c r="J120" i="13"/>
  <c r="F120" i="13"/>
  <c r="B120" i="13"/>
  <c r="N119" i="13"/>
  <c r="J119" i="13"/>
  <c r="F119" i="13"/>
  <c r="B119" i="13"/>
  <c r="N118" i="13"/>
  <c r="J118" i="13"/>
  <c r="F118" i="13"/>
  <c r="B118" i="13"/>
  <c r="N117" i="13"/>
  <c r="J117" i="13"/>
  <c r="F117" i="13"/>
  <c r="B117" i="13"/>
  <c r="N116" i="13"/>
  <c r="J116" i="13"/>
  <c r="F116" i="13"/>
  <c r="B116" i="13"/>
  <c r="N115" i="13"/>
  <c r="J115" i="13"/>
  <c r="F115" i="13"/>
  <c r="B115" i="13"/>
  <c r="N114" i="13"/>
  <c r="J114" i="13"/>
  <c r="F114" i="13"/>
  <c r="B114" i="13"/>
  <c r="N113" i="13"/>
  <c r="J113" i="13"/>
  <c r="F113" i="13"/>
  <c r="B113" i="13"/>
  <c r="N112" i="13"/>
  <c r="J112" i="13"/>
  <c r="F112" i="13"/>
  <c r="B112" i="13"/>
  <c r="N111" i="13"/>
  <c r="J111" i="13"/>
  <c r="F111" i="13"/>
  <c r="B111" i="13"/>
  <c r="N110" i="13"/>
  <c r="J110" i="13"/>
  <c r="F110" i="13"/>
  <c r="B110" i="13"/>
  <c r="N109" i="13"/>
  <c r="J109" i="13"/>
  <c r="F109" i="13"/>
  <c r="B109" i="13"/>
  <c r="N108" i="13"/>
  <c r="J108" i="13"/>
  <c r="F108" i="13"/>
  <c r="B108" i="13"/>
  <c r="N107" i="13"/>
  <c r="J107" i="13"/>
  <c r="F107" i="13"/>
  <c r="B107" i="13"/>
  <c r="N106" i="13"/>
  <c r="J106" i="13"/>
  <c r="F106" i="13"/>
  <c r="B106" i="13"/>
  <c r="N105" i="13"/>
  <c r="J105" i="13"/>
  <c r="F105" i="13"/>
  <c r="B105" i="13"/>
  <c r="N104" i="13"/>
  <c r="J104" i="13"/>
  <c r="F104" i="13"/>
  <c r="B104" i="13"/>
  <c r="N103" i="13"/>
  <c r="J103" i="13"/>
  <c r="F103" i="13"/>
  <c r="B103" i="13"/>
  <c r="N102" i="13"/>
  <c r="J102" i="13"/>
  <c r="F102" i="13"/>
  <c r="B102" i="13"/>
  <c r="N101" i="13"/>
  <c r="J101" i="13"/>
  <c r="F101" i="13"/>
  <c r="B101" i="13"/>
  <c r="N100" i="13"/>
  <c r="J100" i="13"/>
  <c r="F100" i="13"/>
  <c r="B100" i="13"/>
  <c r="N99" i="13"/>
  <c r="J99" i="13"/>
  <c r="F99" i="13"/>
  <c r="B99" i="13"/>
  <c r="N98" i="13"/>
  <c r="J98" i="13"/>
  <c r="F98" i="13"/>
  <c r="B98" i="13"/>
  <c r="N97" i="13"/>
  <c r="J97" i="13"/>
  <c r="F97" i="13"/>
  <c r="B97" i="13"/>
  <c r="N96" i="13"/>
  <c r="J96" i="13"/>
  <c r="F96" i="13"/>
  <c r="B96" i="13"/>
  <c r="N95" i="13"/>
  <c r="J95" i="13"/>
  <c r="F95" i="13"/>
  <c r="B95" i="13"/>
  <c r="N94" i="13"/>
  <c r="J94" i="13"/>
  <c r="F94" i="13"/>
  <c r="B94" i="13"/>
  <c r="N93" i="13"/>
  <c r="J93" i="13"/>
  <c r="F93" i="13"/>
  <c r="B93" i="13"/>
  <c r="N92" i="13"/>
  <c r="J92" i="13"/>
  <c r="F92" i="13"/>
  <c r="B92" i="13"/>
  <c r="N91" i="13"/>
  <c r="J91" i="13"/>
  <c r="F91" i="13"/>
  <c r="B91" i="13"/>
  <c r="N90" i="13"/>
  <c r="J90" i="13"/>
  <c r="F90" i="13"/>
  <c r="B90" i="13"/>
  <c r="N89" i="13"/>
  <c r="J89" i="13"/>
  <c r="F89" i="13"/>
  <c r="B89" i="13"/>
  <c r="N88" i="13"/>
  <c r="J88" i="13"/>
  <c r="F88" i="13"/>
  <c r="B88" i="13"/>
  <c r="N87" i="13"/>
  <c r="J87" i="13"/>
  <c r="F87" i="13"/>
  <c r="B87" i="13"/>
  <c r="N86" i="13"/>
  <c r="J86" i="13"/>
  <c r="F86" i="13"/>
  <c r="B86" i="13"/>
  <c r="N85" i="13"/>
  <c r="J85" i="13"/>
  <c r="F85" i="13"/>
  <c r="B85" i="13"/>
  <c r="N84" i="13"/>
  <c r="J84" i="13"/>
  <c r="F84" i="13"/>
  <c r="B84" i="13"/>
  <c r="N83" i="13"/>
  <c r="J83" i="13"/>
  <c r="F83" i="13"/>
  <c r="B83" i="13"/>
  <c r="N82" i="13"/>
  <c r="J82" i="13"/>
  <c r="F82" i="13"/>
  <c r="B82" i="13"/>
  <c r="N81" i="13"/>
  <c r="J81" i="13"/>
  <c r="F81" i="13"/>
  <c r="B81" i="13"/>
  <c r="N80" i="13"/>
  <c r="J80" i="13"/>
  <c r="F80" i="13"/>
  <c r="B80" i="13"/>
  <c r="N79" i="13"/>
  <c r="J79" i="13"/>
  <c r="F79" i="13"/>
  <c r="B79" i="13"/>
  <c r="N78" i="13"/>
  <c r="J78" i="13"/>
  <c r="F78" i="13"/>
  <c r="B78" i="13"/>
  <c r="N77" i="13"/>
  <c r="J77" i="13"/>
  <c r="F77" i="13"/>
  <c r="B77" i="13"/>
  <c r="N76" i="13"/>
  <c r="J76" i="13"/>
  <c r="F76" i="13"/>
  <c r="B76" i="13"/>
  <c r="B136" i="13" s="1"/>
  <c r="AF72" i="13"/>
  <c r="AE72" i="13"/>
  <c r="AD72" i="13"/>
  <c r="AC72" i="13"/>
  <c r="AB72" i="13"/>
  <c r="Z72" i="13"/>
  <c r="Y72" i="13"/>
  <c r="X72" i="13"/>
  <c r="V72" i="13"/>
  <c r="U72" i="13"/>
  <c r="T72" i="13"/>
  <c r="S72" i="13"/>
  <c r="R72" i="13"/>
  <c r="Q72" i="13"/>
  <c r="P72" i="13"/>
  <c r="O72" i="13"/>
  <c r="N72" i="13"/>
  <c r="M72" i="13"/>
  <c r="L72" i="13"/>
  <c r="K72" i="13"/>
  <c r="J72" i="13"/>
  <c r="I72" i="13"/>
  <c r="H72" i="13"/>
  <c r="G72" i="13"/>
  <c r="F72" i="13"/>
  <c r="E72" i="13"/>
  <c r="D72" i="13"/>
  <c r="C72" i="13"/>
  <c r="BN71" i="13"/>
  <c r="BM71" i="13"/>
  <c r="BE71" i="13"/>
  <c r="AA71" i="13"/>
  <c r="BG71" i="13" s="1"/>
  <c r="W71" i="13"/>
  <c r="B71" i="13"/>
  <c r="BL71" i="13" s="1"/>
  <c r="BM70" i="13"/>
  <c r="BL70" i="13"/>
  <c r="AA70" i="13"/>
  <c r="BG70" i="13" s="1"/>
  <c r="W70" i="13"/>
  <c r="BN70" i="13" s="1"/>
  <c r="B70" i="13"/>
  <c r="BF70" i="13" s="1"/>
  <c r="BM69" i="13"/>
  <c r="BG69" i="13"/>
  <c r="BE69" i="13"/>
  <c r="AA69" i="13"/>
  <c r="W69" i="13"/>
  <c r="BN69" i="13" s="1"/>
  <c r="B69" i="13"/>
  <c r="BL69" i="13" s="1"/>
  <c r="AA68" i="13"/>
  <c r="W68" i="13"/>
  <c r="B68" i="13"/>
  <c r="BF67" i="13"/>
  <c r="AA67" i="13"/>
  <c r="W67" i="13"/>
  <c r="BN67" i="13" s="1"/>
  <c r="B67" i="13"/>
  <c r="BE66" i="13"/>
  <c r="AA66" i="13"/>
  <c r="W66" i="13"/>
  <c r="B66" i="13"/>
  <c r="BF65" i="13"/>
  <c r="AA65" i="13"/>
  <c r="W65" i="13"/>
  <c r="B65" i="13"/>
  <c r="AA64" i="13"/>
  <c r="W64" i="13"/>
  <c r="B64" i="13"/>
  <c r="BE64" i="13" s="1"/>
  <c r="BF63" i="13"/>
  <c r="AA63" i="13"/>
  <c r="W63" i="13"/>
  <c r="BN63" i="13" s="1"/>
  <c r="B63" i="13"/>
  <c r="BE62" i="13"/>
  <c r="AA62" i="13"/>
  <c r="W62" i="13"/>
  <c r="B62" i="13"/>
  <c r="BF61" i="13"/>
  <c r="AA61" i="13"/>
  <c r="W61" i="13"/>
  <c r="B61" i="13"/>
  <c r="AA60" i="13"/>
  <c r="W60" i="13"/>
  <c r="B60" i="13"/>
  <c r="BF59" i="13"/>
  <c r="AA59" i="13"/>
  <c r="W59" i="13"/>
  <c r="BN59" i="13" s="1"/>
  <c r="B59" i="13"/>
  <c r="BE58" i="13"/>
  <c r="AA58" i="13"/>
  <c r="W58" i="13"/>
  <c r="B58" i="13"/>
  <c r="BF57" i="13"/>
  <c r="AA57" i="13"/>
  <c r="W57" i="13"/>
  <c r="B57" i="13"/>
  <c r="AA56" i="13"/>
  <c r="W56" i="13"/>
  <c r="B56" i="13"/>
  <c r="BF55" i="13"/>
  <c r="AA55" i="13"/>
  <c r="W55" i="13"/>
  <c r="BN55" i="13" s="1"/>
  <c r="B55" i="13"/>
  <c r="BE54" i="13"/>
  <c r="AA54" i="13"/>
  <c r="W54" i="13"/>
  <c r="B54" i="13"/>
  <c r="BF53" i="13"/>
  <c r="AA53" i="13"/>
  <c r="W53" i="13"/>
  <c r="B53" i="13"/>
  <c r="AA52" i="13"/>
  <c r="W52" i="13"/>
  <c r="B52" i="13"/>
  <c r="BE52" i="13" s="1"/>
  <c r="BF51" i="13"/>
  <c r="AA51" i="13"/>
  <c r="W51" i="13"/>
  <c r="BN51" i="13" s="1"/>
  <c r="B51" i="13"/>
  <c r="BE50" i="13"/>
  <c r="AA50" i="13"/>
  <c r="W50" i="13"/>
  <c r="B50" i="13"/>
  <c r="BF49" i="13"/>
  <c r="AA49" i="13"/>
  <c r="W49" i="13"/>
  <c r="B49" i="13"/>
  <c r="AA48" i="13"/>
  <c r="W48" i="13"/>
  <c r="B48" i="13"/>
  <c r="BF47" i="13"/>
  <c r="AA47" i="13"/>
  <c r="W47" i="13"/>
  <c r="BN47" i="13" s="1"/>
  <c r="B47" i="13"/>
  <c r="BM46" i="13"/>
  <c r="BL46" i="13"/>
  <c r="BG46" i="13"/>
  <c r="AA46" i="13"/>
  <c r="W46" i="13"/>
  <c r="BN46" i="13" s="1"/>
  <c r="B46" i="13"/>
  <c r="BF46" i="13" s="1"/>
  <c r="BM45" i="13"/>
  <c r="BE45" i="13"/>
  <c r="AA45" i="13"/>
  <c r="W45" i="13"/>
  <c r="BN45" i="13" s="1"/>
  <c r="B45" i="13"/>
  <c r="BL45" i="13" s="1"/>
  <c r="BM44" i="13"/>
  <c r="BL44" i="13"/>
  <c r="BG44" i="13"/>
  <c r="AA44" i="13"/>
  <c r="W44" i="13"/>
  <c r="BN44" i="13" s="1"/>
  <c r="B44" i="13"/>
  <c r="BF44" i="13" s="1"/>
  <c r="BM43" i="13"/>
  <c r="BE43" i="13"/>
  <c r="AA43" i="13"/>
  <c r="W43" i="13"/>
  <c r="BN43" i="13" s="1"/>
  <c r="B43" i="13"/>
  <c r="BL43" i="13" s="1"/>
  <c r="BM42" i="13"/>
  <c r="BL42" i="13"/>
  <c r="BG42" i="13"/>
  <c r="AA42" i="13"/>
  <c r="W42" i="13"/>
  <c r="BN42" i="13" s="1"/>
  <c r="B42" i="13"/>
  <c r="BF42" i="13" s="1"/>
  <c r="BM41" i="13"/>
  <c r="BE41" i="13"/>
  <c r="AA41" i="13"/>
  <c r="W41" i="13"/>
  <c r="BG41" i="13" s="1"/>
  <c r="B41" i="13"/>
  <c r="BL41" i="13" s="1"/>
  <c r="BM40" i="13"/>
  <c r="BL40" i="13"/>
  <c r="BG40" i="13"/>
  <c r="AA40" i="13"/>
  <c r="W40" i="13"/>
  <c r="BN40" i="13" s="1"/>
  <c r="B40" i="13"/>
  <c r="BF40" i="13" s="1"/>
  <c r="BM39" i="13"/>
  <c r="BE39" i="13"/>
  <c r="AA39" i="13"/>
  <c r="W39" i="13"/>
  <c r="BG39" i="13" s="1"/>
  <c r="B39" i="13"/>
  <c r="BL39" i="13" s="1"/>
  <c r="BM38" i="13"/>
  <c r="BL38" i="13"/>
  <c r="BG38" i="13"/>
  <c r="AA38" i="13"/>
  <c r="W38" i="13"/>
  <c r="BN38" i="13" s="1"/>
  <c r="B38" i="13"/>
  <c r="BF38" i="13" s="1"/>
  <c r="BM37" i="13"/>
  <c r="BE37" i="13"/>
  <c r="AA37" i="13"/>
  <c r="W37" i="13"/>
  <c r="BN37" i="13" s="1"/>
  <c r="B37" i="13"/>
  <c r="BL37" i="13" s="1"/>
  <c r="BM36" i="13"/>
  <c r="BL36" i="13"/>
  <c r="BG36" i="13"/>
  <c r="AA36" i="13"/>
  <c r="W36" i="13"/>
  <c r="BN36" i="13" s="1"/>
  <c r="B36" i="13"/>
  <c r="BF36" i="13" s="1"/>
  <c r="BM35" i="13"/>
  <c r="BE35" i="13"/>
  <c r="AA35" i="13"/>
  <c r="W35" i="13"/>
  <c r="BG35" i="13" s="1"/>
  <c r="B35" i="13"/>
  <c r="BL35" i="13" s="1"/>
  <c r="BM34" i="13"/>
  <c r="BL34" i="13"/>
  <c r="BG34" i="13"/>
  <c r="AA34" i="13"/>
  <c r="W34" i="13"/>
  <c r="BN34" i="13" s="1"/>
  <c r="B34" i="13"/>
  <c r="BF34" i="13" s="1"/>
  <c r="BM33" i="13"/>
  <c r="BE33" i="13"/>
  <c r="AA33" i="13"/>
  <c r="W33" i="13"/>
  <c r="BN33" i="13" s="1"/>
  <c r="B33" i="13"/>
  <c r="BL33" i="13" s="1"/>
  <c r="BM32" i="13"/>
  <c r="BL32" i="13"/>
  <c r="BG32" i="13"/>
  <c r="AA32" i="13"/>
  <c r="W32" i="13"/>
  <c r="BN32" i="13" s="1"/>
  <c r="B32" i="13"/>
  <c r="BF32" i="13" s="1"/>
  <c r="BM31" i="13"/>
  <c r="BE31" i="13"/>
  <c r="AA31" i="13"/>
  <c r="W31" i="13"/>
  <c r="BN31" i="13" s="1"/>
  <c r="B31" i="13"/>
  <c r="BL31" i="13" s="1"/>
  <c r="BM30" i="13"/>
  <c r="BL30" i="13"/>
  <c r="BG30" i="13"/>
  <c r="AA30" i="13"/>
  <c r="W30" i="13"/>
  <c r="BN30" i="13" s="1"/>
  <c r="B30" i="13"/>
  <c r="BF30" i="13" s="1"/>
  <c r="BM29" i="13"/>
  <c r="BE29" i="13"/>
  <c r="AA29" i="13"/>
  <c r="W29" i="13"/>
  <c r="BN29" i="13" s="1"/>
  <c r="B29" i="13"/>
  <c r="BL29" i="13" s="1"/>
  <c r="BM28" i="13"/>
  <c r="BL28" i="13"/>
  <c r="BG28" i="13"/>
  <c r="AA28" i="13"/>
  <c r="W28" i="13"/>
  <c r="BN28" i="13" s="1"/>
  <c r="B28" i="13"/>
  <c r="BF28" i="13" s="1"/>
  <c r="BM27" i="13"/>
  <c r="BE27" i="13"/>
  <c r="AA27" i="13"/>
  <c r="W27" i="13"/>
  <c r="BG27" i="13" s="1"/>
  <c r="B27" i="13"/>
  <c r="BL27" i="13" s="1"/>
  <c r="BM26" i="13"/>
  <c r="BL26" i="13"/>
  <c r="BG26" i="13"/>
  <c r="AA26" i="13"/>
  <c r="W26" i="13"/>
  <c r="BN26" i="13" s="1"/>
  <c r="B26" i="13"/>
  <c r="BF26" i="13" s="1"/>
  <c r="BM25" i="13"/>
  <c r="BE25" i="13"/>
  <c r="AA25" i="13"/>
  <c r="W25" i="13"/>
  <c r="BN25" i="13" s="1"/>
  <c r="B25" i="13"/>
  <c r="BL25" i="13" s="1"/>
  <c r="BM24" i="13"/>
  <c r="BL24" i="13"/>
  <c r="BG24" i="13"/>
  <c r="AA24" i="13"/>
  <c r="W24" i="13"/>
  <c r="BN24" i="13" s="1"/>
  <c r="B24" i="13"/>
  <c r="BF24" i="13" s="1"/>
  <c r="BM23" i="13"/>
  <c r="BE23" i="13"/>
  <c r="AA23" i="13"/>
  <c r="W23" i="13"/>
  <c r="BN23" i="13" s="1"/>
  <c r="B23" i="13"/>
  <c r="BL23" i="13" s="1"/>
  <c r="BM22" i="13"/>
  <c r="BL22" i="13"/>
  <c r="BG22" i="13"/>
  <c r="AA22" i="13"/>
  <c r="W22" i="13"/>
  <c r="BN22" i="13" s="1"/>
  <c r="B22" i="13"/>
  <c r="BF22" i="13" s="1"/>
  <c r="BM21" i="13"/>
  <c r="BE21" i="13"/>
  <c r="AA21" i="13"/>
  <c r="W21" i="13"/>
  <c r="BN21" i="13" s="1"/>
  <c r="B21" i="13"/>
  <c r="BL21" i="13" s="1"/>
  <c r="BM20" i="13"/>
  <c r="BL20" i="13"/>
  <c r="BG20" i="13"/>
  <c r="AA20" i="13"/>
  <c r="W20" i="13"/>
  <c r="BN20" i="13" s="1"/>
  <c r="B20" i="13"/>
  <c r="BF20" i="13" s="1"/>
  <c r="BM19" i="13"/>
  <c r="BE19" i="13"/>
  <c r="AA19" i="13"/>
  <c r="W19" i="13"/>
  <c r="BG19" i="13" s="1"/>
  <c r="B19" i="13"/>
  <c r="BL19" i="13" s="1"/>
  <c r="BM18" i="13"/>
  <c r="BL18" i="13"/>
  <c r="BG18" i="13"/>
  <c r="AA18" i="13"/>
  <c r="W18" i="13"/>
  <c r="BN18" i="13" s="1"/>
  <c r="B18" i="13"/>
  <c r="BF18" i="13" s="1"/>
  <c r="BM17" i="13"/>
  <c r="BE17" i="13"/>
  <c r="AA17" i="13"/>
  <c r="W17" i="13"/>
  <c r="BG17" i="13" s="1"/>
  <c r="B17" i="13"/>
  <c r="BL17" i="13" s="1"/>
  <c r="BM16" i="13"/>
  <c r="BL16" i="13"/>
  <c r="BG16" i="13"/>
  <c r="AA16" i="13"/>
  <c r="W16" i="13"/>
  <c r="BN16" i="13" s="1"/>
  <c r="B16" i="13"/>
  <c r="BF16" i="13" s="1"/>
  <c r="BM15" i="13"/>
  <c r="BE15" i="13"/>
  <c r="AA15" i="13"/>
  <c r="W15" i="13"/>
  <c r="BG15" i="13" s="1"/>
  <c r="B15" i="13"/>
  <c r="BL15" i="13" s="1"/>
  <c r="BM14" i="13"/>
  <c r="BL14" i="13"/>
  <c r="BG14" i="13"/>
  <c r="AA14" i="13"/>
  <c r="W14" i="13"/>
  <c r="BN14" i="13" s="1"/>
  <c r="B14" i="13"/>
  <c r="BF14" i="13" s="1"/>
  <c r="BM13" i="13"/>
  <c r="BE13" i="13"/>
  <c r="AA13" i="13"/>
  <c r="W13" i="13"/>
  <c r="BN13" i="13" s="1"/>
  <c r="B13" i="13"/>
  <c r="BL13" i="13" s="1"/>
  <c r="BM12" i="13"/>
  <c r="BL12" i="13"/>
  <c r="BG12" i="13"/>
  <c r="AA12" i="13"/>
  <c r="AA72" i="13" s="1"/>
  <c r="W12" i="13"/>
  <c r="B12" i="13"/>
  <c r="A5" i="13"/>
  <c r="A4" i="13"/>
  <c r="A3" i="13"/>
  <c r="A2" i="13"/>
  <c r="BG13" i="13" l="1"/>
  <c r="BG21" i="13"/>
  <c r="BG25" i="13"/>
  <c r="BG29" i="13"/>
  <c r="BG33" i="13"/>
  <c r="BG37" i="13"/>
  <c r="BG43" i="13"/>
  <c r="BG45" i="13"/>
  <c r="BF48" i="13"/>
  <c r="BM48" i="13"/>
  <c r="BL48" i="13"/>
  <c r="BG48" i="13"/>
  <c r="BG52" i="13"/>
  <c r="BF56" i="13"/>
  <c r="BM56" i="13"/>
  <c r="BL56" i="13"/>
  <c r="BG56" i="13"/>
  <c r="BF60" i="13"/>
  <c r="BM60" i="13"/>
  <c r="BL60" i="13"/>
  <c r="BG60" i="13"/>
  <c r="BF68" i="13"/>
  <c r="BM68" i="13"/>
  <c r="BL68" i="13"/>
  <c r="BN48" i="13"/>
  <c r="BN52" i="13"/>
  <c r="BL53" i="13"/>
  <c r="BE53" i="13"/>
  <c r="BM53" i="13"/>
  <c r="BG53" i="13"/>
  <c r="BN56" i="13"/>
  <c r="BL61" i="13"/>
  <c r="BE61" i="13"/>
  <c r="BM61" i="13"/>
  <c r="BL65" i="13"/>
  <c r="BE65" i="13"/>
  <c r="AG65" i="13" s="1"/>
  <c r="BM65" i="13"/>
  <c r="AG13" i="13"/>
  <c r="BN15" i="13"/>
  <c r="BN17" i="13"/>
  <c r="BN19" i="13"/>
  <c r="BN27" i="13"/>
  <c r="AG29" i="13"/>
  <c r="BN35" i="13"/>
  <c r="BN39" i="13"/>
  <c r="BN41" i="13"/>
  <c r="BN49" i="13"/>
  <c r="BN53" i="13"/>
  <c r="BF54" i="13"/>
  <c r="AG54" i="13" s="1"/>
  <c r="BM54" i="13"/>
  <c r="BL54" i="13"/>
  <c r="BG54" i="13"/>
  <c r="BN57" i="13"/>
  <c r="BN61" i="13"/>
  <c r="BN65" i="13"/>
  <c r="BF66" i="13"/>
  <c r="AG66" i="13" s="1"/>
  <c r="BM66" i="13"/>
  <c r="BL66" i="13"/>
  <c r="BG66" i="13"/>
  <c r="B72" i="13"/>
  <c r="BF12" i="13"/>
  <c r="BE12" i="13"/>
  <c r="BF13" i="13"/>
  <c r="BE14" i="13"/>
  <c r="AG14" i="13" s="1"/>
  <c r="BF15" i="13"/>
  <c r="AG15" i="13" s="1"/>
  <c r="BE16" i="13"/>
  <c r="AG16" i="13" s="1"/>
  <c r="BF17" i="13"/>
  <c r="BE18" i="13"/>
  <c r="AG18" i="13" s="1"/>
  <c r="BF19" i="13"/>
  <c r="AG19" i="13" s="1"/>
  <c r="BE20" i="13"/>
  <c r="AG20" i="13" s="1"/>
  <c r="BF21" i="13"/>
  <c r="BE22" i="13"/>
  <c r="AG22" i="13" s="1"/>
  <c r="BF23" i="13"/>
  <c r="AG23" i="13" s="1"/>
  <c r="BE24" i="13"/>
  <c r="AG24" i="13" s="1"/>
  <c r="BF25" i="13"/>
  <c r="AG25" i="13" s="1"/>
  <c r="BE26" i="13"/>
  <c r="AG26" i="13" s="1"/>
  <c r="BF27" i="13"/>
  <c r="AG27" i="13" s="1"/>
  <c r="BE28" i="13"/>
  <c r="AG28" i="13" s="1"/>
  <c r="BF29" i="13"/>
  <c r="BE30" i="13"/>
  <c r="AG30" i="13" s="1"/>
  <c r="BF31" i="13"/>
  <c r="AG31" i="13" s="1"/>
  <c r="BE32" i="13"/>
  <c r="AG32" i="13" s="1"/>
  <c r="BF33" i="13"/>
  <c r="AG33" i="13" s="1"/>
  <c r="BE34" i="13"/>
  <c r="AG34" i="13" s="1"/>
  <c r="BF35" i="13"/>
  <c r="AG35" i="13" s="1"/>
  <c r="BE36" i="13"/>
  <c r="AG36" i="13" s="1"/>
  <c r="BF37" i="13"/>
  <c r="AG37" i="13" s="1"/>
  <c r="BE38" i="13"/>
  <c r="AG38" i="13" s="1"/>
  <c r="BF39" i="13"/>
  <c r="AG39" i="13" s="1"/>
  <c r="BE40" i="13"/>
  <c r="AG40" i="13" s="1"/>
  <c r="BF41" i="13"/>
  <c r="BE42" i="13"/>
  <c r="AG42" i="13" s="1"/>
  <c r="BF43" i="13"/>
  <c r="AG43" i="13" s="1"/>
  <c r="BE44" i="13"/>
  <c r="AG44" i="13" s="1"/>
  <c r="BF45" i="13"/>
  <c r="BE46" i="13"/>
  <c r="AG46" i="13" s="1"/>
  <c r="BL47" i="13"/>
  <c r="BE47" i="13"/>
  <c r="BM47" i="13"/>
  <c r="BG47" i="13"/>
  <c r="BE48" i="13"/>
  <c r="AG48" i="13" s="1"/>
  <c r="BN50" i="13"/>
  <c r="BL51" i="13"/>
  <c r="BE51" i="13"/>
  <c r="AG51" i="13" s="1"/>
  <c r="BM51" i="13"/>
  <c r="BG51" i="13"/>
  <c r="BN54" i="13"/>
  <c r="BL55" i="13"/>
  <c r="BE55" i="13"/>
  <c r="AG55" i="13" s="1"/>
  <c r="BM55" i="13"/>
  <c r="BG55" i="13"/>
  <c r="BE56" i="13"/>
  <c r="BN58" i="13"/>
  <c r="BL59" i="13"/>
  <c r="BE59" i="13"/>
  <c r="BM59" i="13"/>
  <c r="BG59" i="13"/>
  <c r="BE60" i="13"/>
  <c r="BN62" i="13"/>
  <c r="BL63" i="13"/>
  <c r="BE63" i="13"/>
  <c r="AG63" i="13" s="1"/>
  <c r="BM63" i="13"/>
  <c r="BG63" i="13"/>
  <c r="BN66" i="13"/>
  <c r="BL67" i="13"/>
  <c r="BE67" i="13"/>
  <c r="BM67" i="13"/>
  <c r="BG67" i="13"/>
  <c r="BE68" i="13"/>
  <c r="BG23" i="13"/>
  <c r="BG31" i="13"/>
  <c r="BF52" i="13"/>
  <c r="AG52" i="13" s="1"/>
  <c r="BM52" i="13"/>
  <c r="BL52" i="13"/>
  <c r="BF64" i="13"/>
  <c r="AG64" i="13" s="1"/>
  <c r="BM64" i="13"/>
  <c r="BL64" i="13"/>
  <c r="BG64" i="13"/>
  <c r="BG68" i="13"/>
  <c r="BL49" i="13"/>
  <c r="BE49" i="13"/>
  <c r="BM49" i="13"/>
  <c r="BG49" i="13"/>
  <c r="BL57" i="13"/>
  <c r="BE57" i="13"/>
  <c r="AG57" i="13" s="1"/>
  <c r="BM57" i="13"/>
  <c r="BG57" i="13"/>
  <c r="BN60" i="13"/>
  <c r="BG61" i="13"/>
  <c r="BN64" i="13"/>
  <c r="BG65" i="13"/>
  <c r="AG17" i="13"/>
  <c r="AG21" i="13"/>
  <c r="AG41" i="13"/>
  <c r="AG45" i="13"/>
  <c r="BF50" i="13"/>
  <c r="AG50" i="13" s="1"/>
  <c r="BM50" i="13"/>
  <c r="BL50" i="13"/>
  <c r="BG50" i="13"/>
  <c r="BF58" i="13"/>
  <c r="AG58" i="13" s="1"/>
  <c r="BM58" i="13"/>
  <c r="BL58" i="13"/>
  <c r="BG58" i="13"/>
  <c r="BF62" i="13"/>
  <c r="AG62" i="13" s="1"/>
  <c r="BM62" i="13"/>
  <c r="BL62" i="13"/>
  <c r="BG62" i="13"/>
  <c r="BO165" i="13"/>
  <c r="BH165" i="13"/>
  <c r="BG165" i="13"/>
  <c r="BN165" i="13"/>
  <c r="BF165" i="13"/>
  <c r="BL165" i="13"/>
  <c r="BM165" i="13"/>
  <c r="BO167" i="13"/>
  <c r="BH167" i="13"/>
  <c r="BM167" i="13"/>
  <c r="BE167" i="13"/>
  <c r="BL167" i="13"/>
  <c r="BF167" i="13"/>
  <c r="BN167" i="13"/>
  <c r="C181" i="13"/>
  <c r="BO181" i="13"/>
  <c r="BG181" i="13"/>
  <c r="BP182" i="13"/>
  <c r="BK182" i="13"/>
  <c r="BS182" i="13"/>
  <c r="BH182" i="13"/>
  <c r="AU182" i="13" s="1"/>
  <c r="BR182" i="13"/>
  <c r="BM182" i="13"/>
  <c r="BQ182" i="13"/>
  <c r="BI182" i="13"/>
  <c r="BJ182" i="13"/>
  <c r="BN183" i="13"/>
  <c r="BF183" i="13"/>
  <c r="W72" i="13"/>
  <c r="BN12" i="13"/>
  <c r="V143" i="13"/>
  <c r="AR162" i="13"/>
  <c r="BN163" i="13"/>
  <c r="BG163" i="13"/>
  <c r="BM163" i="13"/>
  <c r="BF163" i="13"/>
  <c r="AR163" i="13" s="1"/>
  <c r="BL163" i="13"/>
  <c r="BO163" i="13"/>
  <c r="BH163" i="13"/>
  <c r="BE165" i="13"/>
  <c r="AR165" i="13" s="1"/>
  <c r="C160" i="13"/>
  <c r="D171" i="13"/>
  <c r="BO164" i="13"/>
  <c r="BH164" i="13"/>
  <c r="BL164" i="13"/>
  <c r="BG164" i="13"/>
  <c r="BN164" i="13"/>
  <c r="BE164" i="13"/>
  <c r="AR164" i="13" s="1"/>
  <c r="BM164" i="13"/>
  <c r="C166" i="13"/>
  <c r="C177" i="13"/>
  <c r="BO177" i="13"/>
  <c r="BG177" i="13"/>
  <c r="BP178" i="13"/>
  <c r="BK178" i="13"/>
  <c r="AU178" i="13" s="1"/>
  <c r="BS178" i="13"/>
  <c r="BH178" i="13"/>
  <c r="BR178" i="13"/>
  <c r="BM178" i="13"/>
  <c r="BQ178" i="13"/>
  <c r="BI178" i="13"/>
  <c r="BJ178" i="13"/>
  <c r="BN179" i="13"/>
  <c r="BF179" i="13"/>
  <c r="C185" i="13"/>
  <c r="BO185" i="13"/>
  <c r="BG185" i="13"/>
  <c r="BP186" i="13"/>
  <c r="BK186" i="13"/>
  <c r="BS186" i="13"/>
  <c r="BH186" i="13"/>
  <c r="AU186" i="13" s="1"/>
  <c r="BR186" i="13"/>
  <c r="BM186" i="13"/>
  <c r="BQ186" i="13"/>
  <c r="BI186" i="13"/>
  <c r="BJ186" i="13"/>
  <c r="BN68" i="13"/>
  <c r="BF69" i="13"/>
  <c r="AG69" i="13" s="1"/>
  <c r="BE70" i="13"/>
  <c r="AG70" i="13" s="1"/>
  <c r="BF71" i="13"/>
  <c r="AG71" i="13" s="1"/>
  <c r="BM161" i="13"/>
  <c r="BF161" i="13"/>
  <c r="BL161" i="13"/>
  <c r="BE161" i="13"/>
  <c r="AR161" i="13" s="1"/>
  <c r="BN161" i="13"/>
  <c r="C179" i="13"/>
  <c r="C183" i="13"/>
  <c r="C191" i="13"/>
  <c r="C193" i="13"/>
  <c r="C195" i="13"/>
  <c r="C197" i="13"/>
  <c r="C199" i="13"/>
  <c r="E171" i="13"/>
  <c r="BO168" i="13"/>
  <c r="BH168" i="13"/>
  <c r="BL168" i="13"/>
  <c r="BG168" i="13"/>
  <c r="BF168" i="13"/>
  <c r="AR168" i="13" s="1"/>
  <c r="BO169" i="13"/>
  <c r="BH169" i="13"/>
  <c r="BG169" i="13"/>
  <c r="BN169" i="13"/>
  <c r="BF169" i="13"/>
  <c r="AR169" i="13" s="1"/>
  <c r="BO170" i="13"/>
  <c r="BH170" i="13"/>
  <c r="BN170" i="13"/>
  <c r="BF170" i="13"/>
  <c r="BM170" i="13"/>
  <c r="BE170" i="13"/>
  <c r="BP176" i="13"/>
  <c r="BK176" i="13"/>
  <c r="BS176" i="13"/>
  <c r="BH176" i="13"/>
  <c r="BR176" i="13"/>
  <c r="BM176" i="13"/>
  <c r="BE176" i="13"/>
  <c r="AU176" i="13" s="1"/>
  <c r="BN177" i="13"/>
  <c r="BF177" i="13"/>
  <c r="BP180" i="13"/>
  <c r="BK180" i="13"/>
  <c r="BS180" i="13"/>
  <c r="BH180" i="13"/>
  <c r="BR180" i="13"/>
  <c r="BM180" i="13"/>
  <c r="BE180" i="13"/>
  <c r="BN181" i="13"/>
  <c r="BF181" i="13"/>
  <c r="BP184" i="13"/>
  <c r="BK184" i="13"/>
  <c r="BS184" i="13"/>
  <c r="BH184" i="13"/>
  <c r="BR184" i="13"/>
  <c r="BM184" i="13"/>
  <c r="BE184" i="13"/>
  <c r="BN185" i="13"/>
  <c r="BF185" i="13"/>
  <c r="BF162" i="13"/>
  <c r="BM162" i="13"/>
  <c r="C192" i="13"/>
  <c r="C194" i="13"/>
  <c r="C196" i="13"/>
  <c r="C198" i="13"/>
  <c r="C200" i="13"/>
  <c r="BG139" i="13"/>
  <c r="V139" i="13" s="1"/>
  <c r="BG162" i="13"/>
  <c r="BE200" i="13" l="1"/>
  <c r="AQ200" i="13" s="1"/>
  <c r="BM200" i="13"/>
  <c r="BL200" i="13"/>
  <c r="BF200" i="13"/>
  <c r="BE192" i="13"/>
  <c r="AQ192" i="13" s="1"/>
  <c r="BM192" i="13"/>
  <c r="BL192" i="13"/>
  <c r="BF192" i="13"/>
  <c r="BE197" i="13"/>
  <c r="BF197" i="13"/>
  <c r="BM197" i="13"/>
  <c r="BL197" i="13"/>
  <c r="BR183" i="13"/>
  <c r="BI183" i="13"/>
  <c r="BE183" i="13"/>
  <c r="BQ183" i="13"/>
  <c r="BK183" i="13"/>
  <c r="BP183" i="13"/>
  <c r="BJ183" i="13"/>
  <c r="BH183" i="13"/>
  <c r="BM183" i="13"/>
  <c r="BS183" i="13"/>
  <c r="AG61" i="13"/>
  <c r="BE198" i="13"/>
  <c r="BM198" i="13"/>
  <c r="BL198" i="13"/>
  <c r="BF198" i="13"/>
  <c r="AU184" i="13"/>
  <c r="BE195" i="13"/>
  <c r="BF195" i="13"/>
  <c r="BM195" i="13"/>
  <c r="BL195" i="13"/>
  <c r="BR179" i="13"/>
  <c r="BI179" i="13"/>
  <c r="BE179" i="13"/>
  <c r="BQ179" i="13"/>
  <c r="BK179" i="13"/>
  <c r="BP179" i="13"/>
  <c r="BJ179" i="13"/>
  <c r="BH179" i="13"/>
  <c r="BM179" i="13"/>
  <c r="BS179" i="13"/>
  <c r="BO166" i="13"/>
  <c r="BH166" i="13"/>
  <c r="BN166" i="13"/>
  <c r="BF166" i="13"/>
  <c r="BM166" i="13"/>
  <c r="BE166" i="13"/>
  <c r="BG166" i="13"/>
  <c r="BL166" i="13"/>
  <c r="BR181" i="13"/>
  <c r="BI181" i="13"/>
  <c r="BE181" i="13"/>
  <c r="BQ181" i="13"/>
  <c r="BK181" i="13"/>
  <c r="BP181" i="13"/>
  <c r="BJ181" i="13"/>
  <c r="BS181" i="13"/>
  <c r="BH181" i="13"/>
  <c r="BM181" i="13"/>
  <c r="AG49" i="13"/>
  <c r="AG59" i="13"/>
  <c r="BE194" i="13"/>
  <c r="BM194" i="13"/>
  <c r="BL194" i="13"/>
  <c r="BF194" i="13"/>
  <c r="BE199" i="13"/>
  <c r="AQ199" i="13" s="1"/>
  <c r="BF199" i="13"/>
  <c r="BM199" i="13"/>
  <c r="BL199" i="13"/>
  <c r="BE191" i="13"/>
  <c r="AQ191" i="13" s="1"/>
  <c r="BF191" i="13"/>
  <c r="BM191" i="13"/>
  <c r="BL191" i="13"/>
  <c r="AG68" i="13"/>
  <c r="BR177" i="13"/>
  <c r="BI177" i="13"/>
  <c r="BE177" i="13"/>
  <c r="BQ177" i="13"/>
  <c r="BK177" i="13"/>
  <c r="BP177" i="13"/>
  <c r="BJ177" i="13"/>
  <c r="BS177" i="13"/>
  <c r="BM177" i="13"/>
  <c r="BH177" i="13"/>
  <c r="AG56" i="13"/>
  <c r="BE196" i="13"/>
  <c r="BM196" i="13"/>
  <c r="BL196" i="13"/>
  <c r="BF196" i="13"/>
  <c r="AU180" i="13"/>
  <c r="AR170" i="13"/>
  <c r="BE193" i="13"/>
  <c r="BF193" i="13"/>
  <c r="BM193" i="13"/>
  <c r="BL193" i="13"/>
  <c r="BR185" i="13"/>
  <c r="BI185" i="13"/>
  <c r="BE185" i="13"/>
  <c r="BQ185" i="13"/>
  <c r="BK185" i="13"/>
  <c r="BP185" i="13"/>
  <c r="BJ185" i="13"/>
  <c r="BS185" i="13"/>
  <c r="BM185" i="13"/>
  <c r="BH185" i="13"/>
  <c r="BL160" i="13"/>
  <c r="B249" i="13" s="1"/>
  <c r="BE160" i="13"/>
  <c r="BO160" i="13"/>
  <c r="BH160" i="13"/>
  <c r="C171" i="13"/>
  <c r="A249" i="13" s="1"/>
  <c r="BN160" i="13"/>
  <c r="BF160" i="13"/>
  <c r="BM160" i="13"/>
  <c r="BG160" i="13"/>
  <c r="AR167" i="13"/>
  <c r="AG67" i="13"/>
  <c r="AG60" i="13"/>
  <c r="AG47" i="13"/>
  <c r="AG12" i="13"/>
  <c r="AG53" i="13"/>
  <c r="AQ193" i="13" l="1"/>
  <c r="AU181" i="13"/>
  <c r="AQ195" i="13"/>
  <c r="AQ197" i="13"/>
  <c r="AR160" i="13"/>
  <c r="AR166" i="13"/>
  <c r="AQ198" i="13"/>
  <c r="AU177" i="13"/>
  <c r="AU185" i="13"/>
  <c r="AQ196" i="13"/>
  <c r="AQ194" i="13"/>
  <c r="AU179" i="13"/>
  <c r="AU183" i="13"/>
  <c r="E200" i="12" l="1"/>
  <c r="D200" i="12"/>
  <c r="C200" i="12" s="1"/>
  <c r="E199" i="12"/>
  <c r="D199" i="12"/>
  <c r="BF198" i="12"/>
  <c r="E198" i="12"/>
  <c r="D198" i="12"/>
  <c r="C198" i="12" s="1"/>
  <c r="E197" i="12"/>
  <c r="D197" i="12"/>
  <c r="E196" i="12"/>
  <c r="D196" i="12"/>
  <c r="C196" i="12" s="1"/>
  <c r="E195" i="12"/>
  <c r="D195" i="12"/>
  <c r="BF194" i="12"/>
  <c r="E194" i="12"/>
  <c r="D194" i="12"/>
  <c r="C194" i="12" s="1"/>
  <c r="E193" i="12"/>
  <c r="D193" i="12"/>
  <c r="E192" i="12"/>
  <c r="D192" i="12"/>
  <c r="C192" i="12" s="1"/>
  <c r="E191" i="12"/>
  <c r="D191" i="12"/>
  <c r="BQ186" i="12"/>
  <c r="BN186" i="12"/>
  <c r="BF186" i="12"/>
  <c r="E186" i="12"/>
  <c r="D186" i="12"/>
  <c r="C186" i="12"/>
  <c r="BO185" i="12"/>
  <c r="E185" i="12"/>
  <c r="D185" i="12"/>
  <c r="BN184" i="12"/>
  <c r="BF184" i="12"/>
  <c r="E184" i="12"/>
  <c r="D184" i="12"/>
  <c r="BO183" i="12"/>
  <c r="E183" i="12"/>
  <c r="D183" i="12"/>
  <c r="BQ182" i="12"/>
  <c r="BN182" i="12"/>
  <c r="BF182" i="12"/>
  <c r="E182" i="12"/>
  <c r="D182" i="12"/>
  <c r="C182" i="12"/>
  <c r="BO181" i="12"/>
  <c r="E181" i="12"/>
  <c r="D181" i="12"/>
  <c r="BN180" i="12"/>
  <c r="BF180" i="12"/>
  <c r="E180" i="12"/>
  <c r="D180" i="12"/>
  <c r="BO179" i="12"/>
  <c r="E179" i="12"/>
  <c r="D179" i="12"/>
  <c r="BQ178" i="12"/>
  <c r="BN178" i="12"/>
  <c r="BF178" i="12"/>
  <c r="E178" i="12"/>
  <c r="D178" i="12"/>
  <c r="C178" i="12"/>
  <c r="BO177" i="12"/>
  <c r="E177" i="12"/>
  <c r="D177" i="12"/>
  <c r="BN176" i="12"/>
  <c r="BF176" i="12"/>
  <c r="E176" i="12"/>
  <c r="D176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X171" i="12"/>
  <c r="W171" i="12"/>
  <c r="V171" i="12"/>
  <c r="U171" i="12"/>
  <c r="T171" i="12"/>
  <c r="S171" i="12"/>
  <c r="R171" i="12"/>
  <c r="Q171" i="12"/>
  <c r="P171" i="12"/>
  <c r="O171" i="12"/>
  <c r="N171" i="12"/>
  <c r="M171" i="12"/>
  <c r="L171" i="12"/>
  <c r="K171" i="12"/>
  <c r="J171" i="12"/>
  <c r="I171" i="12"/>
  <c r="H171" i="12"/>
  <c r="G171" i="12"/>
  <c r="F171" i="12"/>
  <c r="BM170" i="12"/>
  <c r="E170" i="12"/>
  <c r="D170" i="12"/>
  <c r="C170" i="12" s="1"/>
  <c r="BM169" i="12"/>
  <c r="BE169" i="12"/>
  <c r="E169" i="12"/>
  <c r="D169" i="12"/>
  <c r="C169" i="12"/>
  <c r="E168" i="12"/>
  <c r="D168" i="12"/>
  <c r="C168" i="12" s="1"/>
  <c r="E167" i="12"/>
  <c r="D167" i="12"/>
  <c r="BM166" i="12"/>
  <c r="E166" i="12"/>
  <c r="D166" i="12"/>
  <c r="C166" i="12" s="1"/>
  <c r="BN165" i="12"/>
  <c r="BM165" i="12"/>
  <c r="BE165" i="12"/>
  <c r="E165" i="12"/>
  <c r="D165" i="12"/>
  <c r="C165" i="12"/>
  <c r="BF164" i="12"/>
  <c r="E164" i="12"/>
  <c r="D164" i="12"/>
  <c r="C164" i="12" s="1"/>
  <c r="BN164" i="12" s="1"/>
  <c r="BF163" i="12"/>
  <c r="E163" i="12"/>
  <c r="D163" i="12"/>
  <c r="C163" i="12"/>
  <c r="BL162" i="12"/>
  <c r="BE162" i="12"/>
  <c r="E162" i="12"/>
  <c r="C162" i="12"/>
  <c r="BL161" i="12"/>
  <c r="BE161" i="12"/>
  <c r="E161" i="12"/>
  <c r="C161" i="12" s="1"/>
  <c r="E160" i="12"/>
  <c r="E171" i="12" s="1"/>
  <c r="D160" i="12"/>
  <c r="U155" i="12"/>
  <c r="T155" i="12"/>
  <c r="S155" i="12"/>
  <c r="R155" i="12"/>
  <c r="Q155" i="12"/>
  <c r="P155" i="12"/>
  <c r="O155" i="12"/>
  <c r="N155" i="12"/>
  <c r="M155" i="12"/>
  <c r="L155" i="12"/>
  <c r="K155" i="12"/>
  <c r="J155" i="12"/>
  <c r="I155" i="12"/>
  <c r="H155" i="12"/>
  <c r="G155" i="12"/>
  <c r="F155" i="12"/>
  <c r="E155" i="12"/>
  <c r="D155" i="12"/>
  <c r="C155" i="12"/>
  <c r="BN154" i="12"/>
  <c r="BM154" i="12"/>
  <c r="BL154" i="12"/>
  <c r="BF154" i="12"/>
  <c r="BE154" i="12"/>
  <c r="B154" i="12"/>
  <c r="BG154" i="12" s="1"/>
  <c r="BN153" i="12"/>
  <c r="BM153" i="12"/>
  <c r="BL153" i="12"/>
  <c r="BF153" i="12"/>
  <c r="BE153" i="12"/>
  <c r="B153" i="12"/>
  <c r="BG153" i="12" s="1"/>
  <c r="BN152" i="12"/>
  <c r="BM152" i="12"/>
  <c r="BL152" i="12"/>
  <c r="BF152" i="12"/>
  <c r="BE152" i="12"/>
  <c r="B152" i="12"/>
  <c r="BG152" i="12" s="1"/>
  <c r="BN151" i="12"/>
  <c r="BM151" i="12"/>
  <c r="BL151" i="12"/>
  <c r="BF151" i="12"/>
  <c r="BE151" i="12"/>
  <c r="B151" i="12"/>
  <c r="BG151" i="12" s="1"/>
  <c r="BN150" i="12"/>
  <c r="BM150" i="12"/>
  <c r="BL150" i="12"/>
  <c r="BF150" i="12"/>
  <c r="BE150" i="12"/>
  <c r="B150" i="12"/>
  <c r="BG150" i="12" s="1"/>
  <c r="BN149" i="12"/>
  <c r="BM149" i="12"/>
  <c r="BL149" i="12"/>
  <c r="BF149" i="12"/>
  <c r="BE149" i="12"/>
  <c r="B149" i="12"/>
  <c r="BG149" i="12" s="1"/>
  <c r="BN148" i="12"/>
  <c r="BM148" i="12"/>
  <c r="BL148" i="12"/>
  <c r="BF148" i="12"/>
  <c r="BE148" i="12"/>
  <c r="B148" i="12"/>
  <c r="BG148" i="12" s="1"/>
  <c r="BN147" i="12"/>
  <c r="BM147" i="12"/>
  <c r="BL147" i="12"/>
  <c r="BF147" i="12"/>
  <c r="BE147" i="12"/>
  <c r="B147" i="12"/>
  <c r="BG147" i="12" s="1"/>
  <c r="BN146" i="12"/>
  <c r="BM146" i="12"/>
  <c r="BL146" i="12"/>
  <c r="BF146" i="12"/>
  <c r="BE146" i="12"/>
  <c r="B146" i="12"/>
  <c r="BG146" i="12" s="1"/>
  <c r="BN145" i="12"/>
  <c r="BM145" i="12"/>
  <c r="BL145" i="12"/>
  <c r="BF145" i="12"/>
  <c r="BE145" i="12"/>
  <c r="B145" i="12"/>
  <c r="BG145" i="12" s="1"/>
  <c r="BN144" i="12"/>
  <c r="BM144" i="12"/>
  <c r="BL144" i="12"/>
  <c r="BF144" i="12"/>
  <c r="V144" i="12" s="1"/>
  <c r="BE144" i="12"/>
  <c r="B144" i="12"/>
  <c r="BG144" i="12" s="1"/>
  <c r="BN143" i="12"/>
  <c r="BM143" i="12"/>
  <c r="BL143" i="12"/>
  <c r="BF143" i="12"/>
  <c r="BE143" i="12"/>
  <c r="V143" i="12" s="1"/>
  <c r="B143" i="12"/>
  <c r="BG143" i="12" s="1"/>
  <c r="BN142" i="12"/>
  <c r="BM142" i="12"/>
  <c r="BL142" i="12"/>
  <c r="BF142" i="12"/>
  <c r="BE142" i="12"/>
  <c r="V142" i="12"/>
  <c r="B142" i="12"/>
  <c r="BG142" i="12" s="1"/>
  <c r="BN141" i="12"/>
  <c r="BM141" i="12"/>
  <c r="BL141" i="12"/>
  <c r="BF141" i="12"/>
  <c r="BE141" i="12"/>
  <c r="B141" i="12"/>
  <c r="BG141" i="12" s="1"/>
  <c r="BN140" i="12"/>
  <c r="BM140" i="12"/>
  <c r="BL140" i="12"/>
  <c r="BF140" i="12"/>
  <c r="BE140" i="12"/>
  <c r="V140" i="12"/>
  <c r="B140" i="12"/>
  <c r="BG140" i="12" s="1"/>
  <c r="BN139" i="12"/>
  <c r="BM139" i="12"/>
  <c r="BL139" i="12"/>
  <c r="BF139" i="12"/>
  <c r="BE139" i="12"/>
  <c r="B139" i="12"/>
  <c r="B155" i="12" s="1"/>
  <c r="AI136" i="12"/>
  <c r="AH136" i="12"/>
  <c r="AG136" i="12"/>
  <c r="AF136" i="12"/>
  <c r="AE136" i="12"/>
  <c r="AD136" i="12"/>
  <c r="AC136" i="12"/>
  <c r="AB136" i="12"/>
  <c r="AA136" i="12"/>
  <c r="Z136" i="12"/>
  <c r="Y136" i="12"/>
  <c r="X136" i="12"/>
  <c r="W136" i="12"/>
  <c r="V136" i="12"/>
  <c r="U136" i="12"/>
  <c r="T136" i="12"/>
  <c r="S136" i="12"/>
  <c r="R136" i="12"/>
  <c r="Q136" i="12"/>
  <c r="P136" i="12"/>
  <c r="O136" i="12"/>
  <c r="N136" i="12"/>
  <c r="M136" i="12"/>
  <c r="L136" i="12"/>
  <c r="K136" i="12"/>
  <c r="I136" i="12"/>
  <c r="H136" i="12"/>
  <c r="G136" i="12"/>
  <c r="F136" i="12"/>
  <c r="E136" i="12"/>
  <c r="D136" i="12"/>
  <c r="C136" i="12"/>
  <c r="N135" i="12"/>
  <c r="J135" i="12"/>
  <c r="F135" i="12"/>
  <c r="B135" i="12"/>
  <c r="N134" i="12"/>
  <c r="J134" i="12"/>
  <c r="F134" i="12"/>
  <c r="B134" i="12"/>
  <c r="N133" i="12"/>
  <c r="J133" i="12"/>
  <c r="F133" i="12"/>
  <c r="B133" i="12"/>
  <c r="N132" i="12"/>
  <c r="J132" i="12"/>
  <c r="F132" i="12"/>
  <c r="B132" i="12"/>
  <c r="N131" i="12"/>
  <c r="J131" i="12"/>
  <c r="F131" i="12"/>
  <c r="B131" i="12"/>
  <c r="N130" i="12"/>
  <c r="J130" i="12"/>
  <c r="F130" i="12"/>
  <c r="B130" i="12"/>
  <c r="N129" i="12"/>
  <c r="J129" i="12"/>
  <c r="F129" i="12"/>
  <c r="B129" i="12"/>
  <c r="N128" i="12"/>
  <c r="J128" i="12"/>
  <c r="F128" i="12"/>
  <c r="B128" i="12"/>
  <c r="N127" i="12"/>
  <c r="J127" i="12"/>
  <c r="F127" i="12"/>
  <c r="B127" i="12"/>
  <c r="N126" i="12"/>
  <c r="J126" i="12"/>
  <c r="F126" i="12"/>
  <c r="B126" i="12"/>
  <c r="N125" i="12"/>
  <c r="J125" i="12"/>
  <c r="F125" i="12"/>
  <c r="B125" i="12"/>
  <c r="N124" i="12"/>
  <c r="J124" i="12"/>
  <c r="F124" i="12"/>
  <c r="B124" i="12"/>
  <c r="N123" i="12"/>
  <c r="J123" i="12"/>
  <c r="F123" i="12"/>
  <c r="B123" i="12"/>
  <c r="N122" i="12"/>
  <c r="J122" i="12"/>
  <c r="F122" i="12"/>
  <c r="B122" i="12"/>
  <c r="N121" i="12"/>
  <c r="J121" i="12"/>
  <c r="F121" i="12"/>
  <c r="B121" i="12"/>
  <c r="N120" i="12"/>
  <c r="J120" i="12"/>
  <c r="F120" i="12"/>
  <c r="B120" i="12"/>
  <c r="N119" i="12"/>
  <c r="J119" i="12"/>
  <c r="F119" i="12"/>
  <c r="B119" i="12"/>
  <c r="N118" i="12"/>
  <c r="J118" i="12"/>
  <c r="F118" i="12"/>
  <c r="B118" i="12"/>
  <c r="N117" i="12"/>
  <c r="J117" i="12"/>
  <c r="F117" i="12"/>
  <c r="B117" i="12"/>
  <c r="N116" i="12"/>
  <c r="J116" i="12"/>
  <c r="F116" i="12"/>
  <c r="B116" i="12"/>
  <c r="N115" i="12"/>
  <c r="J115" i="12"/>
  <c r="F115" i="12"/>
  <c r="B115" i="12"/>
  <c r="N114" i="12"/>
  <c r="J114" i="12"/>
  <c r="F114" i="12"/>
  <c r="B114" i="12"/>
  <c r="N113" i="12"/>
  <c r="J113" i="12"/>
  <c r="F113" i="12"/>
  <c r="B113" i="12"/>
  <c r="N112" i="12"/>
  <c r="J112" i="12"/>
  <c r="F112" i="12"/>
  <c r="B112" i="12"/>
  <c r="N111" i="12"/>
  <c r="J111" i="12"/>
  <c r="F111" i="12"/>
  <c r="B111" i="12"/>
  <c r="N110" i="12"/>
  <c r="J110" i="12"/>
  <c r="F110" i="12"/>
  <c r="B110" i="12"/>
  <c r="N109" i="12"/>
  <c r="J109" i="12"/>
  <c r="F109" i="12"/>
  <c r="B109" i="12"/>
  <c r="N108" i="12"/>
  <c r="J108" i="12"/>
  <c r="F108" i="12"/>
  <c r="B108" i="12"/>
  <c r="N107" i="12"/>
  <c r="J107" i="12"/>
  <c r="F107" i="12"/>
  <c r="B107" i="12"/>
  <c r="N106" i="12"/>
  <c r="J106" i="12"/>
  <c r="F106" i="12"/>
  <c r="B106" i="12"/>
  <c r="N105" i="12"/>
  <c r="J105" i="12"/>
  <c r="F105" i="12"/>
  <c r="B105" i="12"/>
  <c r="N104" i="12"/>
  <c r="J104" i="12"/>
  <c r="F104" i="12"/>
  <c r="B104" i="12"/>
  <c r="N103" i="12"/>
  <c r="J103" i="12"/>
  <c r="F103" i="12"/>
  <c r="B103" i="12"/>
  <c r="N102" i="12"/>
  <c r="J102" i="12"/>
  <c r="F102" i="12"/>
  <c r="B102" i="12"/>
  <c r="N101" i="12"/>
  <c r="J101" i="12"/>
  <c r="F101" i="12"/>
  <c r="B101" i="12"/>
  <c r="N100" i="12"/>
  <c r="J100" i="12"/>
  <c r="F100" i="12"/>
  <c r="B100" i="12"/>
  <c r="N99" i="12"/>
  <c r="J99" i="12"/>
  <c r="F99" i="12"/>
  <c r="B99" i="12"/>
  <c r="N98" i="12"/>
  <c r="J98" i="12"/>
  <c r="F98" i="12"/>
  <c r="B98" i="12"/>
  <c r="N97" i="12"/>
  <c r="J97" i="12"/>
  <c r="F97" i="12"/>
  <c r="B97" i="12"/>
  <c r="N96" i="12"/>
  <c r="J96" i="12"/>
  <c r="F96" i="12"/>
  <c r="B96" i="12"/>
  <c r="N95" i="12"/>
  <c r="J95" i="12"/>
  <c r="F95" i="12"/>
  <c r="B95" i="12"/>
  <c r="N94" i="12"/>
  <c r="J94" i="12"/>
  <c r="F94" i="12"/>
  <c r="B94" i="12"/>
  <c r="N93" i="12"/>
  <c r="J93" i="12"/>
  <c r="F93" i="12"/>
  <c r="B93" i="12"/>
  <c r="N92" i="12"/>
  <c r="J92" i="12"/>
  <c r="F92" i="12"/>
  <c r="B92" i="12"/>
  <c r="N91" i="12"/>
  <c r="J91" i="12"/>
  <c r="F91" i="12"/>
  <c r="B91" i="12"/>
  <c r="N90" i="12"/>
  <c r="J90" i="12"/>
  <c r="F90" i="12"/>
  <c r="B90" i="12"/>
  <c r="N89" i="12"/>
  <c r="J89" i="12"/>
  <c r="F89" i="12"/>
  <c r="B89" i="12"/>
  <c r="N88" i="12"/>
  <c r="J88" i="12"/>
  <c r="F88" i="12"/>
  <c r="B88" i="12"/>
  <c r="N87" i="12"/>
  <c r="J87" i="12"/>
  <c r="F87" i="12"/>
  <c r="B87" i="12"/>
  <c r="N86" i="12"/>
  <c r="J86" i="12"/>
  <c r="F86" i="12"/>
  <c r="B86" i="12"/>
  <c r="N85" i="12"/>
  <c r="J85" i="12"/>
  <c r="F85" i="12"/>
  <c r="B85" i="12"/>
  <c r="N84" i="12"/>
  <c r="J84" i="12"/>
  <c r="F84" i="12"/>
  <c r="B84" i="12"/>
  <c r="N83" i="12"/>
  <c r="J83" i="12"/>
  <c r="F83" i="12"/>
  <c r="B83" i="12"/>
  <c r="N82" i="12"/>
  <c r="J82" i="12"/>
  <c r="F82" i="12"/>
  <c r="B82" i="12"/>
  <c r="N81" i="12"/>
  <c r="J81" i="12"/>
  <c r="F81" i="12"/>
  <c r="B81" i="12"/>
  <c r="N80" i="12"/>
  <c r="J80" i="12"/>
  <c r="F80" i="12"/>
  <c r="B80" i="12"/>
  <c r="N79" i="12"/>
  <c r="J79" i="12"/>
  <c r="F79" i="12"/>
  <c r="B79" i="12"/>
  <c r="N78" i="12"/>
  <c r="J78" i="12"/>
  <c r="F78" i="12"/>
  <c r="B78" i="12"/>
  <c r="N77" i="12"/>
  <c r="J77" i="12"/>
  <c r="F77" i="12"/>
  <c r="B77" i="12"/>
  <c r="N76" i="12"/>
  <c r="J76" i="12"/>
  <c r="J136" i="12" s="1"/>
  <c r="F76" i="12"/>
  <c r="B76" i="12"/>
  <c r="B136" i="12" s="1"/>
  <c r="AF72" i="12"/>
  <c r="AE72" i="12"/>
  <c r="AD72" i="12"/>
  <c r="AC72" i="12"/>
  <c r="AB72" i="12"/>
  <c r="Z72" i="12"/>
  <c r="Y72" i="12"/>
  <c r="X72" i="12"/>
  <c r="V72" i="12"/>
  <c r="U72" i="12"/>
  <c r="T72" i="12"/>
  <c r="S72" i="12"/>
  <c r="R72" i="12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N71" i="12"/>
  <c r="BL71" i="12"/>
  <c r="BF71" i="12"/>
  <c r="AA71" i="12"/>
  <c r="W71" i="12"/>
  <c r="BG71" i="12" s="1"/>
  <c r="B71" i="12"/>
  <c r="BM71" i="12" s="1"/>
  <c r="BL70" i="12"/>
  <c r="BF70" i="12"/>
  <c r="AA70" i="12"/>
  <c r="W70" i="12"/>
  <c r="B70" i="12"/>
  <c r="BM70" i="12" s="1"/>
  <c r="BL69" i="12"/>
  <c r="BF69" i="12"/>
  <c r="AA69" i="12"/>
  <c r="W69" i="12"/>
  <c r="BG69" i="12" s="1"/>
  <c r="B69" i="12"/>
  <c r="BM69" i="12" s="1"/>
  <c r="BN68" i="12"/>
  <c r="BL68" i="12"/>
  <c r="BF68" i="12"/>
  <c r="AA68" i="12"/>
  <c r="W68" i="12"/>
  <c r="BG68" i="12" s="1"/>
  <c r="B68" i="12"/>
  <c r="BM68" i="12" s="1"/>
  <c r="BN67" i="12"/>
  <c r="BL67" i="12"/>
  <c r="BF67" i="12"/>
  <c r="AA67" i="12"/>
  <c r="W67" i="12"/>
  <c r="BG67" i="12" s="1"/>
  <c r="B67" i="12"/>
  <c r="BM67" i="12" s="1"/>
  <c r="BL66" i="12"/>
  <c r="BF66" i="12"/>
  <c r="AA66" i="12"/>
  <c r="W66" i="12"/>
  <c r="B66" i="12"/>
  <c r="BM66" i="12" s="1"/>
  <c r="BL65" i="12"/>
  <c r="BF65" i="12"/>
  <c r="AA65" i="12"/>
  <c r="W65" i="12"/>
  <c r="BG65" i="12" s="1"/>
  <c r="B65" i="12"/>
  <c r="BM65" i="12" s="1"/>
  <c r="BN64" i="12"/>
  <c r="BL64" i="12"/>
  <c r="BF64" i="12"/>
  <c r="AA64" i="12"/>
  <c r="W64" i="12"/>
  <c r="BG64" i="12" s="1"/>
  <c r="B64" i="12"/>
  <c r="BM64" i="12" s="1"/>
  <c r="BN63" i="12"/>
  <c r="BL63" i="12"/>
  <c r="BF63" i="12"/>
  <c r="AA63" i="12"/>
  <c r="W63" i="12"/>
  <c r="BG63" i="12" s="1"/>
  <c r="B63" i="12"/>
  <c r="BM63" i="12" s="1"/>
  <c r="BL62" i="12"/>
  <c r="BF62" i="12"/>
  <c r="AA62" i="12"/>
  <c r="W62" i="12"/>
  <c r="B62" i="12"/>
  <c r="BM62" i="12" s="1"/>
  <c r="BL61" i="12"/>
  <c r="BF61" i="12"/>
  <c r="AA61" i="12"/>
  <c r="W61" i="12"/>
  <c r="BG61" i="12" s="1"/>
  <c r="B61" i="12"/>
  <c r="BM61" i="12" s="1"/>
  <c r="BN60" i="12"/>
  <c r="BL60" i="12"/>
  <c r="BF60" i="12"/>
  <c r="AA60" i="12"/>
  <c r="W60" i="12"/>
  <c r="BG60" i="12" s="1"/>
  <c r="B60" i="12"/>
  <c r="BM60" i="12" s="1"/>
  <c r="BN59" i="12"/>
  <c r="BL59" i="12"/>
  <c r="BF59" i="12"/>
  <c r="AA59" i="12"/>
  <c r="W59" i="12"/>
  <c r="BG59" i="12" s="1"/>
  <c r="B59" i="12"/>
  <c r="BM59" i="12" s="1"/>
  <c r="BL58" i="12"/>
  <c r="BF58" i="12"/>
  <c r="AA58" i="12"/>
  <c r="W58" i="12"/>
  <c r="B58" i="12"/>
  <c r="BM58" i="12" s="1"/>
  <c r="BL57" i="12"/>
  <c r="BF57" i="12"/>
  <c r="AA57" i="12"/>
  <c r="W57" i="12"/>
  <c r="BG57" i="12" s="1"/>
  <c r="B57" i="12"/>
  <c r="BM57" i="12" s="1"/>
  <c r="BN56" i="12"/>
  <c r="BL56" i="12"/>
  <c r="BF56" i="12"/>
  <c r="AA56" i="12"/>
  <c r="W56" i="12"/>
  <c r="BG56" i="12" s="1"/>
  <c r="B56" i="12"/>
  <c r="BM56" i="12" s="1"/>
  <c r="BN55" i="12"/>
  <c r="BL55" i="12"/>
  <c r="BF55" i="12"/>
  <c r="AA55" i="12"/>
  <c r="W55" i="12"/>
  <c r="BG55" i="12" s="1"/>
  <c r="B55" i="12"/>
  <c r="BM55" i="12" s="1"/>
  <c r="BL54" i="12"/>
  <c r="BF54" i="12"/>
  <c r="AA54" i="12"/>
  <c r="W54" i="12"/>
  <c r="B54" i="12"/>
  <c r="BM54" i="12" s="1"/>
  <c r="BM53" i="12"/>
  <c r="BL53" i="12"/>
  <c r="BF53" i="12"/>
  <c r="AA53" i="12"/>
  <c r="W53" i="12"/>
  <c r="BG53" i="12" s="1"/>
  <c r="B53" i="12"/>
  <c r="BE53" i="12" s="1"/>
  <c r="AG53" i="12" s="1"/>
  <c r="BL52" i="12"/>
  <c r="BF52" i="12"/>
  <c r="AA52" i="12"/>
  <c r="BN52" i="12" s="1"/>
  <c r="W52" i="12"/>
  <c r="BG52" i="12" s="1"/>
  <c r="B52" i="12"/>
  <c r="BM52" i="12" s="1"/>
  <c r="BM51" i="12"/>
  <c r="AA51" i="12"/>
  <c r="W51" i="12"/>
  <c r="B51" i="12"/>
  <c r="BL51" i="12" s="1"/>
  <c r="BN50" i="12"/>
  <c r="BL50" i="12"/>
  <c r="BF50" i="12"/>
  <c r="AA50" i="12"/>
  <c r="W50" i="12"/>
  <c r="BG50" i="12" s="1"/>
  <c r="B50" i="12"/>
  <c r="BM50" i="12" s="1"/>
  <c r="BE49" i="12"/>
  <c r="AA49" i="12"/>
  <c r="W49" i="12"/>
  <c r="B49" i="12"/>
  <c r="BL48" i="12"/>
  <c r="BF48" i="12"/>
  <c r="AA48" i="12"/>
  <c r="W48" i="12"/>
  <c r="BN48" i="12" s="1"/>
  <c r="B48" i="12"/>
  <c r="BM48" i="12" s="1"/>
  <c r="BL47" i="12"/>
  <c r="BF47" i="12"/>
  <c r="AA47" i="12"/>
  <c r="W47" i="12"/>
  <c r="B47" i="12"/>
  <c r="BE47" i="12" s="1"/>
  <c r="BL46" i="12"/>
  <c r="BG46" i="12"/>
  <c r="BF46" i="12"/>
  <c r="AA46" i="12"/>
  <c r="W46" i="12"/>
  <c r="BN46" i="12" s="1"/>
  <c r="B46" i="12"/>
  <c r="BM46" i="12" s="1"/>
  <c r="BM45" i="12"/>
  <c r="BL45" i="12"/>
  <c r="BF45" i="12"/>
  <c r="AG45" i="12"/>
  <c r="AA45" i="12"/>
  <c r="W45" i="12"/>
  <c r="BG45" i="12" s="1"/>
  <c r="B45" i="12"/>
  <c r="BE45" i="12" s="1"/>
  <c r="BL44" i="12"/>
  <c r="BF44" i="12"/>
  <c r="AA44" i="12"/>
  <c r="BN44" i="12" s="1"/>
  <c r="W44" i="12"/>
  <c r="B44" i="12"/>
  <c r="BM44" i="12" s="1"/>
  <c r="BM43" i="12"/>
  <c r="AA43" i="12"/>
  <c r="W43" i="12"/>
  <c r="B43" i="12"/>
  <c r="BN43" i="12" s="1"/>
  <c r="BN42" i="12"/>
  <c r="BL42" i="12"/>
  <c r="BF42" i="12"/>
  <c r="AA42" i="12"/>
  <c r="W42" i="12"/>
  <c r="BG42" i="12" s="1"/>
  <c r="B42" i="12"/>
  <c r="BM42" i="12" s="1"/>
  <c r="BE41" i="12"/>
  <c r="AA41" i="12"/>
  <c r="W41" i="12"/>
  <c r="BG41" i="12" s="1"/>
  <c r="B41" i="12"/>
  <c r="BL40" i="12"/>
  <c r="BG40" i="12"/>
  <c r="BF40" i="12"/>
  <c r="AA40" i="12"/>
  <c r="W40" i="12"/>
  <c r="BN40" i="12" s="1"/>
  <c r="B40" i="12"/>
  <c r="BM40" i="12" s="1"/>
  <c r="BL39" i="12"/>
  <c r="BF39" i="12"/>
  <c r="AA39" i="12"/>
  <c r="W39" i="12"/>
  <c r="B39" i="12"/>
  <c r="BE39" i="12" s="1"/>
  <c r="BL38" i="12"/>
  <c r="AA38" i="12"/>
  <c r="W38" i="12"/>
  <c r="BG38" i="12" s="1"/>
  <c r="B38" i="12"/>
  <c r="BL37" i="12"/>
  <c r="AA37" i="12"/>
  <c r="W37" i="12"/>
  <c r="BN37" i="12" s="1"/>
  <c r="B37" i="12"/>
  <c r="BF37" i="12" s="1"/>
  <c r="BF36" i="12"/>
  <c r="AA36" i="12"/>
  <c r="BG36" i="12" s="1"/>
  <c r="W36" i="12"/>
  <c r="BN36" i="12" s="1"/>
  <c r="B36" i="12"/>
  <c r="BM36" i="12" s="1"/>
  <c r="BM35" i="12"/>
  <c r="BL35" i="12"/>
  <c r="AA35" i="12"/>
  <c r="BG35" i="12" s="1"/>
  <c r="W35" i="12"/>
  <c r="BN35" i="12" s="1"/>
  <c r="B35" i="12"/>
  <c r="BF35" i="12" s="1"/>
  <c r="BG34" i="12"/>
  <c r="BF34" i="12"/>
  <c r="AA34" i="12"/>
  <c r="W34" i="12"/>
  <c r="BN34" i="12" s="1"/>
  <c r="B34" i="12"/>
  <c r="BM34" i="12" s="1"/>
  <c r="BM33" i="12"/>
  <c r="AA33" i="12"/>
  <c r="BG33" i="12" s="1"/>
  <c r="W33" i="12"/>
  <c r="B33" i="12"/>
  <c r="BF33" i="12" s="1"/>
  <c r="BF32" i="12"/>
  <c r="AA32" i="12"/>
  <c r="W32" i="12"/>
  <c r="BG32" i="12" s="1"/>
  <c r="B32" i="12"/>
  <c r="BM32" i="12" s="1"/>
  <c r="AA31" i="12"/>
  <c r="W31" i="12"/>
  <c r="B31" i="12"/>
  <c r="BF31" i="12" s="1"/>
  <c r="BF30" i="12"/>
  <c r="AA30" i="12"/>
  <c r="W30" i="12"/>
  <c r="BN30" i="12" s="1"/>
  <c r="B30" i="12"/>
  <c r="BM30" i="12" s="1"/>
  <c r="BL29" i="12"/>
  <c r="AA29" i="12"/>
  <c r="W29" i="12"/>
  <c r="BN29" i="12" s="1"/>
  <c r="B29" i="12"/>
  <c r="BF29" i="12" s="1"/>
  <c r="BF28" i="12"/>
  <c r="AA28" i="12"/>
  <c r="BG28" i="12" s="1"/>
  <c r="W28" i="12"/>
  <c r="BN28" i="12" s="1"/>
  <c r="B28" i="12"/>
  <c r="BM28" i="12" s="1"/>
  <c r="BM27" i="12"/>
  <c r="BL27" i="12"/>
  <c r="AA27" i="12"/>
  <c r="BG27" i="12" s="1"/>
  <c r="W27" i="12"/>
  <c r="BN27" i="12" s="1"/>
  <c r="B27" i="12"/>
  <c r="BF27" i="12" s="1"/>
  <c r="BG26" i="12"/>
  <c r="BF26" i="12"/>
  <c r="AA26" i="12"/>
  <c r="W26" i="12"/>
  <c r="BN26" i="12" s="1"/>
  <c r="B26" i="12"/>
  <c r="BM26" i="12" s="1"/>
  <c r="BM25" i="12"/>
  <c r="AA25" i="12"/>
  <c r="BG25" i="12" s="1"/>
  <c r="W25" i="12"/>
  <c r="B25" i="12"/>
  <c r="BF25" i="12" s="1"/>
  <c r="BF24" i="12"/>
  <c r="AA24" i="12"/>
  <c r="W24" i="12"/>
  <c r="BG24" i="12" s="1"/>
  <c r="B24" i="12"/>
  <c r="BM24" i="12" s="1"/>
  <c r="AA23" i="12"/>
  <c r="W23" i="12"/>
  <c r="B23" i="12"/>
  <c r="BF23" i="12" s="1"/>
  <c r="BF22" i="12"/>
  <c r="AA22" i="12"/>
  <c r="W22" i="12"/>
  <c r="BN22" i="12" s="1"/>
  <c r="B22" i="12"/>
  <c r="BM22" i="12" s="1"/>
  <c r="BL21" i="12"/>
  <c r="AA21" i="12"/>
  <c r="W21" i="12"/>
  <c r="BN21" i="12" s="1"/>
  <c r="B21" i="12"/>
  <c r="BF21" i="12" s="1"/>
  <c r="BF20" i="12"/>
  <c r="AA20" i="12"/>
  <c r="BG20" i="12" s="1"/>
  <c r="W20" i="12"/>
  <c r="BN20" i="12" s="1"/>
  <c r="B20" i="12"/>
  <c r="BM20" i="12" s="1"/>
  <c r="BM19" i="12"/>
  <c r="BL19" i="12"/>
  <c r="AA19" i="12"/>
  <c r="BG19" i="12" s="1"/>
  <c r="W19" i="12"/>
  <c r="BN19" i="12" s="1"/>
  <c r="B19" i="12"/>
  <c r="BF19" i="12" s="1"/>
  <c r="BG18" i="12"/>
  <c r="BF18" i="12"/>
  <c r="AA18" i="12"/>
  <c r="W18" i="12"/>
  <c r="BN18" i="12" s="1"/>
  <c r="B18" i="12"/>
  <c r="BM18" i="12" s="1"/>
  <c r="BM17" i="12"/>
  <c r="AA17" i="12"/>
  <c r="BG17" i="12" s="1"/>
  <c r="W17" i="12"/>
  <c r="B17" i="12"/>
  <c r="BF17" i="12" s="1"/>
  <c r="BF16" i="12"/>
  <c r="AA16" i="12"/>
  <c r="W16" i="12"/>
  <c r="BG16" i="12" s="1"/>
  <c r="B16" i="12"/>
  <c r="BM16" i="12" s="1"/>
  <c r="AA15" i="12"/>
  <c r="W15" i="12"/>
  <c r="B15" i="12"/>
  <c r="BF15" i="12" s="1"/>
  <c r="BF14" i="12"/>
  <c r="AA14" i="12"/>
  <c r="W14" i="12"/>
  <c r="BN14" i="12" s="1"/>
  <c r="B14" i="12"/>
  <c r="BM14" i="12" s="1"/>
  <c r="BL13" i="12"/>
  <c r="AA13" i="12"/>
  <c r="W13" i="12"/>
  <c r="BN13" i="12" s="1"/>
  <c r="B13" i="12"/>
  <c r="BF13" i="12" s="1"/>
  <c r="BF12" i="12"/>
  <c r="AA12" i="12"/>
  <c r="AA72" i="12" s="1"/>
  <c r="W12" i="12"/>
  <c r="B12" i="12"/>
  <c r="BL12" i="12" s="1"/>
  <c r="A5" i="12"/>
  <c r="A4" i="12"/>
  <c r="A3" i="12"/>
  <c r="A2" i="12"/>
  <c r="BE15" i="12" l="1"/>
  <c r="BN16" i="12"/>
  <c r="BE23" i="12"/>
  <c r="AG23" i="12" s="1"/>
  <c r="BN24" i="12"/>
  <c r="BE31" i="12"/>
  <c r="BN32" i="12"/>
  <c r="BG39" i="12"/>
  <c r="AG39" i="12" s="1"/>
  <c r="BN39" i="12"/>
  <c r="BG66" i="12"/>
  <c r="BN66" i="12"/>
  <c r="BG12" i="12"/>
  <c r="BG13" i="12"/>
  <c r="BM13" i="12"/>
  <c r="BN15" i="12"/>
  <c r="BL15" i="12"/>
  <c r="BE17" i="12"/>
  <c r="AG17" i="12" s="1"/>
  <c r="BG21" i="12"/>
  <c r="BM21" i="12"/>
  <c r="BN23" i="12"/>
  <c r="BL23" i="12"/>
  <c r="BE25" i="12"/>
  <c r="AG25" i="12" s="1"/>
  <c r="BG29" i="12"/>
  <c r="BM29" i="12"/>
  <c r="BN31" i="12"/>
  <c r="BL31" i="12"/>
  <c r="BE33" i="12"/>
  <c r="AG33" i="12" s="1"/>
  <c r="BG37" i="12"/>
  <c r="BM37" i="12"/>
  <c r="AG41" i="12"/>
  <c r="BM49" i="12"/>
  <c r="BL49" i="12"/>
  <c r="BF49" i="12"/>
  <c r="AG49" i="12" s="1"/>
  <c r="BG62" i="12"/>
  <c r="BN62" i="12"/>
  <c r="BO168" i="12"/>
  <c r="BH168" i="12"/>
  <c r="BL168" i="12"/>
  <c r="BM168" i="12"/>
  <c r="BE168" i="12"/>
  <c r="AR168" i="12" s="1"/>
  <c r="BG168" i="12"/>
  <c r="BN168" i="12"/>
  <c r="BF168" i="12"/>
  <c r="BG176" i="12"/>
  <c r="BO176" i="12"/>
  <c r="C176" i="12"/>
  <c r="BN181" i="12"/>
  <c r="BF181" i="12"/>
  <c r="BG184" i="12"/>
  <c r="BO184" i="12"/>
  <c r="C184" i="12"/>
  <c r="W72" i="12"/>
  <c r="BN12" i="12"/>
  <c r="BG14" i="12"/>
  <c r="BG15" i="12"/>
  <c r="BM15" i="12"/>
  <c r="BN17" i="12"/>
  <c r="BL17" i="12"/>
  <c r="BE19" i="12"/>
  <c r="AG19" i="12" s="1"/>
  <c r="BG22" i="12"/>
  <c r="BG23" i="12"/>
  <c r="BM23" i="12"/>
  <c r="BN25" i="12"/>
  <c r="BL25" i="12"/>
  <c r="BE27" i="12"/>
  <c r="AG27" i="12" s="1"/>
  <c r="BG30" i="12"/>
  <c r="BG31" i="12"/>
  <c r="BM31" i="12"/>
  <c r="BN33" i="12"/>
  <c r="BL33" i="12"/>
  <c r="BE35" i="12"/>
  <c r="AG35" i="12" s="1"/>
  <c r="BM41" i="12"/>
  <c r="BL41" i="12"/>
  <c r="BF41" i="12"/>
  <c r="BG49" i="12"/>
  <c r="BN49" i="12"/>
  <c r="BG58" i="12"/>
  <c r="BN58" i="12"/>
  <c r="BE13" i="12"/>
  <c r="AG13" i="12" s="1"/>
  <c r="BE21" i="12"/>
  <c r="BE29" i="12"/>
  <c r="AG29" i="12" s="1"/>
  <c r="BE37" i="12"/>
  <c r="AG37" i="12" s="1"/>
  <c r="BN38" i="12"/>
  <c r="BN41" i="12"/>
  <c r="BL43" i="12"/>
  <c r="BF43" i="12"/>
  <c r="BE43" i="12"/>
  <c r="BG44" i="12"/>
  <c r="BG47" i="12"/>
  <c r="AG47" i="12" s="1"/>
  <c r="BN47" i="12"/>
  <c r="BG48" i="12"/>
  <c r="BG54" i="12"/>
  <c r="BN54" i="12"/>
  <c r="BG70" i="12"/>
  <c r="BN70" i="12"/>
  <c r="BN177" i="12"/>
  <c r="BF177" i="12"/>
  <c r="BG180" i="12"/>
  <c r="BO180" i="12"/>
  <c r="C180" i="12"/>
  <c r="BN185" i="12"/>
  <c r="BF185" i="12"/>
  <c r="BN51" i="12"/>
  <c r="BO166" i="12"/>
  <c r="BH166" i="12"/>
  <c r="BN166" i="12"/>
  <c r="BF166" i="12"/>
  <c r="BG166" i="12"/>
  <c r="BL166" i="12"/>
  <c r="BO170" i="12"/>
  <c r="BH170" i="12"/>
  <c r="BN170" i="12"/>
  <c r="BF170" i="12"/>
  <c r="BG170" i="12"/>
  <c r="BL170" i="12"/>
  <c r="BE192" i="12"/>
  <c r="BM192" i="12"/>
  <c r="BL192" i="12"/>
  <c r="BE196" i="12"/>
  <c r="BM196" i="12"/>
  <c r="BL196" i="12"/>
  <c r="BE200" i="12"/>
  <c r="AQ200" i="12" s="1"/>
  <c r="BM200" i="12"/>
  <c r="BL200" i="12"/>
  <c r="BL14" i="12"/>
  <c r="BL16" i="12"/>
  <c r="BL18" i="12"/>
  <c r="BL20" i="12"/>
  <c r="BL22" i="12"/>
  <c r="BL24" i="12"/>
  <c r="BL26" i="12"/>
  <c r="BL28" i="12"/>
  <c r="BL30" i="12"/>
  <c r="BL32" i="12"/>
  <c r="BL34" i="12"/>
  <c r="BL36" i="12"/>
  <c r="BM39" i="12"/>
  <c r="BG43" i="12"/>
  <c r="BN45" i="12"/>
  <c r="BM47" i="12"/>
  <c r="BG51" i="12"/>
  <c r="BF51" i="12"/>
  <c r="BN53" i="12"/>
  <c r="BN57" i="12"/>
  <c r="BN61" i="12"/>
  <c r="BN65" i="12"/>
  <c r="BN69" i="12"/>
  <c r="BN162" i="12"/>
  <c r="BG162" i="12"/>
  <c r="BO162" i="12"/>
  <c r="BH162" i="12"/>
  <c r="BF162" i="12"/>
  <c r="AR162" i="12" s="1"/>
  <c r="BM162" i="12"/>
  <c r="BN163" i="12"/>
  <c r="BG163" i="12"/>
  <c r="BO163" i="12"/>
  <c r="BH163" i="12"/>
  <c r="BL163" i="12"/>
  <c r="BE163" i="12"/>
  <c r="BM163" i="12"/>
  <c r="BE51" i="12"/>
  <c r="B72" i="12"/>
  <c r="BE12" i="12"/>
  <c r="AG12" i="12" s="1"/>
  <c r="BM12" i="12"/>
  <c r="BE14" i="12"/>
  <c r="AG14" i="12" s="1"/>
  <c r="BE16" i="12"/>
  <c r="AG16" i="12" s="1"/>
  <c r="BE18" i="12"/>
  <c r="AG18" i="12" s="1"/>
  <c r="BE20" i="12"/>
  <c r="AG20" i="12" s="1"/>
  <c r="BE22" i="12"/>
  <c r="BE24" i="12"/>
  <c r="AG24" i="12" s="1"/>
  <c r="BE26" i="12"/>
  <c r="AG26" i="12" s="1"/>
  <c r="BE28" i="12"/>
  <c r="AG28" i="12" s="1"/>
  <c r="BE30" i="12"/>
  <c r="AG30" i="12" s="1"/>
  <c r="BE32" i="12"/>
  <c r="AG32" i="12" s="1"/>
  <c r="BE34" i="12"/>
  <c r="AG34" i="12" s="1"/>
  <c r="BE36" i="12"/>
  <c r="AG36" i="12" s="1"/>
  <c r="BM38" i="12"/>
  <c r="BE38" i="12"/>
  <c r="BF38" i="12"/>
  <c r="V141" i="12"/>
  <c r="BM161" i="12"/>
  <c r="BF161" i="12"/>
  <c r="AR161" i="12" s="1"/>
  <c r="BN161" i="12"/>
  <c r="BG161" i="12"/>
  <c r="BO161" i="12"/>
  <c r="BH161" i="12"/>
  <c r="D171" i="12"/>
  <c r="BO164" i="12"/>
  <c r="BH164" i="12"/>
  <c r="BL164" i="12"/>
  <c r="BM164" i="12"/>
  <c r="BE164" i="12"/>
  <c r="AR164" i="12" s="1"/>
  <c r="BG164" i="12"/>
  <c r="BE166" i="12"/>
  <c r="AR166" i="12" s="1"/>
  <c r="BE170" i="12"/>
  <c r="BP178" i="12"/>
  <c r="BK178" i="12"/>
  <c r="BS178" i="12"/>
  <c r="BH178" i="12"/>
  <c r="BI178" i="12"/>
  <c r="BR178" i="12"/>
  <c r="BJ178" i="12"/>
  <c r="BE178" i="12"/>
  <c r="BM178" i="12"/>
  <c r="BP182" i="12"/>
  <c r="BK182" i="12"/>
  <c r="BS182" i="12"/>
  <c r="BH182" i="12"/>
  <c r="BI182" i="12"/>
  <c r="BE182" i="12"/>
  <c r="AU182" i="12" s="1"/>
  <c r="BR182" i="12"/>
  <c r="BJ182" i="12"/>
  <c r="BM182" i="12"/>
  <c r="BP186" i="12"/>
  <c r="BK186" i="12"/>
  <c r="BS186" i="12"/>
  <c r="BH186" i="12"/>
  <c r="BI186" i="12"/>
  <c r="BR186" i="12"/>
  <c r="BJ186" i="12"/>
  <c r="BE186" i="12"/>
  <c r="BM186" i="12"/>
  <c r="BF192" i="12"/>
  <c r="BE194" i="12"/>
  <c r="AQ194" i="12" s="1"/>
  <c r="BM194" i="12"/>
  <c r="BL194" i="12"/>
  <c r="BF196" i="12"/>
  <c r="BE198" i="12"/>
  <c r="AQ198" i="12" s="1"/>
  <c r="BM198" i="12"/>
  <c r="BL198" i="12"/>
  <c r="BF200" i="12"/>
  <c r="BE40" i="12"/>
  <c r="AG40" i="12" s="1"/>
  <c r="BE42" i="12"/>
  <c r="AG42" i="12" s="1"/>
  <c r="BE44" i="12"/>
  <c r="AG44" i="12" s="1"/>
  <c r="BE46" i="12"/>
  <c r="AG46" i="12" s="1"/>
  <c r="BE48" i="12"/>
  <c r="AG48" i="12" s="1"/>
  <c r="BE50" i="12"/>
  <c r="AG50" i="12" s="1"/>
  <c r="BE52" i="12"/>
  <c r="AG52" i="12" s="1"/>
  <c r="BE54" i="12"/>
  <c r="AG54" i="12" s="1"/>
  <c r="BE56" i="12"/>
  <c r="AG56" i="12" s="1"/>
  <c r="BE58" i="12"/>
  <c r="AG58" i="12" s="1"/>
  <c r="BE60" i="12"/>
  <c r="AG60" i="12" s="1"/>
  <c r="BE62" i="12"/>
  <c r="BE64" i="12"/>
  <c r="AG64" i="12" s="1"/>
  <c r="BE66" i="12"/>
  <c r="AG66" i="12" s="1"/>
  <c r="BE68" i="12"/>
  <c r="AG68" i="12" s="1"/>
  <c r="BE70" i="12"/>
  <c r="V145" i="12"/>
  <c r="V147" i="12"/>
  <c r="V149" i="12"/>
  <c r="V151" i="12"/>
  <c r="V153" i="12"/>
  <c r="BO169" i="12"/>
  <c r="BH169" i="12"/>
  <c r="AR169" i="12" s="1"/>
  <c r="BG169" i="12"/>
  <c r="BL169" i="12"/>
  <c r="BF169" i="12"/>
  <c r="BN179" i="12"/>
  <c r="BF179" i="12"/>
  <c r="BG182" i="12"/>
  <c r="BO182" i="12"/>
  <c r="BE55" i="12"/>
  <c r="AG55" i="12" s="1"/>
  <c r="BE57" i="12"/>
  <c r="AG57" i="12" s="1"/>
  <c r="BE59" i="12"/>
  <c r="AG59" i="12" s="1"/>
  <c r="BE61" i="12"/>
  <c r="AG61" i="12" s="1"/>
  <c r="BE63" i="12"/>
  <c r="AG63" i="12" s="1"/>
  <c r="BE65" i="12"/>
  <c r="AG65" i="12" s="1"/>
  <c r="BE67" i="12"/>
  <c r="AG67" i="12" s="1"/>
  <c r="BE69" i="12"/>
  <c r="AG69" i="12" s="1"/>
  <c r="BE71" i="12"/>
  <c r="AG71" i="12" s="1"/>
  <c r="V146" i="12"/>
  <c r="V148" i="12"/>
  <c r="V150" i="12"/>
  <c r="V152" i="12"/>
  <c r="V154" i="12"/>
  <c r="C160" i="12"/>
  <c r="BO165" i="12"/>
  <c r="BH165" i="12"/>
  <c r="AR165" i="12" s="1"/>
  <c r="BG165" i="12"/>
  <c r="BL165" i="12"/>
  <c r="BF165" i="12"/>
  <c r="C167" i="12"/>
  <c r="BN169" i="12"/>
  <c r="BG178" i="12"/>
  <c r="BO178" i="12"/>
  <c r="BN183" i="12"/>
  <c r="BF183" i="12"/>
  <c r="BG186" i="12"/>
  <c r="BO186" i="12"/>
  <c r="C177" i="12"/>
  <c r="BG177" i="12"/>
  <c r="C179" i="12"/>
  <c r="BG179" i="12"/>
  <c r="C181" i="12"/>
  <c r="BG181" i="12"/>
  <c r="C183" i="12"/>
  <c r="BG183" i="12"/>
  <c r="C185" i="12"/>
  <c r="BG185" i="12"/>
  <c r="C191" i="12"/>
  <c r="C193" i="12"/>
  <c r="C195" i="12"/>
  <c r="C197" i="12"/>
  <c r="C199" i="12"/>
  <c r="BG139" i="12"/>
  <c r="V139" i="12" s="1"/>
  <c r="BR185" i="12" l="1"/>
  <c r="BI185" i="12"/>
  <c r="BE185" i="12"/>
  <c r="BQ185" i="12"/>
  <c r="BK185" i="12"/>
  <c r="BS185" i="12"/>
  <c r="BM185" i="12"/>
  <c r="BJ185" i="12"/>
  <c r="BP185" i="12"/>
  <c r="BH185" i="12"/>
  <c r="BR181" i="12"/>
  <c r="BI181" i="12"/>
  <c r="BE181" i="12"/>
  <c r="AU181" i="12" s="1"/>
  <c r="BQ181" i="12"/>
  <c r="BK181" i="12"/>
  <c r="BS181" i="12"/>
  <c r="BM181" i="12"/>
  <c r="BP181" i="12"/>
  <c r="BJ181" i="12"/>
  <c r="BH181" i="12"/>
  <c r="BR177" i="12"/>
  <c r="BI177" i="12"/>
  <c r="BE177" i="12"/>
  <c r="BQ177" i="12"/>
  <c r="BK177" i="12"/>
  <c r="BS177" i="12"/>
  <c r="BM177" i="12"/>
  <c r="BJ177" i="12"/>
  <c r="BP177" i="12"/>
  <c r="BH177" i="12"/>
  <c r="BO167" i="12"/>
  <c r="BH167" i="12"/>
  <c r="BM167" i="12"/>
  <c r="BE167" i="12"/>
  <c r="AR167" i="12" s="1"/>
  <c r="BN167" i="12"/>
  <c r="BF167" i="12"/>
  <c r="BG167" i="12"/>
  <c r="BL167" i="12"/>
  <c r="AG38" i="12"/>
  <c r="BE197" i="12"/>
  <c r="BF197" i="12"/>
  <c r="BL197" i="12"/>
  <c r="BM197" i="12"/>
  <c r="AG70" i="12"/>
  <c r="AG62" i="12"/>
  <c r="AU178" i="12"/>
  <c r="AR170" i="12"/>
  <c r="AG51" i="12"/>
  <c r="AQ196" i="12"/>
  <c r="AG43" i="12"/>
  <c r="AG21" i="12"/>
  <c r="BE195" i="12"/>
  <c r="BF195" i="12"/>
  <c r="BL195" i="12"/>
  <c r="BM195" i="12"/>
  <c r="BE193" i="12"/>
  <c r="BF193" i="12"/>
  <c r="BL193" i="12"/>
  <c r="BM193" i="12"/>
  <c r="AU186" i="12"/>
  <c r="BP184" i="12"/>
  <c r="BK184" i="12"/>
  <c r="BS184" i="12"/>
  <c r="BH184" i="12"/>
  <c r="BI184" i="12"/>
  <c r="BM184" i="12"/>
  <c r="BQ184" i="12"/>
  <c r="BR184" i="12"/>
  <c r="BE184" i="12"/>
  <c r="BJ184" i="12"/>
  <c r="BE199" i="12"/>
  <c r="BF199" i="12"/>
  <c r="BL199" i="12"/>
  <c r="BM199" i="12"/>
  <c r="BE191" i="12"/>
  <c r="BF191" i="12"/>
  <c r="BL191" i="12"/>
  <c r="BM191" i="12"/>
  <c r="BR183" i="12"/>
  <c r="BI183" i="12"/>
  <c r="BE183" i="12"/>
  <c r="BQ183" i="12"/>
  <c r="BK183" i="12"/>
  <c r="BS183" i="12"/>
  <c r="BM183" i="12"/>
  <c r="BH183" i="12"/>
  <c r="BP183" i="12"/>
  <c r="BJ183" i="12"/>
  <c r="BR179" i="12"/>
  <c r="BI179" i="12"/>
  <c r="BE179" i="12"/>
  <c r="BQ179" i="12"/>
  <c r="BK179" i="12"/>
  <c r="BS179" i="12"/>
  <c r="BM179" i="12"/>
  <c r="BH179" i="12"/>
  <c r="BP179" i="12"/>
  <c r="BJ179" i="12"/>
  <c r="BL160" i="12"/>
  <c r="B249" i="12" s="1"/>
  <c r="BE160" i="12"/>
  <c r="AR160" i="12" s="1"/>
  <c r="C171" i="12"/>
  <c r="A249" i="12" s="1"/>
  <c r="BM160" i="12"/>
  <c r="BF160" i="12"/>
  <c r="BH160" i="12"/>
  <c r="BO160" i="12"/>
  <c r="BN160" i="12"/>
  <c r="BG160" i="12"/>
  <c r="AG22" i="12"/>
  <c r="AR163" i="12"/>
  <c r="AQ192" i="12"/>
  <c r="BP180" i="12"/>
  <c r="BK180" i="12"/>
  <c r="BS180" i="12"/>
  <c r="BH180" i="12"/>
  <c r="BI180" i="12"/>
  <c r="BQ180" i="12"/>
  <c r="BM180" i="12"/>
  <c r="BR180" i="12"/>
  <c r="BE180" i="12"/>
  <c r="BJ180" i="12"/>
  <c r="BP176" i="12"/>
  <c r="BK176" i="12"/>
  <c r="BS176" i="12"/>
  <c r="BH176" i="12"/>
  <c r="BI176" i="12"/>
  <c r="BM176" i="12"/>
  <c r="BQ176" i="12"/>
  <c r="BR176" i="12"/>
  <c r="BE176" i="12"/>
  <c r="BJ176" i="12"/>
  <c r="AG31" i="12"/>
  <c r="AG15" i="12"/>
  <c r="AU184" i="12" l="1"/>
  <c r="AQ193" i="12"/>
  <c r="AQ195" i="12"/>
  <c r="AQ197" i="12"/>
  <c r="AU176" i="12"/>
  <c r="AU183" i="12"/>
  <c r="AU180" i="12"/>
  <c r="AU179" i="12"/>
  <c r="AQ191" i="12"/>
  <c r="AQ199" i="12"/>
  <c r="AU177" i="12"/>
  <c r="AU185" i="12"/>
  <c r="E200" i="11" l="1"/>
  <c r="D200" i="11"/>
  <c r="C200" i="11" s="1"/>
  <c r="E199" i="11"/>
  <c r="D199" i="11"/>
  <c r="E198" i="11"/>
  <c r="D198" i="11"/>
  <c r="C198" i="11" s="1"/>
  <c r="E197" i="11"/>
  <c r="D197" i="11"/>
  <c r="BF196" i="11"/>
  <c r="E196" i="11"/>
  <c r="D196" i="11"/>
  <c r="C196" i="11" s="1"/>
  <c r="BL195" i="11"/>
  <c r="E195" i="11"/>
  <c r="D195" i="11"/>
  <c r="C195" i="11" s="1"/>
  <c r="E194" i="11"/>
  <c r="D194" i="11"/>
  <c r="C194" i="11" s="1"/>
  <c r="E193" i="11"/>
  <c r="D193" i="11"/>
  <c r="BF192" i="11"/>
  <c r="E192" i="11"/>
  <c r="D192" i="11"/>
  <c r="C192" i="11" s="1"/>
  <c r="BL191" i="11"/>
  <c r="E191" i="11"/>
  <c r="D191" i="11"/>
  <c r="C191" i="11" s="1"/>
  <c r="BN186" i="11"/>
  <c r="BF186" i="11"/>
  <c r="E186" i="11"/>
  <c r="D186" i="11"/>
  <c r="BG186" i="11" s="1"/>
  <c r="C186" i="11"/>
  <c r="BO185" i="11"/>
  <c r="BG185" i="11"/>
  <c r="E185" i="11"/>
  <c r="D185" i="11"/>
  <c r="BQ184" i="11"/>
  <c r="BO184" i="11"/>
  <c r="BN184" i="11"/>
  <c r="BJ184" i="11"/>
  <c r="BF184" i="11"/>
  <c r="E184" i="11"/>
  <c r="D184" i="11"/>
  <c r="BG184" i="11" s="1"/>
  <c r="C184" i="11"/>
  <c r="E183" i="11"/>
  <c r="D183" i="11"/>
  <c r="BO183" i="11" s="1"/>
  <c r="BO182" i="11"/>
  <c r="BN182" i="11"/>
  <c r="BF182" i="11"/>
  <c r="E182" i="11"/>
  <c r="D182" i="11"/>
  <c r="BG182" i="11" s="1"/>
  <c r="E181" i="11"/>
  <c r="D181" i="11"/>
  <c r="BN180" i="11"/>
  <c r="BF180" i="11"/>
  <c r="E180" i="11"/>
  <c r="D180" i="11"/>
  <c r="BO179" i="11"/>
  <c r="BG179" i="11"/>
  <c r="E179" i="11"/>
  <c r="D179" i="11"/>
  <c r="C179" i="11" s="1"/>
  <c r="BR178" i="11"/>
  <c r="BN178" i="11"/>
  <c r="BM178" i="11"/>
  <c r="BF178" i="11"/>
  <c r="BE178" i="11"/>
  <c r="E178" i="11"/>
  <c r="D178" i="11"/>
  <c r="BG178" i="11" s="1"/>
  <c r="C178" i="11"/>
  <c r="BO177" i="11"/>
  <c r="BG177" i="11"/>
  <c r="E177" i="11"/>
  <c r="D177" i="11"/>
  <c r="BQ176" i="11"/>
  <c r="BO176" i="11"/>
  <c r="BN176" i="11"/>
  <c r="BJ176" i="11"/>
  <c r="BF176" i="11"/>
  <c r="E176" i="11"/>
  <c r="D176" i="11"/>
  <c r="BG176" i="11" s="1"/>
  <c r="C176" i="11"/>
  <c r="AQ171" i="11"/>
  <c r="AP171" i="11"/>
  <c r="AO171" i="11"/>
  <c r="AN171" i="11"/>
  <c r="AM171" i="11"/>
  <c r="AL171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X171" i="11"/>
  <c r="W171" i="11"/>
  <c r="V171" i="11"/>
  <c r="U171" i="11"/>
  <c r="T171" i="11"/>
  <c r="S171" i="11"/>
  <c r="R171" i="11"/>
  <c r="Q171" i="11"/>
  <c r="P171" i="11"/>
  <c r="O171" i="11"/>
  <c r="N171" i="11"/>
  <c r="M171" i="11"/>
  <c r="L171" i="11"/>
  <c r="K171" i="11"/>
  <c r="J171" i="11"/>
  <c r="I171" i="11"/>
  <c r="H171" i="11"/>
  <c r="G171" i="11"/>
  <c r="F171" i="11"/>
  <c r="E170" i="11"/>
  <c r="D170" i="11"/>
  <c r="E169" i="11"/>
  <c r="C169" i="11" s="1"/>
  <c r="D169" i="11"/>
  <c r="E168" i="11"/>
  <c r="D168" i="11"/>
  <c r="C168" i="11" s="1"/>
  <c r="E167" i="11"/>
  <c r="D167" i="11"/>
  <c r="C167" i="11" s="1"/>
  <c r="BG166" i="11"/>
  <c r="E166" i="11"/>
  <c r="D166" i="11"/>
  <c r="C166" i="11" s="1"/>
  <c r="BN165" i="11"/>
  <c r="BE165" i="11"/>
  <c r="E165" i="11"/>
  <c r="D165" i="11"/>
  <c r="C165" i="11"/>
  <c r="BN164" i="11"/>
  <c r="BE164" i="11"/>
  <c r="E164" i="11"/>
  <c r="D164" i="11"/>
  <c r="C164" i="11"/>
  <c r="E163" i="11"/>
  <c r="D163" i="11"/>
  <c r="C163" i="11" s="1"/>
  <c r="BM162" i="11"/>
  <c r="BL162" i="11"/>
  <c r="BH162" i="11"/>
  <c r="BE162" i="11"/>
  <c r="E162" i="11"/>
  <c r="C162" i="11"/>
  <c r="BO161" i="11"/>
  <c r="BN161" i="11"/>
  <c r="BL161" i="11"/>
  <c r="BG161" i="11"/>
  <c r="BE161" i="11"/>
  <c r="E161" i="11"/>
  <c r="C161" i="11" s="1"/>
  <c r="BN160" i="11"/>
  <c r="BF160" i="11"/>
  <c r="E160" i="11"/>
  <c r="E171" i="11" s="1"/>
  <c r="D160" i="11"/>
  <c r="C160" i="11" s="1"/>
  <c r="U155" i="11"/>
  <c r="T155" i="11"/>
  <c r="S155" i="11"/>
  <c r="R155" i="11"/>
  <c r="Q155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BN154" i="11"/>
  <c r="BM154" i="11"/>
  <c r="BL154" i="11"/>
  <c r="BF154" i="11"/>
  <c r="BE154" i="11"/>
  <c r="V154" i="11"/>
  <c r="B154" i="11"/>
  <c r="BG154" i="11" s="1"/>
  <c r="BN153" i="11"/>
  <c r="BM153" i="11"/>
  <c r="BL153" i="11"/>
  <c r="BF153" i="11"/>
  <c r="BE153" i="11"/>
  <c r="B153" i="11"/>
  <c r="BG153" i="11" s="1"/>
  <c r="V153" i="11" s="1"/>
  <c r="BN152" i="11"/>
  <c r="BM152" i="11"/>
  <c r="BL152" i="11"/>
  <c r="BF152" i="11"/>
  <c r="BE152" i="11"/>
  <c r="V152" i="11" s="1"/>
  <c r="B152" i="11"/>
  <c r="BG152" i="11" s="1"/>
  <c r="BN151" i="11"/>
  <c r="BM151" i="11"/>
  <c r="BL151" i="11"/>
  <c r="BF151" i="11"/>
  <c r="BE151" i="11"/>
  <c r="V151" i="11" s="1"/>
  <c r="B151" i="11"/>
  <c r="BG151" i="11" s="1"/>
  <c r="BN150" i="11"/>
  <c r="BM150" i="11"/>
  <c r="BL150" i="11"/>
  <c r="BF150" i="11"/>
  <c r="BE150" i="11"/>
  <c r="V150" i="11"/>
  <c r="B150" i="11"/>
  <c r="BG150" i="11" s="1"/>
  <c r="BN149" i="11"/>
  <c r="BM149" i="11"/>
  <c r="BL149" i="11"/>
  <c r="BF149" i="11"/>
  <c r="BE149" i="11"/>
  <c r="B149" i="11"/>
  <c r="BG149" i="11" s="1"/>
  <c r="V149" i="11" s="1"/>
  <c r="BN148" i="11"/>
  <c r="BM148" i="11"/>
  <c r="BL148" i="11"/>
  <c r="BF148" i="11"/>
  <c r="BE148" i="11"/>
  <c r="V148" i="11" s="1"/>
  <c r="B148" i="11"/>
  <c r="BG148" i="11" s="1"/>
  <c r="BN147" i="11"/>
  <c r="BM147" i="11"/>
  <c r="BL147" i="11"/>
  <c r="BF147" i="11"/>
  <c r="BE147" i="11"/>
  <c r="V147" i="11" s="1"/>
  <c r="B147" i="11"/>
  <c r="BG147" i="11" s="1"/>
  <c r="BN146" i="11"/>
  <c r="BM146" i="11"/>
  <c r="BL146" i="11"/>
  <c r="BF146" i="11"/>
  <c r="BE146" i="11"/>
  <c r="V146" i="11"/>
  <c r="B146" i="11"/>
  <c r="BG146" i="11" s="1"/>
  <c r="BN145" i="11"/>
  <c r="BM145" i="11"/>
  <c r="BL145" i="11"/>
  <c r="BF145" i="11"/>
  <c r="BE145" i="11"/>
  <c r="B145" i="11"/>
  <c r="BG145" i="11" s="1"/>
  <c r="V145" i="11" s="1"/>
  <c r="BN144" i="11"/>
  <c r="BM144" i="11"/>
  <c r="BL144" i="11"/>
  <c r="BF144" i="11"/>
  <c r="BE144" i="11"/>
  <c r="B144" i="11"/>
  <c r="BG144" i="11" s="1"/>
  <c r="BN143" i="11"/>
  <c r="BM143" i="11"/>
  <c r="BL143" i="11"/>
  <c r="BF143" i="11"/>
  <c r="BE143" i="11"/>
  <c r="V143" i="11" s="1"/>
  <c r="B143" i="11"/>
  <c r="BG143" i="11" s="1"/>
  <c r="BN142" i="11"/>
  <c r="BM142" i="11"/>
  <c r="BL142" i="11"/>
  <c r="BF142" i="11"/>
  <c r="BE142" i="11"/>
  <c r="V142" i="11"/>
  <c r="B142" i="11"/>
  <c r="BG142" i="11" s="1"/>
  <c r="BN141" i="11"/>
  <c r="BM141" i="11"/>
  <c r="BL141" i="11"/>
  <c r="BF141" i="11"/>
  <c r="BE141" i="11"/>
  <c r="B141" i="11"/>
  <c r="BG141" i="11" s="1"/>
  <c r="V141" i="11" s="1"/>
  <c r="BN140" i="11"/>
  <c r="BM140" i="11"/>
  <c r="BL140" i="11"/>
  <c r="BF140" i="11"/>
  <c r="BE140" i="11"/>
  <c r="B140" i="11"/>
  <c r="BG140" i="11" s="1"/>
  <c r="BN139" i="11"/>
  <c r="BM139" i="11"/>
  <c r="BL139" i="11"/>
  <c r="BF139" i="11"/>
  <c r="BE139" i="11"/>
  <c r="B139" i="11"/>
  <c r="B155" i="11" s="1"/>
  <c r="AI136" i="11"/>
  <c r="AH136" i="11"/>
  <c r="AG136" i="11"/>
  <c r="AF136" i="11"/>
  <c r="AE136" i="11"/>
  <c r="AD136" i="11"/>
  <c r="AC136" i="11"/>
  <c r="AB136" i="11"/>
  <c r="AA136" i="11"/>
  <c r="Z136" i="11"/>
  <c r="Y136" i="11"/>
  <c r="X136" i="11"/>
  <c r="W136" i="11"/>
  <c r="V136" i="11"/>
  <c r="U136" i="11"/>
  <c r="T136" i="11"/>
  <c r="S136" i="11"/>
  <c r="R136" i="11"/>
  <c r="Q136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N135" i="11"/>
  <c r="J135" i="11"/>
  <c r="F135" i="11"/>
  <c r="B135" i="11"/>
  <c r="N134" i="11"/>
  <c r="J134" i="11"/>
  <c r="F134" i="11"/>
  <c r="B134" i="11"/>
  <c r="N133" i="11"/>
  <c r="J133" i="11"/>
  <c r="F133" i="11"/>
  <c r="B133" i="11"/>
  <c r="N132" i="11"/>
  <c r="J132" i="11"/>
  <c r="F132" i="11"/>
  <c r="B132" i="11"/>
  <c r="N131" i="11"/>
  <c r="J131" i="11"/>
  <c r="F131" i="11"/>
  <c r="B131" i="11"/>
  <c r="N130" i="11"/>
  <c r="J130" i="11"/>
  <c r="F130" i="11"/>
  <c r="B130" i="11"/>
  <c r="N129" i="11"/>
  <c r="J129" i="11"/>
  <c r="F129" i="11"/>
  <c r="B129" i="11"/>
  <c r="N128" i="11"/>
  <c r="J128" i="11"/>
  <c r="F128" i="11"/>
  <c r="B128" i="11"/>
  <c r="N127" i="11"/>
  <c r="J127" i="11"/>
  <c r="F127" i="11"/>
  <c r="B127" i="11"/>
  <c r="N126" i="11"/>
  <c r="J126" i="11"/>
  <c r="F126" i="11"/>
  <c r="B126" i="11"/>
  <c r="N125" i="11"/>
  <c r="J125" i="11"/>
  <c r="F125" i="11"/>
  <c r="B125" i="11"/>
  <c r="N124" i="11"/>
  <c r="J124" i="11"/>
  <c r="F124" i="11"/>
  <c r="B124" i="11"/>
  <c r="N123" i="11"/>
  <c r="J123" i="11"/>
  <c r="F123" i="11"/>
  <c r="B123" i="11"/>
  <c r="N122" i="11"/>
  <c r="J122" i="11"/>
  <c r="F122" i="11"/>
  <c r="B122" i="11"/>
  <c r="N121" i="11"/>
  <c r="J121" i="11"/>
  <c r="F121" i="11"/>
  <c r="B121" i="11"/>
  <c r="N120" i="11"/>
  <c r="J120" i="11"/>
  <c r="F120" i="11"/>
  <c r="B120" i="11"/>
  <c r="N119" i="11"/>
  <c r="J119" i="11"/>
  <c r="F119" i="11"/>
  <c r="B119" i="11"/>
  <c r="N118" i="11"/>
  <c r="J118" i="11"/>
  <c r="F118" i="11"/>
  <c r="B118" i="11"/>
  <c r="N117" i="11"/>
  <c r="J117" i="11"/>
  <c r="F117" i="11"/>
  <c r="B117" i="11"/>
  <c r="N116" i="11"/>
  <c r="J116" i="11"/>
  <c r="F116" i="11"/>
  <c r="B116" i="11"/>
  <c r="N115" i="11"/>
  <c r="J115" i="11"/>
  <c r="F115" i="11"/>
  <c r="B115" i="11"/>
  <c r="N114" i="11"/>
  <c r="J114" i="11"/>
  <c r="F114" i="11"/>
  <c r="B114" i="11"/>
  <c r="N113" i="11"/>
  <c r="J113" i="11"/>
  <c r="F113" i="11"/>
  <c r="B113" i="11"/>
  <c r="N112" i="11"/>
  <c r="J112" i="11"/>
  <c r="F112" i="11"/>
  <c r="B112" i="11"/>
  <c r="N111" i="11"/>
  <c r="J111" i="11"/>
  <c r="F111" i="11"/>
  <c r="B111" i="11"/>
  <c r="N110" i="11"/>
  <c r="J110" i="11"/>
  <c r="F110" i="11"/>
  <c r="B110" i="11"/>
  <c r="N109" i="11"/>
  <c r="J109" i="11"/>
  <c r="F109" i="11"/>
  <c r="B109" i="11"/>
  <c r="N108" i="11"/>
  <c r="J108" i="11"/>
  <c r="F108" i="11"/>
  <c r="B108" i="11"/>
  <c r="N107" i="11"/>
  <c r="J107" i="11"/>
  <c r="F107" i="11"/>
  <c r="B107" i="11"/>
  <c r="N106" i="11"/>
  <c r="J106" i="11"/>
  <c r="F106" i="11"/>
  <c r="B106" i="11"/>
  <c r="N105" i="11"/>
  <c r="J105" i="11"/>
  <c r="F105" i="11"/>
  <c r="B105" i="11"/>
  <c r="N104" i="11"/>
  <c r="J104" i="11"/>
  <c r="F104" i="11"/>
  <c r="B104" i="11"/>
  <c r="N103" i="11"/>
  <c r="J103" i="11"/>
  <c r="F103" i="11"/>
  <c r="B103" i="11"/>
  <c r="N102" i="11"/>
  <c r="J102" i="11"/>
  <c r="F102" i="11"/>
  <c r="B102" i="11"/>
  <c r="N101" i="11"/>
  <c r="J101" i="11"/>
  <c r="F101" i="11"/>
  <c r="B101" i="11"/>
  <c r="N100" i="11"/>
  <c r="J100" i="11"/>
  <c r="F100" i="11"/>
  <c r="B100" i="11"/>
  <c r="N99" i="11"/>
  <c r="J99" i="11"/>
  <c r="F99" i="11"/>
  <c r="B99" i="11"/>
  <c r="N98" i="11"/>
  <c r="J98" i="11"/>
  <c r="F98" i="11"/>
  <c r="B98" i="11"/>
  <c r="N97" i="11"/>
  <c r="J97" i="11"/>
  <c r="F97" i="11"/>
  <c r="B97" i="11"/>
  <c r="N96" i="11"/>
  <c r="J96" i="11"/>
  <c r="F96" i="11"/>
  <c r="B96" i="11"/>
  <c r="N95" i="11"/>
  <c r="J95" i="11"/>
  <c r="F95" i="11"/>
  <c r="B95" i="11"/>
  <c r="N94" i="11"/>
  <c r="J94" i="11"/>
  <c r="F94" i="11"/>
  <c r="B94" i="11"/>
  <c r="N93" i="11"/>
  <c r="J93" i="11"/>
  <c r="F93" i="11"/>
  <c r="B93" i="11"/>
  <c r="N92" i="11"/>
  <c r="J92" i="11"/>
  <c r="F92" i="11"/>
  <c r="B92" i="11"/>
  <c r="N91" i="11"/>
  <c r="J91" i="11"/>
  <c r="F91" i="11"/>
  <c r="B91" i="11"/>
  <c r="N90" i="11"/>
  <c r="J90" i="11"/>
  <c r="F90" i="11"/>
  <c r="B90" i="11"/>
  <c r="N89" i="11"/>
  <c r="J89" i="11"/>
  <c r="F89" i="11"/>
  <c r="B89" i="11"/>
  <c r="N88" i="11"/>
  <c r="J88" i="11"/>
  <c r="F88" i="11"/>
  <c r="B88" i="11"/>
  <c r="N87" i="11"/>
  <c r="J87" i="11"/>
  <c r="F87" i="11"/>
  <c r="B87" i="11"/>
  <c r="N86" i="11"/>
  <c r="J86" i="11"/>
  <c r="F86" i="11"/>
  <c r="B86" i="11"/>
  <c r="N85" i="11"/>
  <c r="J85" i="11"/>
  <c r="F85" i="11"/>
  <c r="B85" i="11"/>
  <c r="N84" i="11"/>
  <c r="J84" i="11"/>
  <c r="F84" i="11"/>
  <c r="B84" i="11"/>
  <c r="N83" i="11"/>
  <c r="J83" i="11"/>
  <c r="F83" i="11"/>
  <c r="B83" i="11"/>
  <c r="N82" i="11"/>
  <c r="J82" i="11"/>
  <c r="F82" i="11"/>
  <c r="B82" i="11"/>
  <c r="N81" i="11"/>
  <c r="J81" i="11"/>
  <c r="F81" i="11"/>
  <c r="B81" i="11"/>
  <c r="N80" i="11"/>
  <c r="J80" i="11"/>
  <c r="F80" i="11"/>
  <c r="B80" i="11"/>
  <c r="N79" i="11"/>
  <c r="J79" i="11"/>
  <c r="F79" i="11"/>
  <c r="B79" i="11"/>
  <c r="N78" i="11"/>
  <c r="J78" i="11"/>
  <c r="F78" i="11"/>
  <c r="B78" i="11"/>
  <c r="N77" i="11"/>
  <c r="J77" i="11"/>
  <c r="F77" i="11"/>
  <c r="B77" i="11"/>
  <c r="N76" i="11"/>
  <c r="J76" i="11"/>
  <c r="F76" i="11"/>
  <c r="B76" i="11"/>
  <c r="B136" i="11" s="1"/>
  <c r="AF72" i="11"/>
  <c r="AE72" i="11"/>
  <c r="AD72" i="11"/>
  <c r="AC72" i="11"/>
  <c r="AB72" i="11"/>
  <c r="Z72" i="11"/>
  <c r="Y72" i="11"/>
  <c r="X72" i="11"/>
  <c r="V72" i="11"/>
  <c r="U72" i="11"/>
  <c r="T72" i="11"/>
  <c r="S72" i="11"/>
  <c r="R72" i="11"/>
  <c r="Q72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BM71" i="11"/>
  <c r="BG71" i="11"/>
  <c r="AA71" i="11"/>
  <c r="W71" i="11"/>
  <c r="BN71" i="11" s="1"/>
  <c r="B71" i="11"/>
  <c r="BL71" i="11" s="1"/>
  <c r="BL70" i="11"/>
  <c r="BG70" i="11"/>
  <c r="AA70" i="11"/>
  <c r="W70" i="11"/>
  <c r="BN70" i="11" s="1"/>
  <c r="B70" i="11"/>
  <c r="BF70" i="11" s="1"/>
  <c r="BM69" i="11"/>
  <c r="AA69" i="11"/>
  <c r="W69" i="11"/>
  <c r="B69" i="11"/>
  <c r="BL69" i="11" s="1"/>
  <c r="BL68" i="11"/>
  <c r="BG68" i="11"/>
  <c r="AA68" i="11"/>
  <c r="W68" i="11"/>
  <c r="BN68" i="11" s="1"/>
  <c r="B68" i="11"/>
  <c r="BF68" i="11" s="1"/>
  <c r="BM67" i="11"/>
  <c r="BG67" i="11"/>
  <c r="AA67" i="11"/>
  <c r="W67" i="11"/>
  <c r="BN67" i="11" s="1"/>
  <c r="B67" i="11"/>
  <c r="BL67" i="11" s="1"/>
  <c r="BL66" i="11"/>
  <c r="BG66" i="11"/>
  <c r="AA66" i="11"/>
  <c r="W66" i="11"/>
  <c r="BN66" i="11" s="1"/>
  <c r="B66" i="11"/>
  <c r="BF66" i="11" s="1"/>
  <c r="BM65" i="11"/>
  <c r="AA65" i="11"/>
  <c r="W65" i="11"/>
  <c r="B65" i="11"/>
  <c r="BL65" i="11" s="1"/>
  <c r="BL64" i="11"/>
  <c r="BG64" i="11"/>
  <c r="AA64" i="11"/>
  <c r="W64" i="11"/>
  <c r="BN64" i="11" s="1"/>
  <c r="B64" i="11"/>
  <c r="BF64" i="11" s="1"/>
  <c r="BM63" i="11"/>
  <c r="BG63" i="11"/>
  <c r="AA63" i="11"/>
  <c r="W63" i="11"/>
  <c r="BN63" i="11" s="1"/>
  <c r="B63" i="11"/>
  <c r="BL63" i="11" s="1"/>
  <c r="BL62" i="11"/>
  <c r="BG62" i="11"/>
  <c r="AA62" i="11"/>
  <c r="W62" i="11"/>
  <c r="BN62" i="11" s="1"/>
  <c r="B62" i="11"/>
  <c r="BF62" i="11" s="1"/>
  <c r="BM61" i="11"/>
  <c r="AA61" i="11"/>
  <c r="W61" i="11"/>
  <c r="B61" i="11"/>
  <c r="BL61" i="11" s="1"/>
  <c r="BL60" i="11"/>
  <c r="BG60" i="11"/>
  <c r="AA60" i="11"/>
  <c r="W60" i="11"/>
  <c r="BN60" i="11" s="1"/>
  <c r="B60" i="11"/>
  <c r="BF60" i="11" s="1"/>
  <c r="BM59" i="11"/>
  <c r="BG59" i="11"/>
  <c r="AA59" i="11"/>
  <c r="W59" i="11"/>
  <c r="BN59" i="11" s="1"/>
  <c r="B59" i="11"/>
  <c r="BL59" i="11" s="1"/>
  <c r="BL58" i="11"/>
  <c r="AA58" i="11"/>
  <c r="BG58" i="11" s="1"/>
  <c r="W58" i="11"/>
  <c r="BN58" i="11" s="1"/>
  <c r="B58" i="11"/>
  <c r="BF58" i="11" s="1"/>
  <c r="BM57" i="11"/>
  <c r="AA57" i="11"/>
  <c r="W57" i="11"/>
  <c r="B57" i="11"/>
  <c r="BL57" i="11" s="1"/>
  <c r="BL56" i="11"/>
  <c r="AA56" i="11"/>
  <c r="BG56" i="11" s="1"/>
  <c r="W56" i="11"/>
  <c r="B56" i="11"/>
  <c r="BF56" i="11" s="1"/>
  <c r="BM55" i="11"/>
  <c r="BG55" i="11"/>
  <c r="AA55" i="11"/>
  <c r="W55" i="11"/>
  <c r="BN55" i="11" s="1"/>
  <c r="B55" i="11"/>
  <c r="BL55" i="11" s="1"/>
  <c r="BL54" i="11"/>
  <c r="AA54" i="11"/>
  <c r="BG54" i="11" s="1"/>
  <c r="W54" i="11"/>
  <c r="BN54" i="11" s="1"/>
  <c r="B54" i="11"/>
  <c r="BF54" i="11" s="1"/>
  <c r="BM53" i="11"/>
  <c r="AA53" i="11"/>
  <c r="W53" i="11"/>
  <c r="B53" i="11"/>
  <c r="BL53" i="11" s="1"/>
  <c r="BL52" i="11"/>
  <c r="BG52" i="11"/>
  <c r="AA52" i="11"/>
  <c r="W52" i="11"/>
  <c r="B52" i="11"/>
  <c r="BF52" i="11" s="1"/>
  <c r="BM51" i="11"/>
  <c r="BG51" i="11"/>
  <c r="AA51" i="11"/>
  <c r="W51" i="11"/>
  <c r="BN51" i="11" s="1"/>
  <c r="B51" i="11"/>
  <c r="BL51" i="11" s="1"/>
  <c r="BL50" i="11"/>
  <c r="AA50" i="11"/>
  <c r="BG50" i="11" s="1"/>
  <c r="W50" i="11"/>
  <c r="BN50" i="11" s="1"/>
  <c r="B50" i="11"/>
  <c r="BF50" i="11" s="1"/>
  <c r="BM49" i="11"/>
  <c r="AA49" i="11"/>
  <c r="W49" i="11"/>
  <c r="B49" i="11"/>
  <c r="BL49" i="11" s="1"/>
  <c r="BL48" i="11"/>
  <c r="AA48" i="11"/>
  <c r="BG48" i="11" s="1"/>
  <c r="W48" i="11"/>
  <c r="B48" i="11"/>
  <c r="BF48" i="11" s="1"/>
  <c r="BM47" i="11"/>
  <c r="BG47" i="11"/>
  <c r="AA47" i="11"/>
  <c r="W47" i="11"/>
  <c r="BN47" i="11" s="1"/>
  <c r="B47" i="11"/>
  <c r="BL47" i="11" s="1"/>
  <c r="BL46" i="11"/>
  <c r="AA46" i="11"/>
  <c r="BG46" i="11" s="1"/>
  <c r="W46" i="11"/>
  <c r="BN46" i="11" s="1"/>
  <c r="B46" i="11"/>
  <c r="BF46" i="11" s="1"/>
  <c r="BM45" i="11"/>
  <c r="AA45" i="11"/>
  <c r="W45" i="11"/>
  <c r="B45" i="11"/>
  <c r="BL45" i="11" s="1"/>
  <c r="BL44" i="11"/>
  <c r="BG44" i="11"/>
  <c r="AA44" i="11"/>
  <c r="W44" i="11"/>
  <c r="B44" i="11"/>
  <c r="BF44" i="11" s="1"/>
  <c r="BM43" i="11"/>
  <c r="BG43" i="11"/>
  <c r="AA43" i="11"/>
  <c r="W43" i="11"/>
  <c r="BN43" i="11" s="1"/>
  <c r="B43" i="11"/>
  <c r="BL43" i="11" s="1"/>
  <c r="BL42" i="11"/>
  <c r="AA42" i="11"/>
  <c r="BG42" i="11" s="1"/>
  <c r="W42" i="11"/>
  <c r="BN42" i="11" s="1"/>
  <c r="B42" i="11"/>
  <c r="BF42" i="11" s="1"/>
  <c r="BM41" i="11"/>
  <c r="AA41" i="11"/>
  <c r="W41" i="11"/>
  <c r="B41" i="11"/>
  <c r="BL41" i="11" s="1"/>
  <c r="BG40" i="11"/>
  <c r="AA40" i="11"/>
  <c r="W40" i="11"/>
  <c r="B40" i="11"/>
  <c r="AA39" i="11"/>
  <c r="W39" i="11"/>
  <c r="BN39" i="11" s="1"/>
  <c r="B39" i="11"/>
  <c r="BE38" i="11"/>
  <c r="AA38" i="11"/>
  <c r="BG38" i="11" s="1"/>
  <c r="W38" i="11"/>
  <c r="B38" i="11"/>
  <c r="BG37" i="11"/>
  <c r="AA37" i="11"/>
  <c r="W37" i="11"/>
  <c r="BN37" i="11" s="1"/>
  <c r="B37" i="11"/>
  <c r="BE36" i="11"/>
  <c r="AA36" i="11"/>
  <c r="BG36" i="11" s="1"/>
  <c r="W36" i="11"/>
  <c r="B36" i="11"/>
  <c r="BG35" i="11"/>
  <c r="AA35" i="11"/>
  <c r="W35" i="11"/>
  <c r="B35" i="11"/>
  <c r="BE34" i="11"/>
  <c r="AA34" i="11"/>
  <c r="BG34" i="11" s="1"/>
  <c r="W34" i="11"/>
  <c r="B34" i="11"/>
  <c r="AA33" i="11"/>
  <c r="W33" i="11"/>
  <c r="B33" i="11"/>
  <c r="BE32" i="11"/>
  <c r="AA32" i="11"/>
  <c r="BG32" i="11" s="1"/>
  <c r="W32" i="11"/>
  <c r="B32" i="11"/>
  <c r="AA31" i="11"/>
  <c r="W31" i="11"/>
  <c r="BN31" i="11" s="1"/>
  <c r="B31" i="11"/>
  <c r="BE30" i="11"/>
  <c r="AA30" i="11"/>
  <c r="BG30" i="11" s="1"/>
  <c r="W30" i="11"/>
  <c r="B30" i="11"/>
  <c r="BG29" i="11"/>
  <c r="AA29" i="11"/>
  <c r="W29" i="11"/>
  <c r="BN29" i="11" s="1"/>
  <c r="B29" i="11"/>
  <c r="BE28" i="11"/>
  <c r="AA28" i="11"/>
  <c r="BG28" i="11" s="1"/>
  <c r="W28" i="11"/>
  <c r="B28" i="11"/>
  <c r="BG27" i="11"/>
  <c r="AA27" i="11"/>
  <c r="W27" i="11"/>
  <c r="B27" i="11"/>
  <c r="BE26" i="11"/>
  <c r="AA26" i="11"/>
  <c r="BG26" i="11" s="1"/>
  <c r="W26" i="11"/>
  <c r="B26" i="11"/>
  <c r="BM25" i="11"/>
  <c r="BL25" i="11"/>
  <c r="AA25" i="11"/>
  <c r="BG25" i="11" s="1"/>
  <c r="W25" i="11"/>
  <c r="B25" i="11"/>
  <c r="BF25" i="11" s="1"/>
  <c r="BM24" i="11"/>
  <c r="BE24" i="11"/>
  <c r="AA24" i="11"/>
  <c r="BN24" i="11" s="1"/>
  <c r="W24" i="11"/>
  <c r="B24" i="11"/>
  <c r="BL24" i="11" s="1"/>
  <c r="BM23" i="11"/>
  <c r="BL23" i="11"/>
  <c r="AA23" i="11"/>
  <c r="BG23" i="11" s="1"/>
  <c r="W23" i="11"/>
  <c r="B23" i="11"/>
  <c r="BF23" i="11" s="1"/>
  <c r="BE22" i="11"/>
  <c r="AA22" i="11"/>
  <c r="BN22" i="11" s="1"/>
  <c r="W22" i="11"/>
  <c r="B22" i="11"/>
  <c r="BM21" i="11"/>
  <c r="BL21" i="11"/>
  <c r="AA21" i="11"/>
  <c r="BG21" i="11" s="1"/>
  <c r="W21" i="11"/>
  <c r="B21" i="11"/>
  <c r="BF21" i="11" s="1"/>
  <c r="BM20" i="11"/>
  <c r="AA20" i="11"/>
  <c r="BN20" i="11" s="1"/>
  <c r="W20" i="11"/>
  <c r="BG20" i="11" s="1"/>
  <c r="B20" i="11"/>
  <c r="BL20" i="11" s="1"/>
  <c r="AA19" i="11"/>
  <c r="W19" i="11"/>
  <c r="B19" i="11"/>
  <c r="BF19" i="11" s="1"/>
  <c r="BE18" i="11"/>
  <c r="AA18" i="11"/>
  <c r="BN18" i="11" s="1"/>
  <c r="W18" i="11"/>
  <c r="B18" i="11"/>
  <c r="BL18" i="11" s="1"/>
  <c r="BM17" i="11"/>
  <c r="BL17" i="11"/>
  <c r="AA17" i="11"/>
  <c r="BG17" i="11" s="1"/>
  <c r="W17" i="11"/>
  <c r="B17" i="11"/>
  <c r="BF17" i="11" s="1"/>
  <c r="BM16" i="11"/>
  <c r="AA16" i="11"/>
  <c r="BN16" i="11" s="1"/>
  <c r="W16" i="11"/>
  <c r="BG16" i="11" s="1"/>
  <c r="B16" i="11"/>
  <c r="BL16" i="11" s="1"/>
  <c r="AA15" i="11"/>
  <c r="W15" i="11"/>
  <c r="B15" i="11"/>
  <c r="BF15" i="11" s="1"/>
  <c r="BE14" i="11"/>
  <c r="AA14" i="11"/>
  <c r="BN14" i="11" s="1"/>
  <c r="W14" i="11"/>
  <c r="B14" i="11"/>
  <c r="BL14" i="11" s="1"/>
  <c r="BM13" i="11"/>
  <c r="BL13" i="11"/>
  <c r="AA13" i="11"/>
  <c r="BG13" i="11" s="1"/>
  <c r="W13" i="11"/>
  <c r="B13" i="11"/>
  <c r="BF13" i="11" s="1"/>
  <c r="BM12" i="11"/>
  <c r="AA12" i="11"/>
  <c r="W12" i="11"/>
  <c r="B12" i="11"/>
  <c r="BE12" i="11" s="1"/>
  <c r="A5" i="11"/>
  <c r="A4" i="11"/>
  <c r="A3" i="11"/>
  <c r="A2" i="11"/>
  <c r="BE15" i="11" l="1"/>
  <c r="AG15" i="11" s="1"/>
  <c r="AG26" i="11"/>
  <c r="AG34" i="11"/>
  <c r="AA72" i="11"/>
  <c r="BN12" i="11"/>
  <c r="BF14" i="11"/>
  <c r="AG14" i="11" s="1"/>
  <c r="BL35" i="11"/>
  <c r="BE35" i="11"/>
  <c r="BF35" i="11"/>
  <c r="BM35" i="11"/>
  <c r="BN41" i="11"/>
  <c r="BG41" i="11"/>
  <c r="BN49" i="11"/>
  <c r="BG49" i="11"/>
  <c r="BN69" i="11"/>
  <c r="BG69" i="11"/>
  <c r="BO167" i="11"/>
  <c r="BH167" i="11"/>
  <c r="BM167" i="11"/>
  <c r="BE167" i="11"/>
  <c r="BG167" i="11"/>
  <c r="BF167" i="11"/>
  <c r="BN167" i="11"/>
  <c r="BL167" i="11"/>
  <c r="BE13" i="11"/>
  <c r="AG13" i="11" s="1"/>
  <c r="BG14" i="11"/>
  <c r="BM14" i="11"/>
  <c r="BG15" i="11"/>
  <c r="BM15" i="11"/>
  <c r="BE16" i="11"/>
  <c r="BE17" i="11"/>
  <c r="AG17" i="11" s="1"/>
  <c r="BG18" i="11"/>
  <c r="BM18" i="11"/>
  <c r="BG19" i="11"/>
  <c r="BM19" i="11"/>
  <c r="BE20" i="11"/>
  <c r="AG20" i="11" s="1"/>
  <c r="BE21" i="11"/>
  <c r="AG21" i="11" s="1"/>
  <c r="BG22" i="11"/>
  <c r="BG24" i="11"/>
  <c r="BN27" i="11"/>
  <c r="BL29" i="11"/>
  <c r="BE29" i="11"/>
  <c r="BF29" i="11"/>
  <c r="BM29" i="11"/>
  <c r="AG30" i="11"/>
  <c r="BG31" i="11"/>
  <c r="BN35" i="11"/>
  <c r="BL37" i="11"/>
  <c r="BE37" i="11"/>
  <c r="AG37" i="11" s="1"/>
  <c r="BF37" i="11"/>
  <c r="BM37" i="11"/>
  <c r="AG38" i="11"/>
  <c r="BG39" i="11"/>
  <c r="BN65" i="11"/>
  <c r="BG65" i="11"/>
  <c r="BN163" i="11"/>
  <c r="BG163" i="11"/>
  <c r="BM163" i="11"/>
  <c r="BE163" i="11"/>
  <c r="BL163" i="11"/>
  <c r="BH163" i="11"/>
  <c r="BF163" i="11"/>
  <c r="BO163" i="11"/>
  <c r="BO169" i="11"/>
  <c r="BH169" i="11"/>
  <c r="BG169" i="11"/>
  <c r="BL169" i="11"/>
  <c r="BF169" i="11"/>
  <c r="BN169" i="11"/>
  <c r="BE169" i="11"/>
  <c r="BE198" i="11"/>
  <c r="AQ198" i="11" s="1"/>
  <c r="BM198" i="11"/>
  <c r="BL198" i="11"/>
  <c r="BF198" i="11"/>
  <c r="BE200" i="11"/>
  <c r="AQ200" i="11" s="1"/>
  <c r="BM200" i="11"/>
  <c r="BL200" i="11"/>
  <c r="BF200" i="11"/>
  <c r="BE19" i="11"/>
  <c r="AG19" i="11" s="1"/>
  <c r="BL33" i="11"/>
  <c r="BE33" i="11"/>
  <c r="BF33" i="11"/>
  <c r="BM33" i="11"/>
  <c r="V139" i="11"/>
  <c r="BP186" i="11"/>
  <c r="BK186" i="11"/>
  <c r="BS186" i="11"/>
  <c r="BH186" i="11"/>
  <c r="BQ186" i="11"/>
  <c r="BJ186" i="11"/>
  <c r="BI186" i="11"/>
  <c r="BR186" i="11"/>
  <c r="BE186" i="11"/>
  <c r="BM186" i="11"/>
  <c r="BL15" i="11"/>
  <c r="BF18" i="11"/>
  <c r="AG18" i="11" s="1"/>
  <c r="BL19" i="11"/>
  <c r="BL22" i="11"/>
  <c r="BF22" i="11"/>
  <c r="AG22" i="11" s="1"/>
  <c r="BM22" i="11"/>
  <c r="BL27" i="11"/>
  <c r="BE27" i="11"/>
  <c r="BF27" i="11"/>
  <c r="BM27" i="11"/>
  <c r="BN33" i="11"/>
  <c r="BN57" i="11"/>
  <c r="BG57" i="11"/>
  <c r="B72" i="11"/>
  <c r="BL12" i="11"/>
  <c r="BF12" i="11"/>
  <c r="AG12" i="11" s="1"/>
  <c r="BF16" i="11"/>
  <c r="BF20" i="11"/>
  <c r="BL31" i="11"/>
  <c r="BE31" i="11"/>
  <c r="AG31" i="11" s="1"/>
  <c r="BF31" i="11"/>
  <c r="BM31" i="11"/>
  <c r="BG33" i="11"/>
  <c r="BL39" i="11"/>
  <c r="BE39" i="11"/>
  <c r="BF39" i="11"/>
  <c r="BM39" i="11"/>
  <c r="BN45" i="11"/>
  <c r="BG45" i="11"/>
  <c r="BN53" i="11"/>
  <c r="BG53" i="11"/>
  <c r="BN61" i="11"/>
  <c r="BG61" i="11"/>
  <c r="V144" i="11"/>
  <c r="AR161" i="11"/>
  <c r="BO168" i="11"/>
  <c r="BH168" i="11"/>
  <c r="BL168" i="11"/>
  <c r="BG168" i="11"/>
  <c r="BF168" i="11"/>
  <c r="BN168" i="11"/>
  <c r="BE168" i="11"/>
  <c r="BM168" i="11"/>
  <c r="BM169" i="11"/>
  <c r="BE194" i="11"/>
  <c r="AQ194" i="11" s="1"/>
  <c r="BM194" i="11"/>
  <c r="BF194" i="11"/>
  <c r="BL194" i="11"/>
  <c r="BE23" i="11"/>
  <c r="AG23" i="11" s="1"/>
  <c r="BF24" i="11"/>
  <c r="AG24" i="11" s="1"/>
  <c r="BE25" i="11"/>
  <c r="AG25" i="11" s="1"/>
  <c r="BF26" i="11"/>
  <c r="BM26" i="11"/>
  <c r="BF28" i="11"/>
  <c r="AG28" i="11" s="1"/>
  <c r="BM28" i="11"/>
  <c r="BF30" i="11"/>
  <c r="BM30" i="11"/>
  <c r="BF32" i="11"/>
  <c r="AG32" i="11" s="1"/>
  <c r="BM32" i="11"/>
  <c r="BF34" i="11"/>
  <c r="BM34" i="11"/>
  <c r="BF36" i="11"/>
  <c r="AG36" i="11" s="1"/>
  <c r="BM36" i="11"/>
  <c r="BF38" i="11"/>
  <c r="BM38" i="11"/>
  <c r="BF40" i="11"/>
  <c r="BE40" i="11"/>
  <c r="BM40" i="11"/>
  <c r="BL40" i="11"/>
  <c r="W72" i="11"/>
  <c r="BG12" i="11"/>
  <c r="BN13" i="11"/>
  <c r="BN15" i="11"/>
  <c r="BN17" i="11"/>
  <c r="BN19" i="11"/>
  <c r="BN21" i="11"/>
  <c r="BN23" i="11"/>
  <c r="BN25" i="11"/>
  <c r="BN26" i="11"/>
  <c r="BL26" i="11"/>
  <c r="BN28" i="11"/>
  <c r="BL28" i="11"/>
  <c r="BN30" i="11"/>
  <c r="BL30" i="11"/>
  <c r="BN32" i="11"/>
  <c r="BL32" i="11"/>
  <c r="BN34" i="11"/>
  <c r="BL34" i="11"/>
  <c r="BN36" i="11"/>
  <c r="BL36" i="11"/>
  <c r="BN38" i="11"/>
  <c r="BL38" i="11"/>
  <c r="BN40" i="11"/>
  <c r="BN44" i="11"/>
  <c r="BN48" i="11"/>
  <c r="BN52" i="11"/>
  <c r="BN56" i="11"/>
  <c r="V140" i="11"/>
  <c r="BP178" i="11"/>
  <c r="BK178" i="11"/>
  <c r="BS178" i="11"/>
  <c r="BH178" i="11"/>
  <c r="BQ178" i="11"/>
  <c r="BJ178" i="11"/>
  <c r="BI178" i="11"/>
  <c r="AU178" i="11" s="1"/>
  <c r="BG180" i="11"/>
  <c r="C180" i="11"/>
  <c r="BO180" i="11"/>
  <c r="C181" i="11"/>
  <c r="BO181" i="11"/>
  <c r="BG181" i="11"/>
  <c r="BN183" i="11"/>
  <c r="BF183" i="11"/>
  <c r="BL160" i="11"/>
  <c r="BE160" i="11"/>
  <c r="BG160" i="11"/>
  <c r="BO160" i="11"/>
  <c r="BO164" i="11"/>
  <c r="BH164" i="11"/>
  <c r="BL164" i="11"/>
  <c r="BF164" i="11"/>
  <c r="AR164" i="11" s="1"/>
  <c r="BO165" i="11"/>
  <c r="BH165" i="11"/>
  <c r="BG165" i="11"/>
  <c r="BF165" i="11"/>
  <c r="AR165" i="11" s="1"/>
  <c r="BO166" i="11"/>
  <c r="BH166" i="11"/>
  <c r="BN166" i="11"/>
  <c r="BF166" i="11"/>
  <c r="BL166" i="11"/>
  <c r="D171" i="11"/>
  <c r="BP176" i="11"/>
  <c r="BK176" i="11"/>
  <c r="BS176" i="11"/>
  <c r="BH176" i="11"/>
  <c r="BE176" i="11"/>
  <c r="AU176" i="11" s="1"/>
  <c r="BM176" i="11"/>
  <c r="BR176" i="11"/>
  <c r="BR179" i="11"/>
  <c r="BI179" i="11"/>
  <c r="BE179" i="11"/>
  <c r="BQ179" i="11"/>
  <c r="BK179" i="11"/>
  <c r="BH179" i="11"/>
  <c r="BP179" i="11"/>
  <c r="BN181" i="11"/>
  <c r="BF181" i="11"/>
  <c r="BP184" i="11"/>
  <c r="BK184" i="11"/>
  <c r="BS184" i="11"/>
  <c r="BH184" i="11"/>
  <c r="BE184" i="11"/>
  <c r="BM184" i="11"/>
  <c r="BR184" i="11"/>
  <c r="BE191" i="11"/>
  <c r="BF191" i="11"/>
  <c r="BM191" i="11"/>
  <c r="BE195" i="11"/>
  <c r="BF195" i="11"/>
  <c r="BM195" i="11"/>
  <c r="BE41" i="11"/>
  <c r="BM42" i="11"/>
  <c r="BE43" i="11"/>
  <c r="AG43" i="11" s="1"/>
  <c r="BM44" i="11"/>
  <c r="BE45" i="11"/>
  <c r="BM46" i="11"/>
  <c r="BE47" i="11"/>
  <c r="AG47" i="11" s="1"/>
  <c r="BM48" i="11"/>
  <c r="BE49" i="11"/>
  <c r="BM50" i="11"/>
  <c r="BE51" i="11"/>
  <c r="AG51" i="11" s="1"/>
  <c r="BM52" i="11"/>
  <c r="BE53" i="11"/>
  <c r="BM54" i="11"/>
  <c r="BE55" i="11"/>
  <c r="AG55" i="11" s="1"/>
  <c r="BM56" i="11"/>
  <c r="BE57" i="11"/>
  <c r="BM58" i="11"/>
  <c r="BE59" i="11"/>
  <c r="AG59" i="11" s="1"/>
  <c r="BM60" i="11"/>
  <c r="BE61" i="11"/>
  <c r="BM62" i="11"/>
  <c r="BE63" i="11"/>
  <c r="AG63" i="11" s="1"/>
  <c r="BM64" i="11"/>
  <c r="BE65" i="11"/>
  <c r="BM66" i="11"/>
  <c r="BE67" i="11"/>
  <c r="AG67" i="11" s="1"/>
  <c r="BM68" i="11"/>
  <c r="BE69" i="11"/>
  <c r="BM70" i="11"/>
  <c r="BE71" i="11"/>
  <c r="AG71" i="11" s="1"/>
  <c r="BH160" i="11"/>
  <c r="BM161" i="11"/>
  <c r="BF161" i="11"/>
  <c r="BH161" i="11"/>
  <c r="BN162" i="11"/>
  <c r="BG162" i="11"/>
  <c r="BF162" i="11"/>
  <c r="AR162" i="11" s="1"/>
  <c r="BO162" i="11"/>
  <c r="BG164" i="11"/>
  <c r="BL165" i="11"/>
  <c r="BM166" i="11"/>
  <c r="C170" i="11"/>
  <c r="C177" i="11"/>
  <c r="BO178" i="11"/>
  <c r="BN179" i="11"/>
  <c r="BF179" i="11"/>
  <c r="BJ179" i="11"/>
  <c r="BS179" i="11"/>
  <c r="C182" i="11"/>
  <c r="BG183" i="11"/>
  <c r="C185" i="11"/>
  <c r="BO186" i="11"/>
  <c r="BE192" i="11"/>
  <c r="AQ192" i="11" s="1"/>
  <c r="BM192" i="11"/>
  <c r="BL192" i="11"/>
  <c r="BE196" i="11"/>
  <c r="AQ196" i="11" s="1"/>
  <c r="BM196" i="11"/>
  <c r="BL196" i="11"/>
  <c r="BF41" i="11"/>
  <c r="BE42" i="11"/>
  <c r="AG42" i="11" s="1"/>
  <c r="BF43" i="11"/>
  <c r="BE44" i="11"/>
  <c r="AG44" i="11" s="1"/>
  <c r="BF45" i="11"/>
  <c r="BE46" i="11"/>
  <c r="AG46" i="11" s="1"/>
  <c r="BF47" i="11"/>
  <c r="BE48" i="11"/>
  <c r="AG48" i="11" s="1"/>
  <c r="BF49" i="11"/>
  <c r="BE50" i="11"/>
  <c r="AG50" i="11" s="1"/>
  <c r="BF51" i="11"/>
  <c r="BE52" i="11"/>
  <c r="AG52" i="11" s="1"/>
  <c r="BF53" i="11"/>
  <c r="BE54" i="11"/>
  <c r="AG54" i="11" s="1"/>
  <c r="BF55" i="11"/>
  <c r="BE56" i="11"/>
  <c r="AG56" i="11" s="1"/>
  <c r="BF57" i="11"/>
  <c r="BE58" i="11"/>
  <c r="AG58" i="11" s="1"/>
  <c r="BF59" i="11"/>
  <c r="BE60" i="11"/>
  <c r="AG60" i="11" s="1"/>
  <c r="BF61" i="11"/>
  <c r="BE62" i="11"/>
  <c r="AG62" i="11" s="1"/>
  <c r="BF63" i="11"/>
  <c r="BE64" i="11"/>
  <c r="AG64" i="11" s="1"/>
  <c r="BF65" i="11"/>
  <c r="BE66" i="11"/>
  <c r="AG66" i="11" s="1"/>
  <c r="BF67" i="11"/>
  <c r="BE68" i="11"/>
  <c r="AG68" i="11" s="1"/>
  <c r="BF69" i="11"/>
  <c r="BE70" i="11"/>
  <c r="AG70" i="11" s="1"/>
  <c r="BF71" i="11"/>
  <c r="BM160" i="11"/>
  <c r="BM164" i="11"/>
  <c r="BM165" i="11"/>
  <c r="BE166" i="11"/>
  <c r="BI176" i="11"/>
  <c r="BN177" i="11"/>
  <c r="BF177" i="11"/>
  <c r="BM179" i="11"/>
  <c r="C183" i="11"/>
  <c r="BI184" i="11"/>
  <c r="BN185" i="11"/>
  <c r="BF185" i="11"/>
  <c r="C193" i="11"/>
  <c r="C197" i="11"/>
  <c r="BG139" i="11"/>
  <c r="C199" i="11"/>
  <c r="BR177" i="11" l="1"/>
  <c r="BI177" i="11"/>
  <c r="BE177" i="11"/>
  <c r="AU177" i="11" s="1"/>
  <c r="BQ177" i="11"/>
  <c r="BK177" i="11"/>
  <c r="BS177" i="11"/>
  <c r="BJ177" i="11"/>
  <c r="BP177" i="11"/>
  <c r="BH177" i="11"/>
  <c r="BM177" i="11"/>
  <c r="BO170" i="11"/>
  <c r="BH170" i="11"/>
  <c r="BN170" i="11"/>
  <c r="BF170" i="11"/>
  <c r="BM170" i="11"/>
  <c r="B249" i="11" s="1"/>
  <c r="BL170" i="11"/>
  <c r="BG170" i="11"/>
  <c r="BE170" i="11"/>
  <c r="AR170" i="11" s="1"/>
  <c r="AR160" i="11"/>
  <c r="AR168" i="11"/>
  <c r="AG35" i="11"/>
  <c r="BE199" i="11"/>
  <c r="AQ199" i="11" s="1"/>
  <c r="BL199" i="11"/>
  <c r="BF199" i="11"/>
  <c r="BM199" i="11"/>
  <c r="AQ195" i="11"/>
  <c r="BP180" i="11"/>
  <c r="BK180" i="11"/>
  <c r="BS180" i="11"/>
  <c r="BH180" i="11"/>
  <c r="BR180" i="11"/>
  <c r="BM180" i="11"/>
  <c r="BE180" i="11"/>
  <c r="BQ180" i="11"/>
  <c r="BJ180" i="11"/>
  <c r="BI180" i="11"/>
  <c r="C171" i="11"/>
  <c r="A249" i="11" s="1"/>
  <c r="AG39" i="11"/>
  <c r="AG27" i="11"/>
  <c r="AG69" i="11"/>
  <c r="AG65" i="11"/>
  <c r="AG61" i="11"/>
  <c r="AG57" i="11"/>
  <c r="AG53" i="11"/>
  <c r="AG49" i="11"/>
  <c r="AG45" i="11"/>
  <c r="AG41" i="11"/>
  <c r="AU179" i="11"/>
  <c r="AG40" i="11"/>
  <c r="AU186" i="11"/>
  <c r="AG33" i="11"/>
  <c r="AR169" i="11"/>
  <c r="AG29" i="11"/>
  <c r="AG16" i="11"/>
  <c r="BE197" i="11"/>
  <c r="BF197" i="11"/>
  <c r="BM197" i="11"/>
  <c r="BL197" i="11"/>
  <c r="BR185" i="11"/>
  <c r="BI185" i="11"/>
  <c r="BE185" i="11"/>
  <c r="BQ185" i="11"/>
  <c r="BK185" i="11"/>
  <c r="BS185" i="11"/>
  <c r="BJ185" i="11"/>
  <c r="BP185" i="11"/>
  <c r="BH185" i="11"/>
  <c r="BM185" i="11"/>
  <c r="AU184" i="11"/>
  <c r="BR181" i="11"/>
  <c r="BI181" i="11"/>
  <c r="BE181" i="11"/>
  <c r="BQ181" i="11"/>
  <c r="BK181" i="11"/>
  <c r="BM181" i="11"/>
  <c r="BS181" i="11"/>
  <c r="BJ181" i="11"/>
  <c r="BP181" i="11"/>
  <c r="BH181" i="11"/>
  <c r="BE193" i="11"/>
  <c r="BF193" i="11"/>
  <c r="BM193" i="11"/>
  <c r="BL193" i="11"/>
  <c r="BR183" i="11"/>
  <c r="BI183" i="11"/>
  <c r="BE183" i="11"/>
  <c r="BQ183" i="11"/>
  <c r="BK183" i="11"/>
  <c r="BP183" i="11"/>
  <c r="BH183" i="11"/>
  <c r="BM183" i="11"/>
  <c r="BJ183" i="11"/>
  <c r="BS183" i="11"/>
  <c r="AQ191" i="11"/>
  <c r="AR167" i="11"/>
  <c r="AR166" i="11"/>
  <c r="BP182" i="11"/>
  <c r="BK182" i="11"/>
  <c r="BS182" i="11"/>
  <c r="BH182" i="11"/>
  <c r="BR182" i="11"/>
  <c r="BM182" i="11"/>
  <c r="BE182" i="11"/>
  <c r="BQ182" i="11"/>
  <c r="BJ182" i="11"/>
  <c r="BI182" i="11"/>
  <c r="AR163" i="11"/>
  <c r="AU183" i="11" l="1"/>
  <c r="AU185" i="11"/>
  <c r="AU180" i="11"/>
  <c r="AQ193" i="11"/>
  <c r="AU181" i="11"/>
  <c r="AU182" i="11"/>
  <c r="AQ197" i="11"/>
  <c r="BF200" i="10" l="1"/>
  <c r="E200" i="10"/>
  <c r="D200" i="10"/>
  <c r="C200" i="10" s="1"/>
  <c r="E199" i="10"/>
  <c r="D199" i="10"/>
  <c r="BF198" i="10"/>
  <c r="E198" i="10"/>
  <c r="D198" i="10"/>
  <c r="C198" i="10" s="1"/>
  <c r="E197" i="10"/>
  <c r="D197" i="10"/>
  <c r="BF196" i="10"/>
  <c r="E196" i="10"/>
  <c r="D196" i="10"/>
  <c r="C196" i="10" s="1"/>
  <c r="E195" i="10"/>
  <c r="D195" i="10"/>
  <c r="BF194" i="10"/>
  <c r="E194" i="10"/>
  <c r="D194" i="10"/>
  <c r="C194" i="10" s="1"/>
  <c r="E193" i="10"/>
  <c r="D193" i="10"/>
  <c r="BF192" i="10"/>
  <c r="E192" i="10"/>
  <c r="D192" i="10"/>
  <c r="C192" i="10" s="1"/>
  <c r="E191" i="10"/>
  <c r="D191" i="10"/>
  <c r="BQ186" i="10"/>
  <c r="BN186" i="10"/>
  <c r="BF186" i="10"/>
  <c r="BE186" i="10"/>
  <c r="E186" i="10"/>
  <c r="D186" i="10"/>
  <c r="C186" i="10"/>
  <c r="BO185" i="10"/>
  <c r="E185" i="10"/>
  <c r="D185" i="10"/>
  <c r="BN184" i="10"/>
  <c r="BF184" i="10"/>
  <c r="E184" i="10"/>
  <c r="D184" i="10"/>
  <c r="C184" i="10"/>
  <c r="BO183" i="10"/>
  <c r="E183" i="10"/>
  <c r="D183" i="10"/>
  <c r="BN182" i="10"/>
  <c r="BF182" i="10"/>
  <c r="E182" i="10"/>
  <c r="D182" i="10"/>
  <c r="BO181" i="10"/>
  <c r="E181" i="10"/>
  <c r="D181" i="10"/>
  <c r="BN180" i="10"/>
  <c r="BF180" i="10"/>
  <c r="E180" i="10"/>
  <c r="D180" i="10"/>
  <c r="BO179" i="10"/>
  <c r="E179" i="10"/>
  <c r="D179" i="10"/>
  <c r="BQ178" i="10"/>
  <c r="BN178" i="10"/>
  <c r="BF178" i="10"/>
  <c r="BE178" i="10"/>
  <c r="E178" i="10"/>
  <c r="D178" i="10"/>
  <c r="C178" i="10"/>
  <c r="BO177" i="10"/>
  <c r="E177" i="10"/>
  <c r="D177" i="10"/>
  <c r="BN176" i="10"/>
  <c r="BF176" i="10"/>
  <c r="E176" i="10"/>
  <c r="D176" i="10"/>
  <c r="C176" i="10"/>
  <c r="AQ171" i="10"/>
  <c r="AP171" i="10"/>
  <c r="AO171" i="10"/>
  <c r="AN171" i="10"/>
  <c r="AM171" i="10"/>
  <c r="AL171" i="10"/>
  <c r="AK171" i="10"/>
  <c r="AJ171" i="10"/>
  <c r="AI171" i="10"/>
  <c r="AH171" i="10"/>
  <c r="AG171" i="10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E171" i="10"/>
  <c r="D171" i="10"/>
  <c r="E170" i="10"/>
  <c r="D170" i="10"/>
  <c r="E169" i="10"/>
  <c r="D169" i="10"/>
  <c r="C169" i="10"/>
  <c r="BF169" i="10" s="1"/>
  <c r="E168" i="10"/>
  <c r="D168" i="10"/>
  <c r="C168" i="10" s="1"/>
  <c r="E167" i="10"/>
  <c r="D167" i="10"/>
  <c r="BM166" i="10"/>
  <c r="E166" i="10"/>
  <c r="D166" i="10"/>
  <c r="C166" i="10" s="1"/>
  <c r="BL166" i="10" s="1"/>
  <c r="BN165" i="10"/>
  <c r="BM165" i="10"/>
  <c r="BE165" i="10"/>
  <c r="E165" i="10"/>
  <c r="D165" i="10"/>
  <c r="C165" i="10"/>
  <c r="BG164" i="10"/>
  <c r="E164" i="10"/>
  <c r="D164" i="10"/>
  <c r="C164" i="10"/>
  <c r="BE163" i="10"/>
  <c r="E163" i="10"/>
  <c r="D163" i="10"/>
  <c r="C163" i="10"/>
  <c r="BM162" i="10"/>
  <c r="BE162" i="10"/>
  <c r="E162" i="10"/>
  <c r="C162" i="10"/>
  <c r="BL161" i="10"/>
  <c r="E161" i="10"/>
  <c r="C161" i="10" s="1"/>
  <c r="BH161" i="10" s="1"/>
  <c r="E160" i="10"/>
  <c r="D160" i="10"/>
  <c r="U155" i="10"/>
  <c r="T155" i="10"/>
  <c r="S155" i="10"/>
  <c r="R155" i="10"/>
  <c r="Q155" i="10"/>
  <c r="P155" i="10"/>
  <c r="O155" i="10"/>
  <c r="N155" i="10"/>
  <c r="M155" i="10"/>
  <c r="L155" i="10"/>
  <c r="K155" i="10"/>
  <c r="J155" i="10"/>
  <c r="I155" i="10"/>
  <c r="H155" i="10"/>
  <c r="G155" i="10"/>
  <c r="F155" i="10"/>
  <c r="E155" i="10"/>
  <c r="D155" i="10"/>
  <c r="C155" i="10"/>
  <c r="BN154" i="10"/>
  <c r="BM154" i="10"/>
  <c r="BL154" i="10"/>
  <c r="BF154" i="10"/>
  <c r="BE154" i="10"/>
  <c r="B154" i="10"/>
  <c r="BG154" i="10" s="1"/>
  <c r="BN153" i="10"/>
  <c r="BM153" i="10"/>
  <c r="BL153" i="10"/>
  <c r="BF153" i="10"/>
  <c r="BE153" i="10"/>
  <c r="B153" i="10"/>
  <c r="BG153" i="10" s="1"/>
  <c r="BN152" i="10"/>
  <c r="BM152" i="10"/>
  <c r="BL152" i="10"/>
  <c r="BF152" i="10"/>
  <c r="BE152" i="10"/>
  <c r="B152" i="10"/>
  <c r="BG152" i="10" s="1"/>
  <c r="BN151" i="10"/>
  <c r="BM151" i="10"/>
  <c r="BL151" i="10"/>
  <c r="BF151" i="10"/>
  <c r="BE151" i="10"/>
  <c r="B151" i="10"/>
  <c r="BG151" i="10" s="1"/>
  <c r="BN150" i="10"/>
  <c r="BM150" i="10"/>
  <c r="BL150" i="10"/>
  <c r="BF150" i="10"/>
  <c r="BE150" i="10"/>
  <c r="B150" i="10"/>
  <c r="BG150" i="10" s="1"/>
  <c r="BN149" i="10"/>
  <c r="BM149" i="10"/>
  <c r="BL149" i="10"/>
  <c r="BF149" i="10"/>
  <c r="BE149" i="10"/>
  <c r="B149" i="10"/>
  <c r="BG149" i="10" s="1"/>
  <c r="BN148" i="10"/>
  <c r="BM148" i="10"/>
  <c r="BL148" i="10"/>
  <c r="BF148" i="10"/>
  <c r="BE148" i="10"/>
  <c r="B148" i="10"/>
  <c r="BG148" i="10" s="1"/>
  <c r="BN147" i="10"/>
  <c r="BM147" i="10"/>
  <c r="BL147" i="10"/>
  <c r="BF147" i="10"/>
  <c r="BE147" i="10"/>
  <c r="B147" i="10"/>
  <c r="BG147" i="10" s="1"/>
  <c r="BN146" i="10"/>
  <c r="BM146" i="10"/>
  <c r="BL146" i="10"/>
  <c r="BF146" i="10"/>
  <c r="BE146" i="10"/>
  <c r="B146" i="10"/>
  <c r="BG146" i="10" s="1"/>
  <c r="BN145" i="10"/>
  <c r="BM145" i="10"/>
  <c r="BL145" i="10"/>
  <c r="BF145" i="10"/>
  <c r="BE145" i="10"/>
  <c r="B145" i="10"/>
  <c r="BG145" i="10" s="1"/>
  <c r="BN144" i="10"/>
  <c r="BM144" i="10"/>
  <c r="BL144" i="10"/>
  <c r="BF144" i="10"/>
  <c r="BE144" i="10"/>
  <c r="V144" i="10"/>
  <c r="B144" i="10"/>
  <c r="BG144" i="10" s="1"/>
  <c r="BN143" i="10"/>
  <c r="BM143" i="10"/>
  <c r="BL143" i="10"/>
  <c r="BF143" i="10"/>
  <c r="BE143" i="10"/>
  <c r="B143" i="10"/>
  <c r="BG143" i="10" s="1"/>
  <c r="V143" i="10" s="1"/>
  <c r="BN142" i="10"/>
  <c r="BM142" i="10"/>
  <c r="BL142" i="10"/>
  <c r="BF142" i="10"/>
  <c r="BE142" i="10"/>
  <c r="B142" i="10"/>
  <c r="BG142" i="10" s="1"/>
  <c r="BN141" i="10"/>
  <c r="BM141" i="10"/>
  <c r="BL141" i="10"/>
  <c r="BF141" i="10"/>
  <c r="BE141" i="10"/>
  <c r="V141" i="10" s="1"/>
  <c r="B141" i="10"/>
  <c r="BG141" i="10" s="1"/>
  <c r="BN140" i="10"/>
  <c r="BM140" i="10"/>
  <c r="BL140" i="10"/>
  <c r="BF140" i="10"/>
  <c r="BE140" i="10"/>
  <c r="V140" i="10" s="1"/>
  <c r="B140" i="10"/>
  <c r="BG140" i="10" s="1"/>
  <c r="BN139" i="10"/>
  <c r="BM139" i="10"/>
  <c r="BL139" i="10"/>
  <c r="BF139" i="10"/>
  <c r="BE139" i="10"/>
  <c r="B139" i="10"/>
  <c r="B155" i="10" s="1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M136" i="10"/>
  <c r="L136" i="10"/>
  <c r="K136" i="10"/>
  <c r="J136" i="10"/>
  <c r="I136" i="10"/>
  <c r="H136" i="10"/>
  <c r="G136" i="10"/>
  <c r="E136" i="10"/>
  <c r="D136" i="10"/>
  <c r="C136" i="10"/>
  <c r="N135" i="10"/>
  <c r="J135" i="10"/>
  <c r="F135" i="10"/>
  <c r="B135" i="10"/>
  <c r="N134" i="10"/>
  <c r="J134" i="10"/>
  <c r="F134" i="10"/>
  <c r="B134" i="10"/>
  <c r="N133" i="10"/>
  <c r="J133" i="10"/>
  <c r="F133" i="10"/>
  <c r="B133" i="10"/>
  <c r="N132" i="10"/>
  <c r="J132" i="10"/>
  <c r="F132" i="10"/>
  <c r="B132" i="10"/>
  <c r="N131" i="10"/>
  <c r="J131" i="10"/>
  <c r="F131" i="10"/>
  <c r="B131" i="10"/>
  <c r="N130" i="10"/>
  <c r="J130" i="10"/>
  <c r="F130" i="10"/>
  <c r="B130" i="10"/>
  <c r="N129" i="10"/>
  <c r="J129" i="10"/>
  <c r="F129" i="10"/>
  <c r="B129" i="10"/>
  <c r="N128" i="10"/>
  <c r="J128" i="10"/>
  <c r="F128" i="10"/>
  <c r="B128" i="10"/>
  <c r="N127" i="10"/>
  <c r="J127" i="10"/>
  <c r="F127" i="10"/>
  <c r="B127" i="10"/>
  <c r="N126" i="10"/>
  <c r="J126" i="10"/>
  <c r="F126" i="10"/>
  <c r="B126" i="10"/>
  <c r="N125" i="10"/>
  <c r="J125" i="10"/>
  <c r="F125" i="10"/>
  <c r="B125" i="10"/>
  <c r="N124" i="10"/>
  <c r="J124" i="10"/>
  <c r="F124" i="10"/>
  <c r="B124" i="10"/>
  <c r="N123" i="10"/>
  <c r="J123" i="10"/>
  <c r="F123" i="10"/>
  <c r="B123" i="10"/>
  <c r="N122" i="10"/>
  <c r="J122" i="10"/>
  <c r="F122" i="10"/>
  <c r="B122" i="10"/>
  <c r="N121" i="10"/>
  <c r="J121" i="10"/>
  <c r="F121" i="10"/>
  <c r="B121" i="10"/>
  <c r="N120" i="10"/>
  <c r="J120" i="10"/>
  <c r="F120" i="10"/>
  <c r="B120" i="10"/>
  <c r="N119" i="10"/>
  <c r="J119" i="10"/>
  <c r="F119" i="10"/>
  <c r="B119" i="10"/>
  <c r="N118" i="10"/>
  <c r="J118" i="10"/>
  <c r="F118" i="10"/>
  <c r="B118" i="10"/>
  <c r="N117" i="10"/>
  <c r="J117" i="10"/>
  <c r="F117" i="10"/>
  <c r="B117" i="10"/>
  <c r="N116" i="10"/>
  <c r="J116" i="10"/>
  <c r="F116" i="10"/>
  <c r="B116" i="10"/>
  <c r="N115" i="10"/>
  <c r="J115" i="10"/>
  <c r="F115" i="10"/>
  <c r="B115" i="10"/>
  <c r="N114" i="10"/>
  <c r="J114" i="10"/>
  <c r="F114" i="10"/>
  <c r="B114" i="10"/>
  <c r="N113" i="10"/>
  <c r="J113" i="10"/>
  <c r="F113" i="10"/>
  <c r="B113" i="10"/>
  <c r="N112" i="10"/>
  <c r="J112" i="10"/>
  <c r="F112" i="10"/>
  <c r="B112" i="10"/>
  <c r="N111" i="10"/>
  <c r="J111" i="10"/>
  <c r="F111" i="10"/>
  <c r="B111" i="10"/>
  <c r="N110" i="10"/>
  <c r="J110" i="10"/>
  <c r="F110" i="10"/>
  <c r="B110" i="10"/>
  <c r="N109" i="10"/>
  <c r="J109" i="10"/>
  <c r="F109" i="10"/>
  <c r="B109" i="10"/>
  <c r="N108" i="10"/>
  <c r="J108" i="10"/>
  <c r="F108" i="10"/>
  <c r="B108" i="10"/>
  <c r="N107" i="10"/>
  <c r="J107" i="10"/>
  <c r="F107" i="10"/>
  <c r="B107" i="10"/>
  <c r="N106" i="10"/>
  <c r="J106" i="10"/>
  <c r="F106" i="10"/>
  <c r="B106" i="10"/>
  <c r="N105" i="10"/>
  <c r="J105" i="10"/>
  <c r="F105" i="10"/>
  <c r="B105" i="10"/>
  <c r="N104" i="10"/>
  <c r="J104" i="10"/>
  <c r="F104" i="10"/>
  <c r="B104" i="10"/>
  <c r="N103" i="10"/>
  <c r="J103" i="10"/>
  <c r="F103" i="10"/>
  <c r="B103" i="10"/>
  <c r="N102" i="10"/>
  <c r="J102" i="10"/>
  <c r="F102" i="10"/>
  <c r="B102" i="10"/>
  <c r="N101" i="10"/>
  <c r="J101" i="10"/>
  <c r="F101" i="10"/>
  <c r="B101" i="10"/>
  <c r="N100" i="10"/>
  <c r="J100" i="10"/>
  <c r="F100" i="10"/>
  <c r="B100" i="10"/>
  <c r="N99" i="10"/>
  <c r="J99" i="10"/>
  <c r="F99" i="10"/>
  <c r="B99" i="10"/>
  <c r="N98" i="10"/>
  <c r="J98" i="10"/>
  <c r="F98" i="10"/>
  <c r="B98" i="10"/>
  <c r="N97" i="10"/>
  <c r="J97" i="10"/>
  <c r="F97" i="10"/>
  <c r="B97" i="10"/>
  <c r="N96" i="10"/>
  <c r="J96" i="10"/>
  <c r="F96" i="10"/>
  <c r="B96" i="10"/>
  <c r="N95" i="10"/>
  <c r="J95" i="10"/>
  <c r="F95" i="10"/>
  <c r="B95" i="10"/>
  <c r="N94" i="10"/>
  <c r="J94" i="10"/>
  <c r="F94" i="10"/>
  <c r="B94" i="10"/>
  <c r="N93" i="10"/>
  <c r="J93" i="10"/>
  <c r="F93" i="10"/>
  <c r="B93" i="10"/>
  <c r="N92" i="10"/>
  <c r="J92" i="10"/>
  <c r="F92" i="10"/>
  <c r="B92" i="10"/>
  <c r="N91" i="10"/>
  <c r="J91" i="10"/>
  <c r="F91" i="10"/>
  <c r="B91" i="10"/>
  <c r="N90" i="10"/>
  <c r="J90" i="10"/>
  <c r="F90" i="10"/>
  <c r="B90" i="10"/>
  <c r="N89" i="10"/>
  <c r="J89" i="10"/>
  <c r="F89" i="10"/>
  <c r="B89" i="10"/>
  <c r="N88" i="10"/>
  <c r="J88" i="10"/>
  <c r="F88" i="10"/>
  <c r="B88" i="10"/>
  <c r="N87" i="10"/>
  <c r="J87" i="10"/>
  <c r="F87" i="10"/>
  <c r="B87" i="10"/>
  <c r="N86" i="10"/>
  <c r="J86" i="10"/>
  <c r="F86" i="10"/>
  <c r="B86" i="10"/>
  <c r="N85" i="10"/>
  <c r="J85" i="10"/>
  <c r="F85" i="10"/>
  <c r="B85" i="10"/>
  <c r="N84" i="10"/>
  <c r="J84" i="10"/>
  <c r="F84" i="10"/>
  <c r="B84" i="10"/>
  <c r="N83" i="10"/>
  <c r="J83" i="10"/>
  <c r="F83" i="10"/>
  <c r="B83" i="10"/>
  <c r="N82" i="10"/>
  <c r="J82" i="10"/>
  <c r="F82" i="10"/>
  <c r="B82" i="10"/>
  <c r="N81" i="10"/>
  <c r="J81" i="10"/>
  <c r="F81" i="10"/>
  <c r="B81" i="10"/>
  <c r="N80" i="10"/>
  <c r="J80" i="10"/>
  <c r="F80" i="10"/>
  <c r="B80" i="10"/>
  <c r="N79" i="10"/>
  <c r="J79" i="10"/>
  <c r="F79" i="10"/>
  <c r="B79" i="10"/>
  <c r="N78" i="10"/>
  <c r="J78" i="10"/>
  <c r="F78" i="10"/>
  <c r="B78" i="10"/>
  <c r="N77" i="10"/>
  <c r="J77" i="10"/>
  <c r="F77" i="10"/>
  <c r="B77" i="10"/>
  <c r="N76" i="10"/>
  <c r="N136" i="10" s="1"/>
  <c r="J76" i="10"/>
  <c r="F76" i="10"/>
  <c r="F136" i="10" s="1"/>
  <c r="B76" i="10"/>
  <c r="B136" i="10" s="1"/>
  <c r="AF72" i="10"/>
  <c r="AE72" i="10"/>
  <c r="AD72" i="10"/>
  <c r="AC72" i="10"/>
  <c r="AB72" i="10"/>
  <c r="Z72" i="10"/>
  <c r="Y72" i="10"/>
  <c r="X72" i="10"/>
  <c r="V72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BM71" i="10"/>
  <c r="AA71" i="10"/>
  <c r="BG71" i="10" s="1"/>
  <c r="W71" i="10"/>
  <c r="B71" i="10"/>
  <c r="BF71" i="10" s="1"/>
  <c r="BG70" i="10"/>
  <c r="BF70" i="10"/>
  <c r="AA70" i="10"/>
  <c r="W70" i="10"/>
  <c r="BN70" i="10" s="1"/>
  <c r="B70" i="10"/>
  <c r="BL70" i="10" s="1"/>
  <c r="AA69" i="10"/>
  <c r="W69" i="10"/>
  <c r="B69" i="10"/>
  <c r="BF69" i="10" s="1"/>
  <c r="BF68" i="10"/>
  <c r="AA68" i="10"/>
  <c r="W68" i="10"/>
  <c r="BN68" i="10" s="1"/>
  <c r="B68" i="10"/>
  <c r="BL68" i="10" s="1"/>
  <c r="AA67" i="10"/>
  <c r="W67" i="10"/>
  <c r="B67" i="10"/>
  <c r="BF67" i="10" s="1"/>
  <c r="BF66" i="10"/>
  <c r="AA66" i="10"/>
  <c r="BG66" i="10" s="1"/>
  <c r="W66" i="10"/>
  <c r="BN66" i="10" s="1"/>
  <c r="B66" i="10"/>
  <c r="BL66" i="10" s="1"/>
  <c r="BM65" i="10"/>
  <c r="BL65" i="10"/>
  <c r="AA65" i="10"/>
  <c r="BG65" i="10" s="1"/>
  <c r="W65" i="10"/>
  <c r="BN65" i="10" s="1"/>
  <c r="B65" i="10"/>
  <c r="BF65" i="10" s="1"/>
  <c r="BG64" i="10"/>
  <c r="BF64" i="10"/>
  <c r="AA64" i="10"/>
  <c r="W64" i="10"/>
  <c r="BN64" i="10" s="1"/>
  <c r="B64" i="10"/>
  <c r="BL64" i="10" s="1"/>
  <c r="BM63" i="10"/>
  <c r="AA63" i="10"/>
  <c r="BG63" i="10" s="1"/>
  <c r="W63" i="10"/>
  <c r="B63" i="10"/>
  <c r="BF63" i="10" s="1"/>
  <c r="BG62" i="10"/>
  <c r="BF62" i="10"/>
  <c r="AA62" i="10"/>
  <c r="W62" i="10"/>
  <c r="BN62" i="10" s="1"/>
  <c r="B62" i="10"/>
  <c r="BL62" i="10" s="1"/>
  <c r="AA61" i="10"/>
  <c r="W61" i="10"/>
  <c r="B61" i="10"/>
  <c r="BF61" i="10" s="1"/>
  <c r="BF60" i="10"/>
  <c r="AA60" i="10"/>
  <c r="W60" i="10"/>
  <c r="BN60" i="10" s="1"/>
  <c r="B60" i="10"/>
  <c r="BL60" i="10" s="1"/>
  <c r="AA59" i="10"/>
  <c r="W59" i="10"/>
  <c r="B59" i="10"/>
  <c r="BF59" i="10" s="1"/>
  <c r="BF58" i="10"/>
  <c r="AA58" i="10"/>
  <c r="BG58" i="10" s="1"/>
  <c r="W58" i="10"/>
  <c r="BN58" i="10" s="1"/>
  <c r="B58" i="10"/>
  <c r="BL58" i="10" s="1"/>
  <c r="BM57" i="10"/>
  <c r="BL57" i="10"/>
  <c r="AA57" i="10"/>
  <c r="BG57" i="10" s="1"/>
  <c r="W57" i="10"/>
  <c r="BN57" i="10" s="1"/>
  <c r="B57" i="10"/>
  <c r="BF57" i="10" s="1"/>
  <c r="BG56" i="10"/>
  <c r="BF56" i="10"/>
  <c r="AA56" i="10"/>
  <c r="W56" i="10"/>
  <c r="BN56" i="10" s="1"/>
  <c r="B56" i="10"/>
  <c r="BL56" i="10" s="1"/>
  <c r="BM55" i="10"/>
  <c r="AA55" i="10"/>
  <c r="BG55" i="10" s="1"/>
  <c r="W55" i="10"/>
  <c r="B55" i="10"/>
  <c r="BF55" i="10" s="1"/>
  <c r="BG54" i="10"/>
  <c r="BF54" i="10"/>
  <c r="AA54" i="10"/>
  <c r="W54" i="10"/>
  <c r="BN54" i="10" s="1"/>
  <c r="B54" i="10"/>
  <c r="BL54" i="10" s="1"/>
  <c r="AA53" i="10"/>
  <c r="W53" i="10"/>
  <c r="B53" i="10"/>
  <c r="BF53" i="10" s="1"/>
  <c r="BF52" i="10"/>
  <c r="AA52" i="10"/>
  <c r="W52" i="10"/>
  <c r="BN52" i="10" s="1"/>
  <c r="B52" i="10"/>
  <c r="BL52" i="10" s="1"/>
  <c r="AA51" i="10"/>
  <c r="W51" i="10"/>
  <c r="B51" i="10"/>
  <c r="BF51" i="10" s="1"/>
  <c r="BF50" i="10"/>
  <c r="AA50" i="10"/>
  <c r="BG50" i="10" s="1"/>
  <c r="W50" i="10"/>
  <c r="BN50" i="10" s="1"/>
  <c r="B50" i="10"/>
  <c r="BL50" i="10" s="1"/>
  <c r="BM49" i="10"/>
  <c r="BL49" i="10"/>
  <c r="AA49" i="10"/>
  <c r="BG49" i="10" s="1"/>
  <c r="W49" i="10"/>
  <c r="BN49" i="10" s="1"/>
  <c r="B49" i="10"/>
  <c r="BF49" i="10" s="1"/>
  <c r="BG48" i="10"/>
  <c r="BF48" i="10"/>
  <c r="AA48" i="10"/>
  <c r="W48" i="10"/>
  <c r="BN48" i="10" s="1"/>
  <c r="B48" i="10"/>
  <c r="BL48" i="10" s="1"/>
  <c r="BM47" i="10"/>
  <c r="AA47" i="10"/>
  <c r="BG47" i="10" s="1"/>
  <c r="W47" i="10"/>
  <c r="B47" i="10"/>
  <c r="BF47" i="10" s="1"/>
  <c r="BG46" i="10"/>
  <c r="BF46" i="10"/>
  <c r="AA46" i="10"/>
  <c r="W46" i="10"/>
  <c r="BN46" i="10" s="1"/>
  <c r="B46" i="10"/>
  <c r="BL46" i="10" s="1"/>
  <c r="AA45" i="10"/>
  <c r="W45" i="10"/>
  <c r="B45" i="10"/>
  <c r="BF45" i="10" s="1"/>
  <c r="BF44" i="10"/>
  <c r="AA44" i="10"/>
  <c r="W44" i="10"/>
  <c r="BN44" i="10" s="1"/>
  <c r="B44" i="10"/>
  <c r="BL44" i="10" s="1"/>
  <c r="AA43" i="10"/>
  <c r="W43" i="10"/>
  <c r="B43" i="10"/>
  <c r="BF43" i="10" s="1"/>
  <c r="BF42" i="10"/>
  <c r="AA42" i="10"/>
  <c r="BG42" i="10" s="1"/>
  <c r="W42" i="10"/>
  <c r="BN42" i="10" s="1"/>
  <c r="B42" i="10"/>
  <c r="BL42" i="10" s="1"/>
  <c r="BM41" i="10"/>
  <c r="BL41" i="10"/>
  <c r="AA41" i="10"/>
  <c r="BG41" i="10" s="1"/>
  <c r="W41" i="10"/>
  <c r="BN41" i="10" s="1"/>
  <c r="B41" i="10"/>
  <c r="BF41" i="10" s="1"/>
  <c r="BG40" i="10"/>
  <c r="BF40" i="10"/>
  <c r="AA40" i="10"/>
  <c r="W40" i="10"/>
  <c r="BN40" i="10" s="1"/>
  <c r="B40" i="10"/>
  <c r="BL40" i="10" s="1"/>
  <c r="BM39" i="10"/>
  <c r="AA39" i="10"/>
  <c r="BG39" i="10" s="1"/>
  <c r="W39" i="10"/>
  <c r="B39" i="10"/>
  <c r="BF39" i="10" s="1"/>
  <c r="BG38" i="10"/>
  <c r="BF38" i="10"/>
  <c r="AA38" i="10"/>
  <c r="W38" i="10"/>
  <c r="BN38" i="10" s="1"/>
  <c r="B38" i="10"/>
  <c r="BL38" i="10" s="1"/>
  <c r="AA37" i="10"/>
  <c r="W37" i="10"/>
  <c r="B37" i="10"/>
  <c r="BF37" i="10" s="1"/>
  <c r="BF36" i="10"/>
  <c r="AA36" i="10"/>
  <c r="W36" i="10"/>
  <c r="W72" i="10" s="1"/>
  <c r="B36" i="10"/>
  <c r="BL36" i="10" s="1"/>
  <c r="AA35" i="10"/>
  <c r="W35" i="10"/>
  <c r="B35" i="10"/>
  <c r="BF35" i="10" s="1"/>
  <c r="BF34" i="10"/>
  <c r="AA34" i="10"/>
  <c r="BG34" i="10" s="1"/>
  <c r="W34" i="10"/>
  <c r="BN34" i="10" s="1"/>
  <c r="B34" i="10"/>
  <c r="BM33" i="10"/>
  <c r="BL33" i="10"/>
  <c r="AA33" i="10"/>
  <c r="BG33" i="10" s="1"/>
  <c r="W33" i="10"/>
  <c r="B33" i="10"/>
  <c r="BF33" i="10" s="1"/>
  <c r="BM32" i="10"/>
  <c r="BE32" i="10"/>
  <c r="AA32" i="10"/>
  <c r="BN32" i="10" s="1"/>
  <c r="W32" i="10"/>
  <c r="BG32" i="10" s="1"/>
  <c r="B32" i="10"/>
  <c r="BL32" i="10" s="1"/>
  <c r="BM31" i="10"/>
  <c r="BL31" i="10"/>
  <c r="AA31" i="10"/>
  <c r="BG31" i="10" s="1"/>
  <c r="W31" i="10"/>
  <c r="B31" i="10"/>
  <c r="BF31" i="10" s="1"/>
  <c r="BM30" i="10"/>
  <c r="BE30" i="10"/>
  <c r="AA30" i="10"/>
  <c r="BN30" i="10" s="1"/>
  <c r="W30" i="10"/>
  <c r="BG30" i="10" s="1"/>
  <c r="B30" i="10"/>
  <c r="BL30" i="10" s="1"/>
  <c r="BM29" i="10"/>
  <c r="BL29" i="10"/>
  <c r="AA29" i="10"/>
  <c r="BG29" i="10" s="1"/>
  <c r="W29" i="10"/>
  <c r="B29" i="10"/>
  <c r="BF29" i="10" s="1"/>
  <c r="BM28" i="10"/>
  <c r="BE28" i="10"/>
  <c r="AA28" i="10"/>
  <c r="BN28" i="10" s="1"/>
  <c r="W28" i="10"/>
  <c r="BG28" i="10" s="1"/>
  <c r="B28" i="10"/>
  <c r="BL28" i="10" s="1"/>
  <c r="BM27" i="10"/>
  <c r="BL27" i="10"/>
  <c r="AA27" i="10"/>
  <c r="BG27" i="10" s="1"/>
  <c r="W27" i="10"/>
  <c r="B27" i="10"/>
  <c r="BF27" i="10" s="1"/>
  <c r="BM26" i="10"/>
  <c r="BE26" i="10"/>
  <c r="AA26" i="10"/>
  <c r="BN26" i="10" s="1"/>
  <c r="W26" i="10"/>
  <c r="BG26" i="10" s="1"/>
  <c r="B26" i="10"/>
  <c r="BL26" i="10" s="1"/>
  <c r="BM25" i="10"/>
  <c r="BL25" i="10"/>
  <c r="AA25" i="10"/>
  <c r="BG25" i="10" s="1"/>
  <c r="W25" i="10"/>
  <c r="B25" i="10"/>
  <c r="BF25" i="10" s="1"/>
  <c r="BM24" i="10"/>
  <c r="BE24" i="10"/>
  <c r="AA24" i="10"/>
  <c r="BN24" i="10" s="1"/>
  <c r="W24" i="10"/>
  <c r="BG24" i="10" s="1"/>
  <c r="B24" i="10"/>
  <c r="BL24" i="10" s="1"/>
  <c r="BM23" i="10"/>
  <c r="BL23" i="10"/>
  <c r="AA23" i="10"/>
  <c r="BG23" i="10" s="1"/>
  <c r="W23" i="10"/>
  <c r="B23" i="10"/>
  <c r="BF23" i="10" s="1"/>
  <c r="BM22" i="10"/>
  <c r="BE22" i="10"/>
  <c r="AA22" i="10"/>
  <c r="BN22" i="10" s="1"/>
  <c r="W22" i="10"/>
  <c r="BG22" i="10" s="1"/>
  <c r="B22" i="10"/>
  <c r="BL22" i="10" s="1"/>
  <c r="BM21" i="10"/>
  <c r="BL21" i="10"/>
  <c r="AA21" i="10"/>
  <c r="BG21" i="10" s="1"/>
  <c r="W21" i="10"/>
  <c r="B21" i="10"/>
  <c r="BF21" i="10" s="1"/>
  <c r="BM20" i="10"/>
  <c r="BE20" i="10"/>
  <c r="AA20" i="10"/>
  <c r="BN20" i="10" s="1"/>
  <c r="W20" i="10"/>
  <c r="BG20" i="10" s="1"/>
  <c r="B20" i="10"/>
  <c r="BL20" i="10" s="1"/>
  <c r="BM19" i="10"/>
  <c r="BL19" i="10"/>
  <c r="AA19" i="10"/>
  <c r="BG19" i="10" s="1"/>
  <c r="W19" i="10"/>
  <c r="B19" i="10"/>
  <c r="BF19" i="10" s="1"/>
  <c r="BM18" i="10"/>
  <c r="BE18" i="10"/>
  <c r="AA18" i="10"/>
  <c r="BN18" i="10" s="1"/>
  <c r="W18" i="10"/>
  <c r="BG18" i="10" s="1"/>
  <c r="B18" i="10"/>
  <c r="BL18" i="10" s="1"/>
  <c r="BM17" i="10"/>
  <c r="BL17" i="10"/>
  <c r="AA17" i="10"/>
  <c r="BG17" i="10" s="1"/>
  <c r="W17" i="10"/>
  <c r="B17" i="10"/>
  <c r="BF17" i="10" s="1"/>
  <c r="BM16" i="10"/>
  <c r="BE16" i="10"/>
  <c r="AA16" i="10"/>
  <c r="BN16" i="10" s="1"/>
  <c r="W16" i="10"/>
  <c r="BG16" i="10" s="1"/>
  <c r="B16" i="10"/>
  <c r="BL16" i="10" s="1"/>
  <c r="BM15" i="10"/>
  <c r="BL15" i="10"/>
  <c r="AA15" i="10"/>
  <c r="BG15" i="10" s="1"/>
  <c r="W15" i="10"/>
  <c r="B15" i="10"/>
  <c r="BF15" i="10" s="1"/>
  <c r="BM14" i="10"/>
  <c r="BE14" i="10"/>
  <c r="AA14" i="10"/>
  <c r="BN14" i="10" s="1"/>
  <c r="W14" i="10"/>
  <c r="BG14" i="10" s="1"/>
  <c r="B14" i="10"/>
  <c r="BL14" i="10" s="1"/>
  <c r="BM13" i="10"/>
  <c r="BL13" i="10"/>
  <c r="AA13" i="10"/>
  <c r="BG13" i="10" s="1"/>
  <c r="W13" i="10"/>
  <c r="B13" i="10"/>
  <c r="BF13" i="10" s="1"/>
  <c r="BM12" i="10"/>
  <c r="BE12" i="10"/>
  <c r="AA12" i="10"/>
  <c r="AA72" i="10" s="1"/>
  <c r="W12" i="10"/>
  <c r="BG12" i="10" s="1"/>
  <c r="B12" i="10"/>
  <c r="A5" i="10"/>
  <c r="A4" i="10"/>
  <c r="A3" i="10"/>
  <c r="A2" i="10"/>
  <c r="BE35" i="10" l="1"/>
  <c r="BN36" i="10"/>
  <c r="BM169" i="10"/>
  <c r="BP176" i="10"/>
  <c r="BK176" i="10"/>
  <c r="BI176" i="10"/>
  <c r="BS176" i="10"/>
  <c r="BH176" i="10"/>
  <c r="BM176" i="10"/>
  <c r="BE176" i="10"/>
  <c r="BG182" i="10"/>
  <c r="BO182" i="10"/>
  <c r="C182" i="10"/>
  <c r="BP184" i="10"/>
  <c r="BK184" i="10"/>
  <c r="BI184" i="10"/>
  <c r="BS184" i="10"/>
  <c r="BH184" i="10"/>
  <c r="BM184" i="10"/>
  <c r="BE184" i="10"/>
  <c r="BJ184" i="10"/>
  <c r="BN12" i="10"/>
  <c r="AG16" i="10"/>
  <c r="AG26" i="10"/>
  <c r="AG28" i="10"/>
  <c r="BN35" i="10"/>
  <c r="BL35" i="10"/>
  <c r="BE37" i="10"/>
  <c r="AG37" i="10" s="1"/>
  <c r="BN43" i="10"/>
  <c r="BL43" i="10"/>
  <c r="BE45" i="10"/>
  <c r="BN51" i="10"/>
  <c r="BL51" i="10"/>
  <c r="BN67" i="10"/>
  <c r="BL67" i="10"/>
  <c r="BO163" i="10"/>
  <c r="BH163" i="10"/>
  <c r="AR163" i="10" s="1"/>
  <c r="BN163" i="10"/>
  <c r="BG163" i="10"/>
  <c r="BL163" i="10"/>
  <c r="BM163" i="10"/>
  <c r="BF163" i="10"/>
  <c r="BO168" i="10"/>
  <c r="BH168" i="10"/>
  <c r="BM168" i="10"/>
  <c r="BE168" i="10"/>
  <c r="BL168" i="10"/>
  <c r="BG168" i="10"/>
  <c r="BN168" i="10"/>
  <c r="BG184" i="10"/>
  <c r="BO184" i="10"/>
  <c r="BL12" i="10"/>
  <c r="B72" i="10"/>
  <c r="BF12" i="10"/>
  <c r="BE13" i="10"/>
  <c r="AG13" i="10" s="1"/>
  <c r="BN13" i="10"/>
  <c r="BN15" i="10"/>
  <c r="BN17" i="10"/>
  <c r="BN19" i="10"/>
  <c r="BN21" i="10"/>
  <c r="BN23" i="10"/>
  <c r="BN25" i="10"/>
  <c r="BN27" i="10"/>
  <c r="BN29" i="10"/>
  <c r="BN31" i="10"/>
  <c r="BN33" i="10"/>
  <c r="BG36" i="10"/>
  <c r="BG37" i="10"/>
  <c r="BM37" i="10"/>
  <c r="BN39" i="10"/>
  <c r="BL39" i="10"/>
  <c r="BE41" i="10"/>
  <c r="AG41" i="10" s="1"/>
  <c r="BG44" i="10"/>
  <c r="BG45" i="10"/>
  <c r="BM45" i="10"/>
  <c r="BN47" i="10"/>
  <c r="BL47" i="10"/>
  <c r="BE49" i="10"/>
  <c r="AG49" i="10" s="1"/>
  <c r="BG52" i="10"/>
  <c r="BG53" i="10"/>
  <c r="BM53" i="10"/>
  <c r="BN55" i="10"/>
  <c r="BL55" i="10"/>
  <c r="BE57" i="10"/>
  <c r="AG57" i="10" s="1"/>
  <c r="BG60" i="10"/>
  <c r="BG61" i="10"/>
  <c r="BM61" i="10"/>
  <c r="BN63" i="10"/>
  <c r="BL63" i="10"/>
  <c r="BE65" i="10"/>
  <c r="AG65" i="10" s="1"/>
  <c r="BG68" i="10"/>
  <c r="BG69" i="10"/>
  <c r="BM69" i="10"/>
  <c r="BN71" i="10"/>
  <c r="BL71" i="10"/>
  <c r="V142" i="10"/>
  <c r="V145" i="10"/>
  <c r="V147" i="10"/>
  <c r="V149" i="10"/>
  <c r="V151" i="10"/>
  <c r="V153" i="10"/>
  <c r="BF168" i="10"/>
  <c r="BR176" i="10"/>
  <c r="BR184" i="10"/>
  <c r="BE43" i="10"/>
  <c r="AG43" i="10" s="1"/>
  <c r="BE51" i="10"/>
  <c r="AG51" i="10" s="1"/>
  <c r="BE59" i="10"/>
  <c r="BE67" i="10"/>
  <c r="BO169" i="10"/>
  <c r="BH169" i="10"/>
  <c r="BL169" i="10"/>
  <c r="BG169" i="10"/>
  <c r="BN169" i="10"/>
  <c r="BE169" i="10"/>
  <c r="BJ176" i="10"/>
  <c r="AG12" i="10"/>
  <c r="AG14" i="10"/>
  <c r="AG30" i="10"/>
  <c r="AG32" i="10"/>
  <c r="BE53" i="10"/>
  <c r="AG53" i="10" s="1"/>
  <c r="BN59" i="10"/>
  <c r="BL59" i="10"/>
  <c r="BE61" i="10"/>
  <c r="AG61" i="10" s="1"/>
  <c r="BE69" i="10"/>
  <c r="AG69" i="10" s="1"/>
  <c r="BO166" i="10"/>
  <c r="BH166" i="10"/>
  <c r="BG166" i="10"/>
  <c r="BN166" i="10"/>
  <c r="BF166" i="10"/>
  <c r="BE166" i="10"/>
  <c r="BG176" i="10"/>
  <c r="BO176" i="10"/>
  <c r="BN181" i="10"/>
  <c r="BF181" i="10"/>
  <c r="BF14" i="10"/>
  <c r="BE15" i="10"/>
  <c r="AG15" i="10" s="1"/>
  <c r="BF16" i="10"/>
  <c r="BE17" i="10"/>
  <c r="AG17" i="10" s="1"/>
  <c r="BF18" i="10"/>
  <c r="AG18" i="10" s="1"/>
  <c r="BE19" i="10"/>
  <c r="AG19" i="10" s="1"/>
  <c r="BF20" i="10"/>
  <c r="AG20" i="10" s="1"/>
  <c r="BE21" i="10"/>
  <c r="AG21" i="10" s="1"/>
  <c r="BF22" i="10"/>
  <c r="AG22" i="10" s="1"/>
  <c r="BE23" i="10"/>
  <c r="AG23" i="10" s="1"/>
  <c r="BF24" i="10"/>
  <c r="AG24" i="10" s="1"/>
  <c r="BE25" i="10"/>
  <c r="AG25" i="10" s="1"/>
  <c r="BF26" i="10"/>
  <c r="BE27" i="10"/>
  <c r="AG27" i="10" s="1"/>
  <c r="BF28" i="10"/>
  <c r="BE29" i="10"/>
  <c r="AG29" i="10" s="1"/>
  <c r="BF30" i="10"/>
  <c r="BE31" i="10"/>
  <c r="AG31" i="10" s="1"/>
  <c r="BF32" i="10"/>
  <c r="BE33" i="10"/>
  <c r="AG33" i="10" s="1"/>
  <c r="BL34" i="10"/>
  <c r="BM34" i="10"/>
  <c r="BE34" i="10"/>
  <c r="AG34" i="10" s="1"/>
  <c r="BG35" i="10"/>
  <c r="BM35" i="10"/>
  <c r="BN37" i="10"/>
  <c r="BL37" i="10"/>
  <c r="BE39" i="10"/>
  <c r="AG39" i="10" s="1"/>
  <c r="BG43" i="10"/>
  <c r="BM43" i="10"/>
  <c r="BN45" i="10"/>
  <c r="BL45" i="10"/>
  <c r="BE47" i="10"/>
  <c r="AG47" i="10" s="1"/>
  <c r="BG51" i="10"/>
  <c r="BM51" i="10"/>
  <c r="BN53" i="10"/>
  <c r="BL53" i="10"/>
  <c r="BE55" i="10"/>
  <c r="AG55" i="10" s="1"/>
  <c r="BG59" i="10"/>
  <c r="BM59" i="10"/>
  <c r="BN61" i="10"/>
  <c r="BL61" i="10"/>
  <c r="BE63" i="10"/>
  <c r="AG63" i="10" s="1"/>
  <c r="BG67" i="10"/>
  <c r="BM67" i="10"/>
  <c r="BN69" i="10"/>
  <c r="BL69" i="10"/>
  <c r="BE71" i="10"/>
  <c r="AG71" i="10" s="1"/>
  <c r="BN161" i="10"/>
  <c r="BG161" i="10"/>
  <c r="BM161" i="10"/>
  <c r="BF161" i="10"/>
  <c r="BO161" i="10"/>
  <c r="BE161" i="10"/>
  <c r="BO164" i="10"/>
  <c r="BH164" i="10"/>
  <c r="BM164" i="10"/>
  <c r="BE164" i="10"/>
  <c r="BL164" i="10"/>
  <c r="BF164" i="10"/>
  <c r="BN164" i="10"/>
  <c r="BQ176" i="10"/>
  <c r="BP178" i="10"/>
  <c r="BK178" i="10"/>
  <c r="BI178" i="10"/>
  <c r="BS178" i="10"/>
  <c r="BH178" i="10"/>
  <c r="BR178" i="10"/>
  <c r="BJ178" i="10"/>
  <c r="BM178" i="10"/>
  <c r="BN179" i="10"/>
  <c r="BF179" i="10"/>
  <c r="BQ184" i="10"/>
  <c r="BP186" i="10"/>
  <c r="BK186" i="10"/>
  <c r="AU186" i="10" s="1"/>
  <c r="BI186" i="10"/>
  <c r="BS186" i="10"/>
  <c r="BH186" i="10"/>
  <c r="BR186" i="10"/>
  <c r="BJ186" i="10"/>
  <c r="BM186" i="10"/>
  <c r="BE36" i="10"/>
  <c r="BM36" i="10"/>
  <c r="BE38" i="10"/>
  <c r="AG38" i="10" s="1"/>
  <c r="BM38" i="10"/>
  <c r="BE40" i="10"/>
  <c r="AG40" i="10" s="1"/>
  <c r="BM40" i="10"/>
  <c r="BE42" i="10"/>
  <c r="AG42" i="10" s="1"/>
  <c r="BM42" i="10"/>
  <c r="BE44" i="10"/>
  <c r="AG44" i="10" s="1"/>
  <c r="BM44" i="10"/>
  <c r="BE46" i="10"/>
  <c r="AG46" i="10" s="1"/>
  <c r="BM46" i="10"/>
  <c r="BE48" i="10"/>
  <c r="AG48" i="10" s="1"/>
  <c r="BM48" i="10"/>
  <c r="BE50" i="10"/>
  <c r="AG50" i="10" s="1"/>
  <c r="BM50" i="10"/>
  <c r="BE52" i="10"/>
  <c r="BM52" i="10"/>
  <c r="BE54" i="10"/>
  <c r="AG54" i="10" s="1"/>
  <c r="BM54" i="10"/>
  <c r="BE56" i="10"/>
  <c r="AG56" i="10" s="1"/>
  <c r="BM56" i="10"/>
  <c r="BE58" i="10"/>
  <c r="AG58" i="10" s="1"/>
  <c r="BM58" i="10"/>
  <c r="BE60" i="10"/>
  <c r="AG60" i="10" s="1"/>
  <c r="BM60" i="10"/>
  <c r="BE62" i="10"/>
  <c r="AG62" i="10" s="1"/>
  <c r="BM62" i="10"/>
  <c r="BE64" i="10"/>
  <c r="AG64" i="10" s="1"/>
  <c r="BM64" i="10"/>
  <c r="BE66" i="10"/>
  <c r="AG66" i="10" s="1"/>
  <c r="BM66" i="10"/>
  <c r="BE68" i="10"/>
  <c r="BM68" i="10"/>
  <c r="BE70" i="10"/>
  <c r="AG70" i="10" s="1"/>
  <c r="BM70" i="10"/>
  <c r="BO162" i="10"/>
  <c r="BH162" i="10"/>
  <c r="BN162" i="10"/>
  <c r="BG162" i="10"/>
  <c r="BL162" i="10"/>
  <c r="C170" i="10"/>
  <c r="BN177" i="10"/>
  <c r="BF177" i="10"/>
  <c r="BG180" i="10"/>
  <c r="BO180" i="10"/>
  <c r="BN185" i="10"/>
  <c r="BF185" i="10"/>
  <c r="BE192" i="10"/>
  <c r="AQ192" i="10" s="1"/>
  <c r="BM192" i="10"/>
  <c r="BE194" i="10"/>
  <c r="AQ194" i="10" s="1"/>
  <c r="BM194" i="10"/>
  <c r="BE196" i="10"/>
  <c r="AQ196" i="10" s="1"/>
  <c r="BM196" i="10"/>
  <c r="BE198" i="10"/>
  <c r="AQ198" i="10" s="1"/>
  <c r="BM198" i="10"/>
  <c r="BE200" i="10"/>
  <c r="AQ200" i="10" s="1"/>
  <c r="BM200" i="10"/>
  <c r="V146" i="10"/>
  <c r="V148" i="10"/>
  <c r="V150" i="10"/>
  <c r="V152" i="10"/>
  <c r="V154" i="10"/>
  <c r="C160" i="10"/>
  <c r="BF162" i="10"/>
  <c r="AR162" i="10" s="1"/>
  <c r="BO165" i="10"/>
  <c r="BH165" i="10"/>
  <c r="BL165" i="10"/>
  <c r="BG165" i="10"/>
  <c r="BF165" i="10"/>
  <c r="AR165" i="10" s="1"/>
  <c r="C167" i="10"/>
  <c r="BG178" i="10"/>
  <c r="AU178" i="10" s="1"/>
  <c r="BO178" i="10"/>
  <c r="C180" i="10"/>
  <c r="BN183" i="10"/>
  <c r="BF183" i="10"/>
  <c r="BG186" i="10"/>
  <c r="BO186" i="10"/>
  <c r="BL192" i="10"/>
  <c r="BL194" i="10"/>
  <c r="BL196" i="10"/>
  <c r="BL198" i="10"/>
  <c r="BL200" i="10"/>
  <c r="BG139" i="10"/>
  <c r="V139" i="10" s="1"/>
  <c r="C177" i="10"/>
  <c r="BG177" i="10"/>
  <c r="C179" i="10"/>
  <c r="BG179" i="10"/>
  <c r="C181" i="10"/>
  <c r="BG181" i="10"/>
  <c r="C183" i="10"/>
  <c r="BG183" i="10"/>
  <c r="C185" i="10"/>
  <c r="BG185" i="10"/>
  <c r="C191" i="10"/>
  <c r="C193" i="10"/>
  <c r="C195" i="10"/>
  <c r="C197" i="10"/>
  <c r="C199" i="10"/>
  <c r="BE197" i="10" l="1"/>
  <c r="AQ197" i="10" s="1"/>
  <c r="BL197" i="10"/>
  <c r="BF197" i="10"/>
  <c r="BM197" i="10"/>
  <c r="BE195" i="10"/>
  <c r="AQ195" i="10" s="1"/>
  <c r="BL195" i="10"/>
  <c r="BF195" i="10"/>
  <c r="BM195" i="10"/>
  <c r="BR185" i="10"/>
  <c r="BI185" i="10"/>
  <c r="BE185" i="10"/>
  <c r="BS185" i="10"/>
  <c r="BM185" i="10"/>
  <c r="BQ185" i="10"/>
  <c r="BK185" i="10"/>
  <c r="BJ185" i="10"/>
  <c r="BH185" i="10"/>
  <c r="BP185" i="10"/>
  <c r="BR177" i="10"/>
  <c r="BI177" i="10"/>
  <c r="BE177" i="10"/>
  <c r="BS177" i="10"/>
  <c r="BM177" i="10"/>
  <c r="BQ177" i="10"/>
  <c r="BK177" i="10"/>
  <c r="BJ177" i="10"/>
  <c r="BP177" i="10"/>
  <c r="BH177" i="10"/>
  <c r="BE199" i="10"/>
  <c r="AQ199" i="10" s="1"/>
  <c r="BL199" i="10"/>
  <c r="BF199" i="10"/>
  <c r="BM199" i="10"/>
  <c r="BE191" i="10"/>
  <c r="AQ191" i="10" s="1"/>
  <c r="BL191" i="10"/>
  <c r="BF191" i="10"/>
  <c r="BM191" i="10"/>
  <c r="BR183" i="10"/>
  <c r="BI183" i="10"/>
  <c r="BE183" i="10"/>
  <c r="BS183" i="10"/>
  <c r="BM183" i="10"/>
  <c r="BQ183" i="10"/>
  <c r="BK183" i="10"/>
  <c r="BP183" i="10"/>
  <c r="BJ183" i="10"/>
  <c r="BH183" i="10"/>
  <c r="BR179" i="10"/>
  <c r="BI179" i="10"/>
  <c r="BE179" i="10"/>
  <c r="BS179" i="10"/>
  <c r="BM179" i="10"/>
  <c r="BQ179" i="10"/>
  <c r="BK179" i="10"/>
  <c r="BH179" i="10"/>
  <c r="BJ179" i="10"/>
  <c r="BP179" i="10"/>
  <c r="BO167" i="10"/>
  <c r="BH167" i="10"/>
  <c r="BN167" i="10"/>
  <c r="BF167" i="10"/>
  <c r="BM167" i="10"/>
  <c r="BE167" i="10"/>
  <c r="AR167" i="10" s="1"/>
  <c r="BG167" i="10"/>
  <c r="BL167" i="10"/>
  <c r="AR169" i="10"/>
  <c r="AG59" i="10"/>
  <c r="AR168" i="10"/>
  <c r="AU184" i="10"/>
  <c r="BP180" i="10"/>
  <c r="BK180" i="10"/>
  <c r="BI180" i="10"/>
  <c r="BS180" i="10"/>
  <c r="BH180" i="10"/>
  <c r="BQ180" i="10"/>
  <c r="BR180" i="10"/>
  <c r="BJ180" i="10"/>
  <c r="BM180" i="10"/>
  <c r="BE180" i="10"/>
  <c r="BO170" i="10"/>
  <c r="BH170" i="10"/>
  <c r="BG170" i="10"/>
  <c r="BN170" i="10"/>
  <c r="BF170" i="10"/>
  <c r="BL170" i="10"/>
  <c r="BM170" i="10"/>
  <c r="BE170" i="10"/>
  <c r="BR181" i="10"/>
  <c r="BI181" i="10"/>
  <c r="BE181" i="10"/>
  <c r="BS181" i="10"/>
  <c r="BM181" i="10"/>
  <c r="BQ181" i="10"/>
  <c r="BK181" i="10"/>
  <c r="BP181" i="10"/>
  <c r="BH181" i="10"/>
  <c r="BJ181" i="10"/>
  <c r="AG68" i="10"/>
  <c r="AG52" i="10"/>
  <c r="AG36" i="10"/>
  <c r="AR166" i="10"/>
  <c r="AU176" i="10"/>
  <c r="BE193" i="10"/>
  <c r="BL193" i="10"/>
  <c r="BF193" i="10"/>
  <c r="BM193" i="10"/>
  <c r="C171" i="10"/>
  <c r="A249" i="10" s="1"/>
  <c r="BM160" i="10"/>
  <c r="BF160" i="10"/>
  <c r="BL160" i="10"/>
  <c r="B249" i="10" s="1"/>
  <c r="BE160" i="10"/>
  <c r="BH160" i="10"/>
  <c r="BN160" i="10"/>
  <c r="BO160" i="10"/>
  <c r="BG160" i="10"/>
  <c r="AR164" i="10"/>
  <c r="AR161" i="10"/>
  <c r="AG67" i="10"/>
  <c r="AG45" i="10"/>
  <c r="BP182" i="10"/>
  <c r="BK182" i="10"/>
  <c r="BI182" i="10"/>
  <c r="BS182" i="10"/>
  <c r="BH182" i="10"/>
  <c r="BE182" i="10"/>
  <c r="BQ182" i="10"/>
  <c r="BR182" i="10"/>
  <c r="BM182" i="10"/>
  <c r="BJ182" i="10"/>
  <c r="AG35" i="10"/>
  <c r="AU181" i="10" l="1"/>
  <c r="AU182" i="10"/>
  <c r="AR160" i="10"/>
  <c r="AQ193" i="10"/>
  <c r="AR170" i="10"/>
  <c r="AU180" i="10"/>
  <c r="AU183" i="10"/>
  <c r="AU185" i="10"/>
  <c r="AU179" i="10"/>
  <c r="AU177" i="10"/>
  <c r="E200" i="9" l="1"/>
  <c r="D200" i="9"/>
  <c r="E199" i="9"/>
  <c r="D199" i="9"/>
  <c r="C199" i="9" s="1"/>
  <c r="E198" i="9"/>
  <c r="D198" i="9"/>
  <c r="E197" i="9"/>
  <c r="D197" i="9"/>
  <c r="C197" i="9" s="1"/>
  <c r="E196" i="9"/>
  <c r="D196" i="9"/>
  <c r="E195" i="9"/>
  <c r="D195" i="9"/>
  <c r="C195" i="9" s="1"/>
  <c r="E194" i="9"/>
  <c r="D194" i="9"/>
  <c r="E193" i="9"/>
  <c r="D193" i="9"/>
  <c r="C193" i="9" s="1"/>
  <c r="E192" i="9"/>
  <c r="D192" i="9"/>
  <c r="E191" i="9"/>
  <c r="D191" i="9"/>
  <c r="C191" i="9" s="1"/>
  <c r="BO186" i="9"/>
  <c r="BN186" i="9"/>
  <c r="BJ186" i="9"/>
  <c r="BF186" i="9"/>
  <c r="E186" i="9"/>
  <c r="D186" i="9"/>
  <c r="BG186" i="9" s="1"/>
  <c r="C186" i="9"/>
  <c r="BS185" i="9"/>
  <c r="BH185" i="9"/>
  <c r="BG185" i="9"/>
  <c r="E185" i="9"/>
  <c r="D185" i="9"/>
  <c r="C185" i="9" s="1"/>
  <c r="BQ184" i="9"/>
  <c r="BO184" i="9"/>
  <c r="BN184" i="9"/>
  <c r="BJ184" i="9"/>
  <c r="BI184" i="9"/>
  <c r="BF184" i="9"/>
  <c r="E184" i="9"/>
  <c r="D184" i="9"/>
  <c r="BG184" i="9" s="1"/>
  <c r="C184" i="9"/>
  <c r="E183" i="9"/>
  <c r="D183" i="9"/>
  <c r="BO182" i="9"/>
  <c r="BN182" i="9"/>
  <c r="BJ182" i="9"/>
  <c r="BF182" i="9"/>
  <c r="E182" i="9"/>
  <c r="D182" i="9"/>
  <c r="BG182" i="9" s="1"/>
  <c r="C182" i="9"/>
  <c r="BE182" i="9" s="1"/>
  <c r="BS181" i="9"/>
  <c r="BH181" i="9"/>
  <c r="BG181" i="9"/>
  <c r="E181" i="9"/>
  <c r="D181" i="9"/>
  <c r="C181" i="9" s="1"/>
  <c r="BQ180" i="9"/>
  <c r="BO180" i="9"/>
  <c r="BN180" i="9"/>
  <c r="BJ180" i="9"/>
  <c r="BI180" i="9"/>
  <c r="BF180" i="9"/>
  <c r="E180" i="9"/>
  <c r="D180" i="9"/>
  <c r="BG180" i="9" s="1"/>
  <c r="C180" i="9"/>
  <c r="E179" i="9"/>
  <c r="D179" i="9"/>
  <c r="BO178" i="9"/>
  <c r="BN178" i="9"/>
  <c r="BJ178" i="9"/>
  <c r="BF178" i="9"/>
  <c r="E178" i="9"/>
  <c r="D178" i="9"/>
  <c r="BG178" i="9" s="1"/>
  <c r="C178" i="9"/>
  <c r="BS177" i="9"/>
  <c r="BH177" i="9"/>
  <c r="BG177" i="9"/>
  <c r="E177" i="9"/>
  <c r="D177" i="9"/>
  <c r="C177" i="9" s="1"/>
  <c r="BQ176" i="9"/>
  <c r="BO176" i="9"/>
  <c r="BN176" i="9"/>
  <c r="BJ176" i="9"/>
  <c r="BI176" i="9"/>
  <c r="BF176" i="9"/>
  <c r="E176" i="9"/>
  <c r="D176" i="9"/>
  <c r="BG176" i="9" s="1"/>
  <c r="C176" i="9"/>
  <c r="AQ171" i="9"/>
  <c r="AP171" i="9"/>
  <c r="AO171" i="9"/>
  <c r="AN171" i="9"/>
  <c r="AM171" i="9"/>
  <c r="AL171" i="9"/>
  <c r="AK171" i="9"/>
  <c r="AJ171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D171" i="9"/>
  <c r="E170" i="9"/>
  <c r="D170" i="9"/>
  <c r="BM169" i="9"/>
  <c r="BL169" i="9"/>
  <c r="BE169" i="9"/>
  <c r="E169" i="9"/>
  <c r="C169" i="9" s="1"/>
  <c r="D169" i="9"/>
  <c r="BN168" i="9"/>
  <c r="BM168" i="9"/>
  <c r="BE168" i="9"/>
  <c r="E168" i="9"/>
  <c r="D168" i="9"/>
  <c r="C168" i="9"/>
  <c r="BF167" i="9"/>
  <c r="E167" i="9"/>
  <c r="D167" i="9"/>
  <c r="C167" i="9"/>
  <c r="BN167" i="9" s="1"/>
  <c r="BL166" i="9"/>
  <c r="E166" i="9"/>
  <c r="D166" i="9"/>
  <c r="C166" i="9" s="1"/>
  <c r="BM165" i="9"/>
  <c r="E165" i="9"/>
  <c r="C165" i="9" s="1"/>
  <c r="BE165" i="9" s="1"/>
  <c r="D165" i="9"/>
  <c r="BE164" i="9"/>
  <c r="E164" i="9"/>
  <c r="D164" i="9"/>
  <c r="C164" i="9"/>
  <c r="BO163" i="9"/>
  <c r="E163" i="9"/>
  <c r="D163" i="9"/>
  <c r="C163" i="9"/>
  <c r="BO162" i="9"/>
  <c r="BL162" i="9"/>
  <c r="BH162" i="9"/>
  <c r="BE162" i="9"/>
  <c r="E162" i="9"/>
  <c r="C162" i="9"/>
  <c r="BN162" i="9" s="1"/>
  <c r="BN161" i="9"/>
  <c r="E161" i="9"/>
  <c r="C161" i="9" s="1"/>
  <c r="BG160" i="9"/>
  <c r="BF160" i="9"/>
  <c r="E160" i="9"/>
  <c r="D160" i="9"/>
  <c r="C160" i="9" s="1"/>
  <c r="U155" i="9"/>
  <c r="T155" i="9"/>
  <c r="S155" i="9"/>
  <c r="R155" i="9"/>
  <c r="Q155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C155" i="9"/>
  <c r="BN154" i="9"/>
  <c r="BM154" i="9"/>
  <c r="BL154" i="9"/>
  <c r="BF154" i="9"/>
  <c r="BE154" i="9"/>
  <c r="B154" i="9"/>
  <c r="BG154" i="9" s="1"/>
  <c r="V154" i="9" s="1"/>
  <c r="BN153" i="9"/>
  <c r="BM153" i="9"/>
  <c r="BL153" i="9"/>
  <c r="BF153" i="9"/>
  <c r="BE153" i="9"/>
  <c r="V153" i="9" s="1"/>
  <c r="B153" i="9"/>
  <c r="BG153" i="9" s="1"/>
  <c r="BN152" i="9"/>
  <c r="BM152" i="9"/>
  <c r="BL152" i="9"/>
  <c r="BF152" i="9"/>
  <c r="BE152" i="9"/>
  <c r="V152" i="9" s="1"/>
  <c r="B152" i="9"/>
  <c r="BG152" i="9" s="1"/>
  <c r="BN151" i="9"/>
  <c r="BM151" i="9"/>
  <c r="BL151" i="9"/>
  <c r="BF151" i="9"/>
  <c r="BE151" i="9"/>
  <c r="V151" i="9"/>
  <c r="B151" i="9"/>
  <c r="BG151" i="9" s="1"/>
  <c r="BN150" i="9"/>
  <c r="BM150" i="9"/>
  <c r="BL150" i="9"/>
  <c r="BF150" i="9"/>
  <c r="BE150" i="9"/>
  <c r="B150" i="9"/>
  <c r="BG150" i="9" s="1"/>
  <c r="V150" i="9" s="1"/>
  <c r="BN149" i="9"/>
  <c r="BM149" i="9"/>
  <c r="BL149" i="9"/>
  <c r="BF149" i="9"/>
  <c r="BE149" i="9"/>
  <c r="V149" i="9" s="1"/>
  <c r="B149" i="9"/>
  <c r="BG149" i="9" s="1"/>
  <c r="BN148" i="9"/>
  <c r="BM148" i="9"/>
  <c r="BL148" i="9"/>
  <c r="BF148" i="9"/>
  <c r="BE148" i="9"/>
  <c r="V148" i="9" s="1"/>
  <c r="B148" i="9"/>
  <c r="BG148" i="9" s="1"/>
  <c r="BN147" i="9"/>
  <c r="BM147" i="9"/>
  <c r="BL147" i="9"/>
  <c r="BF147" i="9"/>
  <c r="BE147" i="9"/>
  <c r="V147" i="9"/>
  <c r="B147" i="9"/>
  <c r="BG147" i="9" s="1"/>
  <c r="BN146" i="9"/>
  <c r="BM146" i="9"/>
  <c r="BL146" i="9"/>
  <c r="BF146" i="9"/>
  <c r="BE146" i="9"/>
  <c r="B146" i="9"/>
  <c r="BG146" i="9" s="1"/>
  <c r="V146" i="9" s="1"/>
  <c r="BN145" i="9"/>
  <c r="BM145" i="9"/>
  <c r="BL145" i="9"/>
  <c r="BF145" i="9"/>
  <c r="BE145" i="9"/>
  <c r="V145" i="9" s="1"/>
  <c r="B145" i="9"/>
  <c r="BG145" i="9" s="1"/>
  <c r="BN144" i="9"/>
  <c r="BM144" i="9"/>
  <c r="BL144" i="9"/>
  <c r="BF144" i="9"/>
  <c r="BE144" i="9"/>
  <c r="V144" i="9" s="1"/>
  <c r="B144" i="9"/>
  <c r="BG144" i="9" s="1"/>
  <c r="BN143" i="9"/>
  <c r="BM143" i="9"/>
  <c r="BL143" i="9"/>
  <c r="BF143" i="9"/>
  <c r="BE143" i="9"/>
  <c r="V143" i="9"/>
  <c r="B143" i="9"/>
  <c r="BG143" i="9" s="1"/>
  <c r="BN142" i="9"/>
  <c r="BM142" i="9"/>
  <c r="BL142" i="9"/>
  <c r="BF142" i="9"/>
  <c r="BE142" i="9"/>
  <c r="B142" i="9"/>
  <c r="BG142" i="9" s="1"/>
  <c r="V142" i="9" s="1"/>
  <c r="BN141" i="9"/>
  <c r="BM141" i="9"/>
  <c r="BL141" i="9"/>
  <c r="BF141" i="9"/>
  <c r="BE141" i="9"/>
  <c r="V141" i="9" s="1"/>
  <c r="B141" i="9"/>
  <c r="BG141" i="9" s="1"/>
  <c r="BN140" i="9"/>
  <c r="BM140" i="9"/>
  <c r="BL140" i="9"/>
  <c r="BF140" i="9"/>
  <c r="BE140" i="9"/>
  <c r="V140" i="9" s="1"/>
  <c r="B140" i="9"/>
  <c r="BG140" i="9" s="1"/>
  <c r="BN139" i="9"/>
  <c r="BM139" i="9"/>
  <c r="BL139" i="9"/>
  <c r="BF139" i="9"/>
  <c r="BE139" i="9"/>
  <c r="B139" i="9"/>
  <c r="B155" i="9" s="1"/>
  <c r="AI136" i="9"/>
  <c r="AH136" i="9"/>
  <c r="AG136" i="9"/>
  <c r="AF136" i="9"/>
  <c r="AE136" i="9"/>
  <c r="AD136" i="9"/>
  <c r="AC136" i="9"/>
  <c r="AB136" i="9"/>
  <c r="AA136" i="9"/>
  <c r="Z136" i="9"/>
  <c r="Y136" i="9"/>
  <c r="X136" i="9"/>
  <c r="W136" i="9"/>
  <c r="V136" i="9"/>
  <c r="U136" i="9"/>
  <c r="T136" i="9"/>
  <c r="S136" i="9"/>
  <c r="R136" i="9"/>
  <c r="Q136" i="9"/>
  <c r="P136" i="9"/>
  <c r="O136" i="9"/>
  <c r="M136" i="9"/>
  <c r="L136" i="9"/>
  <c r="K136" i="9"/>
  <c r="J136" i="9"/>
  <c r="I136" i="9"/>
  <c r="H136" i="9"/>
  <c r="G136" i="9"/>
  <c r="F136" i="9"/>
  <c r="E136" i="9"/>
  <c r="D136" i="9"/>
  <c r="C136" i="9"/>
  <c r="N135" i="9"/>
  <c r="J135" i="9"/>
  <c r="F135" i="9"/>
  <c r="B135" i="9"/>
  <c r="N134" i="9"/>
  <c r="J134" i="9"/>
  <c r="F134" i="9"/>
  <c r="B134" i="9"/>
  <c r="N133" i="9"/>
  <c r="J133" i="9"/>
  <c r="F133" i="9"/>
  <c r="B133" i="9"/>
  <c r="N132" i="9"/>
  <c r="J132" i="9"/>
  <c r="F132" i="9"/>
  <c r="B132" i="9"/>
  <c r="N131" i="9"/>
  <c r="J131" i="9"/>
  <c r="F131" i="9"/>
  <c r="B131" i="9"/>
  <c r="N130" i="9"/>
  <c r="J130" i="9"/>
  <c r="F130" i="9"/>
  <c r="B130" i="9"/>
  <c r="N129" i="9"/>
  <c r="J129" i="9"/>
  <c r="F129" i="9"/>
  <c r="B129" i="9"/>
  <c r="N128" i="9"/>
  <c r="J128" i="9"/>
  <c r="F128" i="9"/>
  <c r="B128" i="9"/>
  <c r="N127" i="9"/>
  <c r="J127" i="9"/>
  <c r="F127" i="9"/>
  <c r="B127" i="9"/>
  <c r="N126" i="9"/>
  <c r="J126" i="9"/>
  <c r="F126" i="9"/>
  <c r="B126" i="9"/>
  <c r="N125" i="9"/>
  <c r="J125" i="9"/>
  <c r="F125" i="9"/>
  <c r="B125" i="9"/>
  <c r="N124" i="9"/>
  <c r="J124" i="9"/>
  <c r="F124" i="9"/>
  <c r="B124" i="9"/>
  <c r="N123" i="9"/>
  <c r="J123" i="9"/>
  <c r="F123" i="9"/>
  <c r="B123" i="9"/>
  <c r="N122" i="9"/>
  <c r="J122" i="9"/>
  <c r="F122" i="9"/>
  <c r="B122" i="9"/>
  <c r="N121" i="9"/>
  <c r="J121" i="9"/>
  <c r="F121" i="9"/>
  <c r="B121" i="9"/>
  <c r="N120" i="9"/>
  <c r="J120" i="9"/>
  <c r="F120" i="9"/>
  <c r="B120" i="9"/>
  <c r="N119" i="9"/>
  <c r="J119" i="9"/>
  <c r="F119" i="9"/>
  <c r="B119" i="9"/>
  <c r="N118" i="9"/>
  <c r="J118" i="9"/>
  <c r="F118" i="9"/>
  <c r="B118" i="9"/>
  <c r="N117" i="9"/>
  <c r="J117" i="9"/>
  <c r="F117" i="9"/>
  <c r="B117" i="9"/>
  <c r="N116" i="9"/>
  <c r="J116" i="9"/>
  <c r="F116" i="9"/>
  <c r="B116" i="9"/>
  <c r="N115" i="9"/>
  <c r="J115" i="9"/>
  <c r="F115" i="9"/>
  <c r="B115" i="9"/>
  <c r="N114" i="9"/>
  <c r="J114" i="9"/>
  <c r="F114" i="9"/>
  <c r="B114" i="9"/>
  <c r="N113" i="9"/>
  <c r="J113" i="9"/>
  <c r="F113" i="9"/>
  <c r="B113" i="9"/>
  <c r="N112" i="9"/>
  <c r="J112" i="9"/>
  <c r="F112" i="9"/>
  <c r="B112" i="9"/>
  <c r="N111" i="9"/>
  <c r="J111" i="9"/>
  <c r="F111" i="9"/>
  <c r="B111" i="9"/>
  <c r="N110" i="9"/>
  <c r="J110" i="9"/>
  <c r="F110" i="9"/>
  <c r="B110" i="9"/>
  <c r="N109" i="9"/>
  <c r="J109" i="9"/>
  <c r="F109" i="9"/>
  <c r="B109" i="9"/>
  <c r="N108" i="9"/>
  <c r="J108" i="9"/>
  <c r="F108" i="9"/>
  <c r="B108" i="9"/>
  <c r="N107" i="9"/>
  <c r="J107" i="9"/>
  <c r="F107" i="9"/>
  <c r="B107" i="9"/>
  <c r="N106" i="9"/>
  <c r="J106" i="9"/>
  <c r="F106" i="9"/>
  <c r="B106" i="9"/>
  <c r="N105" i="9"/>
  <c r="J105" i="9"/>
  <c r="F105" i="9"/>
  <c r="B105" i="9"/>
  <c r="N104" i="9"/>
  <c r="J104" i="9"/>
  <c r="F104" i="9"/>
  <c r="B104" i="9"/>
  <c r="N103" i="9"/>
  <c r="J103" i="9"/>
  <c r="F103" i="9"/>
  <c r="B103" i="9"/>
  <c r="N102" i="9"/>
  <c r="J102" i="9"/>
  <c r="F102" i="9"/>
  <c r="B102" i="9"/>
  <c r="N101" i="9"/>
  <c r="J101" i="9"/>
  <c r="F101" i="9"/>
  <c r="B101" i="9"/>
  <c r="N100" i="9"/>
  <c r="J100" i="9"/>
  <c r="F100" i="9"/>
  <c r="B100" i="9"/>
  <c r="N99" i="9"/>
  <c r="J99" i="9"/>
  <c r="F99" i="9"/>
  <c r="B99" i="9"/>
  <c r="N98" i="9"/>
  <c r="J98" i="9"/>
  <c r="F98" i="9"/>
  <c r="B98" i="9"/>
  <c r="N97" i="9"/>
  <c r="J97" i="9"/>
  <c r="F97" i="9"/>
  <c r="B97" i="9"/>
  <c r="N96" i="9"/>
  <c r="J96" i="9"/>
  <c r="F96" i="9"/>
  <c r="B96" i="9"/>
  <c r="N95" i="9"/>
  <c r="J95" i="9"/>
  <c r="F95" i="9"/>
  <c r="B95" i="9"/>
  <c r="N94" i="9"/>
  <c r="J94" i="9"/>
  <c r="F94" i="9"/>
  <c r="B94" i="9"/>
  <c r="N93" i="9"/>
  <c r="J93" i="9"/>
  <c r="F93" i="9"/>
  <c r="B93" i="9"/>
  <c r="N92" i="9"/>
  <c r="J92" i="9"/>
  <c r="F92" i="9"/>
  <c r="B92" i="9"/>
  <c r="N91" i="9"/>
  <c r="J91" i="9"/>
  <c r="F91" i="9"/>
  <c r="B91" i="9"/>
  <c r="N90" i="9"/>
  <c r="J90" i="9"/>
  <c r="F90" i="9"/>
  <c r="B90" i="9"/>
  <c r="N89" i="9"/>
  <c r="J89" i="9"/>
  <c r="F89" i="9"/>
  <c r="B89" i="9"/>
  <c r="N88" i="9"/>
  <c r="J88" i="9"/>
  <c r="F88" i="9"/>
  <c r="B88" i="9"/>
  <c r="N87" i="9"/>
  <c r="J87" i="9"/>
  <c r="F87" i="9"/>
  <c r="B87" i="9"/>
  <c r="N86" i="9"/>
  <c r="J86" i="9"/>
  <c r="F86" i="9"/>
  <c r="B86" i="9"/>
  <c r="N85" i="9"/>
  <c r="J85" i="9"/>
  <c r="F85" i="9"/>
  <c r="B85" i="9"/>
  <c r="N84" i="9"/>
  <c r="J84" i="9"/>
  <c r="F84" i="9"/>
  <c r="B84" i="9"/>
  <c r="N83" i="9"/>
  <c r="J83" i="9"/>
  <c r="F83" i="9"/>
  <c r="B83" i="9"/>
  <c r="N82" i="9"/>
  <c r="J82" i="9"/>
  <c r="F82" i="9"/>
  <c r="B82" i="9"/>
  <c r="N81" i="9"/>
  <c r="J81" i="9"/>
  <c r="F81" i="9"/>
  <c r="B81" i="9"/>
  <c r="N80" i="9"/>
  <c r="J80" i="9"/>
  <c r="F80" i="9"/>
  <c r="B80" i="9"/>
  <c r="N79" i="9"/>
  <c r="J79" i="9"/>
  <c r="F79" i="9"/>
  <c r="B79" i="9"/>
  <c r="N78" i="9"/>
  <c r="J78" i="9"/>
  <c r="F78" i="9"/>
  <c r="B78" i="9"/>
  <c r="N77" i="9"/>
  <c r="J77" i="9"/>
  <c r="F77" i="9"/>
  <c r="B77" i="9"/>
  <c r="N76" i="9"/>
  <c r="N136" i="9" s="1"/>
  <c r="J76" i="9"/>
  <c r="F76" i="9"/>
  <c r="B76" i="9"/>
  <c r="B136" i="9" s="1"/>
  <c r="AF72" i="9"/>
  <c r="AE72" i="9"/>
  <c r="AD72" i="9"/>
  <c r="AC72" i="9"/>
  <c r="AB72" i="9"/>
  <c r="Z72" i="9"/>
  <c r="Y72" i="9"/>
  <c r="X72" i="9"/>
  <c r="V72" i="9"/>
  <c r="U72" i="9"/>
  <c r="T72" i="9"/>
  <c r="S72" i="9"/>
  <c r="R72" i="9"/>
  <c r="Q72" i="9"/>
  <c r="P72" i="9"/>
  <c r="O72" i="9"/>
  <c r="N72" i="9"/>
  <c r="M72" i="9"/>
  <c r="L72" i="9"/>
  <c r="K72" i="9"/>
  <c r="J72" i="9"/>
  <c r="I72" i="9"/>
  <c r="H72" i="9"/>
  <c r="G72" i="9"/>
  <c r="F72" i="9"/>
  <c r="E72" i="9"/>
  <c r="D72" i="9"/>
  <c r="C72" i="9"/>
  <c r="BF71" i="9"/>
  <c r="AA71" i="9"/>
  <c r="W71" i="9"/>
  <c r="BN71" i="9" s="1"/>
  <c r="B71" i="9"/>
  <c r="BE70" i="9"/>
  <c r="AA70" i="9"/>
  <c r="W70" i="9"/>
  <c r="B70" i="9"/>
  <c r="BF69" i="9"/>
  <c r="AA69" i="9"/>
  <c r="W69" i="9"/>
  <c r="BN69" i="9" s="1"/>
  <c r="B69" i="9"/>
  <c r="BL68" i="9"/>
  <c r="BF68" i="9"/>
  <c r="AA68" i="9"/>
  <c r="W68" i="9"/>
  <c r="B68" i="9"/>
  <c r="BM68" i="9" s="1"/>
  <c r="BL67" i="9"/>
  <c r="AA67" i="9"/>
  <c r="W67" i="9"/>
  <c r="BG67" i="9" s="1"/>
  <c r="B67" i="9"/>
  <c r="BM67" i="9" s="1"/>
  <c r="BL66" i="9"/>
  <c r="BF66" i="9"/>
  <c r="AA66" i="9"/>
  <c r="W66" i="9"/>
  <c r="BG66" i="9" s="1"/>
  <c r="B66" i="9"/>
  <c r="BM66" i="9" s="1"/>
  <c r="BL65" i="9"/>
  <c r="AA65" i="9"/>
  <c r="W65" i="9"/>
  <c r="BG65" i="9" s="1"/>
  <c r="B65" i="9"/>
  <c r="BF65" i="9" s="1"/>
  <c r="BL64" i="9"/>
  <c r="BF64" i="9"/>
  <c r="AA64" i="9"/>
  <c r="W64" i="9"/>
  <c r="BG64" i="9" s="1"/>
  <c r="B64" i="9"/>
  <c r="BM64" i="9" s="1"/>
  <c r="BL63" i="9"/>
  <c r="AA63" i="9"/>
  <c r="W63" i="9"/>
  <c r="BG63" i="9" s="1"/>
  <c r="B63" i="9"/>
  <c r="BE63" i="9" s="1"/>
  <c r="BL62" i="9"/>
  <c r="BF62" i="9"/>
  <c r="AA62" i="9"/>
  <c r="W62" i="9"/>
  <c r="BG62" i="9" s="1"/>
  <c r="B62" i="9"/>
  <c r="BM62" i="9" s="1"/>
  <c r="BL61" i="9"/>
  <c r="AA61" i="9"/>
  <c r="W61" i="9"/>
  <c r="BG61" i="9" s="1"/>
  <c r="B61" i="9"/>
  <c r="BM61" i="9" s="1"/>
  <c r="BL60" i="9"/>
  <c r="BF60" i="9"/>
  <c r="AA60" i="9"/>
  <c r="W60" i="9"/>
  <c r="BG60" i="9" s="1"/>
  <c r="B60" i="9"/>
  <c r="BM60" i="9" s="1"/>
  <c r="BL59" i="9"/>
  <c r="AA59" i="9"/>
  <c r="W59" i="9"/>
  <c r="BG59" i="9" s="1"/>
  <c r="B59" i="9"/>
  <c r="BE59" i="9" s="1"/>
  <c r="BL58" i="9"/>
  <c r="BF58" i="9"/>
  <c r="AA58" i="9"/>
  <c r="W58" i="9"/>
  <c r="BG58" i="9" s="1"/>
  <c r="B58" i="9"/>
  <c r="BM58" i="9" s="1"/>
  <c r="BL57" i="9"/>
  <c r="AA57" i="9"/>
  <c r="W57" i="9"/>
  <c r="BG57" i="9" s="1"/>
  <c r="B57" i="9"/>
  <c r="BM57" i="9" s="1"/>
  <c r="BL56" i="9"/>
  <c r="BF56" i="9"/>
  <c r="AA56" i="9"/>
  <c r="W56" i="9"/>
  <c r="BG56" i="9" s="1"/>
  <c r="B56" i="9"/>
  <c r="BM56" i="9" s="1"/>
  <c r="BL55" i="9"/>
  <c r="AA55" i="9"/>
  <c r="W55" i="9"/>
  <c r="BG55" i="9" s="1"/>
  <c r="B55" i="9"/>
  <c r="BM55" i="9" s="1"/>
  <c r="BL54" i="9"/>
  <c r="BF54" i="9"/>
  <c r="AA54" i="9"/>
  <c r="W54" i="9"/>
  <c r="BG54" i="9" s="1"/>
  <c r="B54" i="9"/>
  <c r="BM54" i="9" s="1"/>
  <c r="BL53" i="9"/>
  <c r="AA53" i="9"/>
  <c r="W53" i="9"/>
  <c r="BG53" i="9" s="1"/>
  <c r="B53" i="9"/>
  <c r="BE53" i="9" s="1"/>
  <c r="BL52" i="9"/>
  <c r="BF52" i="9"/>
  <c r="AA52" i="9"/>
  <c r="W52" i="9"/>
  <c r="BG52" i="9" s="1"/>
  <c r="B52" i="9"/>
  <c r="BM52" i="9" s="1"/>
  <c r="BL51" i="9"/>
  <c r="AA51" i="9"/>
  <c r="W51" i="9"/>
  <c r="BG51" i="9" s="1"/>
  <c r="B51" i="9"/>
  <c r="BM51" i="9" s="1"/>
  <c r="BL50" i="9"/>
  <c r="BF50" i="9"/>
  <c r="AA50" i="9"/>
  <c r="W50" i="9"/>
  <c r="BG50" i="9" s="1"/>
  <c r="B50" i="9"/>
  <c r="BM50" i="9" s="1"/>
  <c r="BL49" i="9"/>
  <c r="AA49" i="9"/>
  <c r="W49" i="9"/>
  <c r="BG49" i="9" s="1"/>
  <c r="B49" i="9"/>
  <c r="BM49" i="9" s="1"/>
  <c r="BL48" i="9"/>
  <c r="BF48" i="9"/>
  <c r="AA48" i="9"/>
  <c r="W48" i="9"/>
  <c r="BG48" i="9" s="1"/>
  <c r="B48" i="9"/>
  <c r="BM48" i="9" s="1"/>
  <c r="BL47" i="9"/>
  <c r="AA47" i="9"/>
  <c r="W47" i="9"/>
  <c r="BG47" i="9" s="1"/>
  <c r="B47" i="9"/>
  <c r="BE47" i="9" s="1"/>
  <c r="BN46" i="9"/>
  <c r="BL46" i="9"/>
  <c r="BF46" i="9"/>
  <c r="AA46" i="9"/>
  <c r="W46" i="9"/>
  <c r="BG46" i="9" s="1"/>
  <c r="B46" i="9"/>
  <c r="BM46" i="9" s="1"/>
  <c r="BL45" i="9"/>
  <c r="AA45" i="9"/>
  <c r="W45" i="9"/>
  <c r="BG45" i="9" s="1"/>
  <c r="B45" i="9"/>
  <c r="BM45" i="9" s="1"/>
  <c r="BL44" i="9"/>
  <c r="BF44" i="9"/>
  <c r="AA44" i="9"/>
  <c r="W44" i="9"/>
  <c r="BG44" i="9" s="1"/>
  <c r="B44" i="9"/>
  <c r="BM44" i="9" s="1"/>
  <c r="BL43" i="9"/>
  <c r="AA43" i="9"/>
  <c r="W43" i="9"/>
  <c r="BG43" i="9" s="1"/>
  <c r="B43" i="9"/>
  <c r="BM43" i="9" s="1"/>
  <c r="BL42" i="9"/>
  <c r="BF42" i="9"/>
  <c r="AA42" i="9"/>
  <c r="W42" i="9"/>
  <c r="BG42" i="9" s="1"/>
  <c r="B42" i="9"/>
  <c r="BM42" i="9" s="1"/>
  <c r="BL41" i="9"/>
  <c r="AA41" i="9"/>
  <c r="W41" i="9"/>
  <c r="BG41" i="9" s="1"/>
  <c r="B41" i="9"/>
  <c r="BF41" i="9" s="1"/>
  <c r="BL40" i="9"/>
  <c r="BF40" i="9"/>
  <c r="AA40" i="9"/>
  <c r="W40" i="9"/>
  <c r="BG40" i="9" s="1"/>
  <c r="B40" i="9"/>
  <c r="BM40" i="9" s="1"/>
  <c r="BL39" i="9"/>
  <c r="AA39" i="9"/>
  <c r="W39" i="9"/>
  <c r="BG39" i="9" s="1"/>
  <c r="B39" i="9"/>
  <c r="BE39" i="9" s="1"/>
  <c r="BL38" i="9"/>
  <c r="BF38" i="9"/>
  <c r="AA38" i="9"/>
  <c r="W38" i="9"/>
  <c r="BG38" i="9" s="1"/>
  <c r="B38" i="9"/>
  <c r="BM38" i="9" s="1"/>
  <c r="BL37" i="9"/>
  <c r="AA37" i="9"/>
  <c r="W37" i="9"/>
  <c r="BG37" i="9" s="1"/>
  <c r="B37" i="9"/>
  <c r="BM37" i="9" s="1"/>
  <c r="BL36" i="9"/>
  <c r="BF36" i="9"/>
  <c r="AA36" i="9"/>
  <c r="W36" i="9"/>
  <c r="BG36" i="9" s="1"/>
  <c r="B36" i="9"/>
  <c r="BM36" i="9" s="1"/>
  <c r="BL35" i="9"/>
  <c r="AA35" i="9"/>
  <c r="W35" i="9"/>
  <c r="BG35" i="9" s="1"/>
  <c r="B35" i="9"/>
  <c r="BF35" i="9" s="1"/>
  <c r="BL34" i="9"/>
  <c r="BF34" i="9"/>
  <c r="AA34" i="9"/>
  <c r="W34" i="9"/>
  <c r="BG34" i="9" s="1"/>
  <c r="B34" i="9"/>
  <c r="BM34" i="9" s="1"/>
  <c r="BL33" i="9"/>
  <c r="AA33" i="9"/>
  <c r="W33" i="9"/>
  <c r="BG33" i="9" s="1"/>
  <c r="B33" i="9"/>
  <c r="BE33" i="9" s="1"/>
  <c r="BL32" i="9"/>
  <c r="BF32" i="9"/>
  <c r="AA32" i="9"/>
  <c r="W32" i="9"/>
  <c r="BG32" i="9" s="1"/>
  <c r="B32" i="9"/>
  <c r="BM32" i="9" s="1"/>
  <c r="AA31" i="9"/>
  <c r="W31" i="9"/>
  <c r="B31" i="9"/>
  <c r="BF31" i="9" s="1"/>
  <c r="BL30" i="9"/>
  <c r="BF30" i="9"/>
  <c r="AA30" i="9"/>
  <c r="BN30" i="9" s="1"/>
  <c r="W30" i="9"/>
  <c r="B30" i="9"/>
  <c r="BM30" i="9" s="1"/>
  <c r="BM29" i="9"/>
  <c r="BL29" i="9"/>
  <c r="AA29" i="9"/>
  <c r="W29" i="9"/>
  <c r="BG29" i="9" s="1"/>
  <c r="B29" i="9"/>
  <c r="BF29" i="9" s="1"/>
  <c r="BL28" i="9"/>
  <c r="BG28" i="9"/>
  <c r="BF28" i="9"/>
  <c r="AA28" i="9"/>
  <c r="W28" i="9"/>
  <c r="BN28" i="9" s="1"/>
  <c r="B28" i="9"/>
  <c r="BM28" i="9" s="1"/>
  <c r="AA27" i="9"/>
  <c r="W27" i="9"/>
  <c r="B27" i="9"/>
  <c r="BF27" i="9" s="1"/>
  <c r="BL26" i="9"/>
  <c r="BF26" i="9"/>
  <c r="AA26" i="9"/>
  <c r="BN26" i="9" s="1"/>
  <c r="W26" i="9"/>
  <c r="B26" i="9"/>
  <c r="BM26" i="9" s="1"/>
  <c r="BM25" i="9"/>
  <c r="BL25" i="9"/>
  <c r="AA25" i="9"/>
  <c r="W25" i="9"/>
  <c r="BG25" i="9" s="1"/>
  <c r="B25" i="9"/>
  <c r="BF25" i="9" s="1"/>
  <c r="BL24" i="9"/>
  <c r="BG24" i="9"/>
  <c r="BF24" i="9"/>
  <c r="AA24" i="9"/>
  <c r="W24" i="9"/>
  <c r="BN24" i="9" s="1"/>
  <c r="B24" i="9"/>
  <c r="BM24" i="9" s="1"/>
  <c r="AA23" i="9"/>
  <c r="W23" i="9"/>
  <c r="B23" i="9"/>
  <c r="BF23" i="9" s="1"/>
  <c r="BL22" i="9"/>
  <c r="BF22" i="9"/>
  <c r="AA22" i="9"/>
  <c r="BN22" i="9" s="1"/>
  <c r="W22" i="9"/>
  <c r="B22" i="9"/>
  <c r="BM22" i="9" s="1"/>
  <c r="BM21" i="9"/>
  <c r="BL21" i="9"/>
  <c r="AA21" i="9"/>
  <c r="W21" i="9"/>
  <c r="BG21" i="9" s="1"/>
  <c r="B21" i="9"/>
  <c r="BF21" i="9" s="1"/>
  <c r="BL20" i="9"/>
  <c r="BG20" i="9"/>
  <c r="BF20" i="9"/>
  <c r="AA20" i="9"/>
  <c r="W20" i="9"/>
  <c r="BN20" i="9" s="1"/>
  <c r="B20" i="9"/>
  <c r="BM20" i="9" s="1"/>
  <c r="AA19" i="9"/>
  <c r="W19" i="9"/>
  <c r="B19" i="9"/>
  <c r="BF19" i="9" s="1"/>
  <c r="BL18" i="9"/>
  <c r="BF18" i="9"/>
  <c r="AA18" i="9"/>
  <c r="BG18" i="9" s="1"/>
  <c r="W18" i="9"/>
  <c r="B18" i="9"/>
  <c r="BM18" i="9" s="1"/>
  <c r="BM17" i="9"/>
  <c r="BL17" i="9"/>
  <c r="AA17" i="9"/>
  <c r="W17" i="9"/>
  <c r="BG17" i="9" s="1"/>
  <c r="B17" i="9"/>
  <c r="BF17" i="9" s="1"/>
  <c r="BL16" i="9"/>
  <c r="BG16" i="9"/>
  <c r="BF16" i="9"/>
  <c r="AA16" i="9"/>
  <c r="W16" i="9"/>
  <c r="BN16" i="9" s="1"/>
  <c r="B16" i="9"/>
  <c r="BM16" i="9" s="1"/>
  <c r="AA15" i="9"/>
  <c r="W15" i="9"/>
  <c r="B15" i="9"/>
  <c r="BF15" i="9" s="1"/>
  <c r="BL14" i="9"/>
  <c r="BF14" i="9"/>
  <c r="AA14" i="9"/>
  <c r="BN14" i="9" s="1"/>
  <c r="W14" i="9"/>
  <c r="B14" i="9"/>
  <c r="BM14" i="9" s="1"/>
  <c r="BM13" i="9"/>
  <c r="BL13" i="9"/>
  <c r="AA13" i="9"/>
  <c r="W13" i="9"/>
  <c r="BG13" i="9" s="1"/>
  <c r="B13" i="9"/>
  <c r="BF13" i="9" s="1"/>
  <c r="BL12" i="9"/>
  <c r="BG12" i="9"/>
  <c r="BF12" i="9"/>
  <c r="AA12" i="9"/>
  <c r="W12" i="9"/>
  <c r="BN12" i="9" s="1"/>
  <c r="B12" i="9"/>
  <c r="A5" i="9"/>
  <c r="A4" i="9"/>
  <c r="A3" i="9"/>
  <c r="A2" i="9"/>
  <c r="BN18" i="9" l="1"/>
  <c r="BN42" i="9"/>
  <c r="BN66" i="9"/>
  <c r="BE15" i="9"/>
  <c r="AG15" i="9" s="1"/>
  <c r="BE19" i="9"/>
  <c r="BE23" i="9"/>
  <c r="BN40" i="9"/>
  <c r="BN48" i="9"/>
  <c r="AA72" i="9"/>
  <c r="BG14" i="9"/>
  <c r="BG15" i="9"/>
  <c r="BL15" i="9"/>
  <c r="BG19" i="9"/>
  <c r="BL19" i="9"/>
  <c r="BG22" i="9"/>
  <c r="BG23" i="9"/>
  <c r="BL23" i="9"/>
  <c r="BG26" i="9"/>
  <c r="BG27" i="9"/>
  <c r="BL27" i="9"/>
  <c r="BG30" i="9"/>
  <c r="BG31" i="9"/>
  <c r="BN38" i="9"/>
  <c r="BN54" i="9"/>
  <c r="BN62" i="9"/>
  <c r="BE13" i="9"/>
  <c r="AG13" i="9" s="1"/>
  <c r="BM15" i="9"/>
  <c r="BE17" i="9"/>
  <c r="AG17" i="9" s="1"/>
  <c r="BM19" i="9"/>
  <c r="BE21" i="9"/>
  <c r="AG21" i="9" s="1"/>
  <c r="BM23" i="9"/>
  <c r="BE25" i="9"/>
  <c r="AG25" i="9" s="1"/>
  <c r="BM27" i="9"/>
  <c r="BE29" i="9"/>
  <c r="AG29" i="9" s="1"/>
  <c r="BM31" i="9"/>
  <c r="BN36" i="9"/>
  <c r="BN44" i="9"/>
  <c r="BN52" i="9"/>
  <c r="BN60" i="9"/>
  <c r="BN68" i="9"/>
  <c r="BG68" i="9"/>
  <c r="BL69" i="9"/>
  <c r="BE69" i="9"/>
  <c r="BM69" i="9"/>
  <c r="BF70" i="9"/>
  <c r="AG70" i="9" s="1"/>
  <c r="BM70" i="9"/>
  <c r="BG70" i="9"/>
  <c r="BL70" i="9"/>
  <c r="BL71" i="9"/>
  <c r="BE71" i="9"/>
  <c r="BM71" i="9"/>
  <c r="B72" i="9"/>
  <c r="BM161" i="9"/>
  <c r="BF161" i="9"/>
  <c r="BL161" i="9"/>
  <c r="BE161" i="9"/>
  <c r="AR161" i="9" s="1"/>
  <c r="BH161" i="9"/>
  <c r="BG161" i="9"/>
  <c r="BO161" i="9"/>
  <c r="BE191" i="9"/>
  <c r="BF191" i="9"/>
  <c r="BM191" i="9"/>
  <c r="BL191" i="9"/>
  <c r="BE193" i="9"/>
  <c r="BF193" i="9"/>
  <c r="BM193" i="9"/>
  <c r="BL193" i="9"/>
  <c r="BE195" i="9"/>
  <c r="BF195" i="9"/>
  <c r="BM195" i="9"/>
  <c r="BL195" i="9"/>
  <c r="BE197" i="9"/>
  <c r="BF197" i="9"/>
  <c r="BM197" i="9"/>
  <c r="BL197" i="9"/>
  <c r="BE199" i="9"/>
  <c r="BF199" i="9"/>
  <c r="BM199" i="9"/>
  <c r="BL199" i="9"/>
  <c r="BN34" i="9"/>
  <c r="BN50" i="9"/>
  <c r="BN58" i="9"/>
  <c r="W72" i="9"/>
  <c r="BE27" i="9"/>
  <c r="BE31" i="9"/>
  <c r="AG31" i="9" s="1"/>
  <c r="BN32" i="9"/>
  <c r="BN56" i="9"/>
  <c r="BN64" i="9"/>
  <c r="C179" i="9"/>
  <c r="BG179" i="9"/>
  <c r="BO179" i="9"/>
  <c r="BL31" i="9"/>
  <c r="C183" i="9"/>
  <c r="BG183" i="9"/>
  <c r="BO183" i="9"/>
  <c r="BM33" i="9"/>
  <c r="BE35" i="9"/>
  <c r="AG35" i="9" s="1"/>
  <c r="BM35" i="9"/>
  <c r="BE37" i="9"/>
  <c r="BM39" i="9"/>
  <c r="BE41" i="9"/>
  <c r="AG41" i="9" s="1"/>
  <c r="BM41" i="9"/>
  <c r="BE43" i="9"/>
  <c r="BE45" i="9"/>
  <c r="BM47" i="9"/>
  <c r="BE49" i="9"/>
  <c r="AG49" i="9" s="1"/>
  <c r="BM53" i="9"/>
  <c r="BE55" i="9"/>
  <c r="AG55" i="9" s="1"/>
  <c r="BM59" i="9"/>
  <c r="BE61" i="9"/>
  <c r="AG61" i="9" s="1"/>
  <c r="BM63" i="9"/>
  <c r="BE65" i="9"/>
  <c r="AG65" i="9" s="1"/>
  <c r="BM65" i="9"/>
  <c r="BE67" i="9"/>
  <c r="BN70" i="9"/>
  <c r="BG71" i="9"/>
  <c r="BN163" i="9"/>
  <c r="BG163" i="9"/>
  <c r="BM163" i="9"/>
  <c r="BF163" i="9"/>
  <c r="BO164" i="9"/>
  <c r="BH164" i="9"/>
  <c r="BL164" i="9"/>
  <c r="BG164" i="9"/>
  <c r="BO166" i="9"/>
  <c r="BH166" i="9"/>
  <c r="BN166" i="9"/>
  <c r="BF166" i="9"/>
  <c r="BM166" i="9"/>
  <c r="BE166" i="9"/>
  <c r="AR166" i="9" s="1"/>
  <c r="BP178" i="9"/>
  <c r="BK178" i="9"/>
  <c r="BS178" i="9"/>
  <c r="BH178" i="9"/>
  <c r="BR178" i="9"/>
  <c r="BM178" i="9"/>
  <c r="BN179" i="9"/>
  <c r="BF179" i="9"/>
  <c r="BN183" i="9"/>
  <c r="BF183" i="9"/>
  <c r="BP186" i="9"/>
  <c r="BK186" i="9"/>
  <c r="BS186" i="9"/>
  <c r="BH186" i="9"/>
  <c r="BR186" i="9"/>
  <c r="BM186" i="9"/>
  <c r="BE186" i="9"/>
  <c r="BN13" i="9"/>
  <c r="BN15" i="9"/>
  <c r="BN17" i="9"/>
  <c r="BN19" i="9"/>
  <c r="BN21" i="9"/>
  <c r="BN23" i="9"/>
  <c r="BN25" i="9"/>
  <c r="BN27" i="9"/>
  <c r="BN29" i="9"/>
  <c r="BN31" i="9"/>
  <c r="BF33" i="9"/>
  <c r="AG33" i="9" s="1"/>
  <c r="BN33" i="9"/>
  <c r="BN35" i="9"/>
  <c r="BF37" i="9"/>
  <c r="BN37" i="9"/>
  <c r="BF39" i="9"/>
  <c r="AG39" i="9" s="1"/>
  <c r="BN39" i="9"/>
  <c r="BN41" i="9"/>
  <c r="BF43" i="9"/>
  <c r="BN43" i="9"/>
  <c r="BF45" i="9"/>
  <c r="BN45" i="9"/>
  <c r="BF47" i="9"/>
  <c r="AG47" i="9" s="1"/>
  <c r="BN47" i="9"/>
  <c r="BF49" i="9"/>
  <c r="BN49" i="9"/>
  <c r="BF51" i="9"/>
  <c r="BN51" i="9"/>
  <c r="BF53" i="9"/>
  <c r="AG53" i="9" s="1"/>
  <c r="BN53" i="9"/>
  <c r="BF55" i="9"/>
  <c r="BN55" i="9"/>
  <c r="BF57" i="9"/>
  <c r="BN57" i="9"/>
  <c r="BF59" i="9"/>
  <c r="AG59" i="9" s="1"/>
  <c r="BN59" i="9"/>
  <c r="BF61" i="9"/>
  <c r="BN61" i="9"/>
  <c r="BF63" i="9"/>
  <c r="AG63" i="9" s="1"/>
  <c r="BN63" i="9"/>
  <c r="BN65" i="9"/>
  <c r="BF67" i="9"/>
  <c r="BN67" i="9"/>
  <c r="BL160" i="9"/>
  <c r="BE160" i="9"/>
  <c r="AR160" i="9" s="1"/>
  <c r="BO160" i="9"/>
  <c r="BH160" i="9"/>
  <c r="BM160" i="9"/>
  <c r="BH163" i="9"/>
  <c r="BM164" i="9"/>
  <c r="BR177" i="9"/>
  <c r="BI177" i="9"/>
  <c r="BE177" i="9"/>
  <c r="BQ177" i="9"/>
  <c r="BK177" i="9"/>
  <c r="BP177" i="9"/>
  <c r="BJ177" i="9"/>
  <c r="BM177" i="9"/>
  <c r="BR181" i="9"/>
  <c r="BI181" i="9"/>
  <c r="BE181" i="9"/>
  <c r="BQ181" i="9"/>
  <c r="BK181" i="9"/>
  <c r="BP181" i="9"/>
  <c r="BJ181" i="9"/>
  <c r="BM181" i="9"/>
  <c r="BR185" i="9"/>
  <c r="BI185" i="9"/>
  <c r="BE185" i="9"/>
  <c r="BQ185" i="9"/>
  <c r="BK185" i="9"/>
  <c r="BP185" i="9"/>
  <c r="BJ185" i="9"/>
  <c r="BM185" i="9"/>
  <c r="BE51" i="9"/>
  <c r="AG51" i="9" s="1"/>
  <c r="BE57" i="9"/>
  <c r="AG57" i="9" s="1"/>
  <c r="BG69" i="9"/>
  <c r="BE163" i="9"/>
  <c r="BF164" i="9"/>
  <c r="AR164" i="9" s="1"/>
  <c r="BO165" i="9"/>
  <c r="BH165" i="9"/>
  <c r="BG165" i="9"/>
  <c r="BN165" i="9"/>
  <c r="BF165" i="9"/>
  <c r="AR165" i="9" s="1"/>
  <c r="BO167" i="9"/>
  <c r="BH167" i="9"/>
  <c r="BM167" i="9"/>
  <c r="BE167" i="9"/>
  <c r="AR167" i="9" s="1"/>
  <c r="BL167" i="9"/>
  <c r="BG167" i="9"/>
  <c r="BE178" i="9"/>
  <c r="BP182" i="9"/>
  <c r="BK182" i="9"/>
  <c r="BS182" i="9"/>
  <c r="BH182" i="9"/>
  <c r="BR182" i="9"/>
  <c r="BM182" i="9"/>
  <c r="BE12" i="9"/>
  <c r="AG12" i="9" s="1"/>
  <c r="BM12" i="9"/>
  <c r="BE14" i="9"/>
  <c r="AG14" i="9" s="1"/>
  <c r="BE16" i="9"/>
  <c r="AG16" i="9" s="1"/>
  <c r="BE18" i="9"/>
  <c r="AG18" i="9" s="1"/>
  <c r="BE20" i="9"/>
  <c r="AG20" i="9" s="1"/>
  <c r="BE22" i="9"/>
  <c r="AG22" i="9" s="1"/>
  <c r="BE24" i="9"/>
  <c r="AG24" i="9" s="1"/>
  <c r="BE26" i="9"/>
  <c r="AG26" i="9" s="1"/>
  <c r="BE28" i="9"/>
  <c r="AG28" i="9" s="1"/>
  <c r="BE30" i="9"/>
  <c r="AG30" i="9" s="1"/>
  <c r="BE32" i="9"/>
  <c r="AG32" i="9" s="1"/>
  <c r="BE34" i="9"/>
  <c r="AG34" i="9" s="1"/>
  <c r="BE36" i="9"/>
  <c r="AG36" i="9" s="1"/>
  <c r="BE38" i="9"/>
  <c r="AG38" i="9" s="1"/>
  <c r="BE40" i="9"/>
  <c r="AG40" i="9" s="1"/>
  <c r="BE42" i="9"/>
  <c r="AG42" i="9" s="1"/>
  <c r="BE44" i="9"/>
  <c r="AG44" i="9" s="1"/>
  <c r="BE46" i="9"/>
  <c r="AG46" i="9" s="1"/>
  <c r="BE48" i="9"/>
  <c r="AG48" i="9" s="1"/>
  <c r="BE50" i="9"/>
  <c r="AG50" i="9" s="1"/>
  <c r="BE52" i="9"/>
  <c r="AG52" i="9" s="1"/>
  <c r="BE54" i="9"/>
  <c r="AG54" i="9" s="1"/>
  <c r="BE56" i="9"/>
  <c r="AG56" i="9" s="1"/>
  <c r="BE58" i="9"/>
  <c r="AG58" i="9" s="1"/>
  <c r="BE60" i="9"/>
  <c r="AG60" i="9" s="1"/>
  <c r="BE62" i="9"/>
  <c r="AG62" i="9" s="1"/>
  <c r="BE64" i="9"/>
  <c r="AG64" i="9" s="1"/>
  <c r="BE66" i="9"/>
  <c r="AG66" i="9" s="1"/>
  <c r="BE68" i="9"/>
  <c r="AG68" i="9" s="1"/>
  <c r="E171" i="9"/>
  <c r="BN160" i="9"/>
  <c r="BL163" i="9"/>
  <c r="BN164" i="9"/>
  <c r="BL165" i="9"/>
  <c r="BG166" i="9"/>
  <c r="BO168" i="9"/>
  <c r="BH168" i="9"/>
  <c r="BL168" i="9"/>
  <c r="BG168" i="9"/>
  <c r="BF168" i="9"/>
  <c r="AR168" i="9" s="1"/>
  <c r="BO169" i="9"/>
  <c r="BH169" i="9"/>
  <c r="AR169" i="9" s="1"/>
  <c r="BG169" i="9"/>
  <c r="BN169" i="9"/>
  <c r="BF169" i="9"/>
  <c r="C170" i="9"/>
  <c r="BP176" i="9"/>
  <c r="BK176" i="9"/>
  <c r="BS176" i="9"/>
  <c r="BH176" i="9"/>
  <c r="BR176" i="9"/>
  <c r="BM176" i="9"/>
  <c r="BE176" i="9"/>
  <c r="AU176" i="9" s="1"/>
  <c r="BN177" i="9"/>
  <c r="BF177" i="9"/>
  <c r="BO177" i="9"/>
  <c r="BI178" i="9"/>
  <c r="BQ178" i="9"/>
  <c r="BP180" i="9"/>
  <c r="BK180" i="9"/>
  <c r="BS180" i="9"/>
  <c r="BH180" i="9"/>
  <c r="BR180" i="9"/>
  <c r="BM180" i="9"/>
  <c r="BE180" i="9"/>
  <c r="AU180" i="9" s="1"/>
  <c r="BN181" i="9"/>
  <c r="BF181" i="9"/>
  <c r="BO181" i="9"/>
  <c r="BI182" i="9"/>
  <c r="BQ182" i="9"/>
  <c r="BP184" i="9"/>
  <c r="BK184" i="9"/>
  <c r="BS184" i="9"/>
  <c r="BH184" i="9"/>
  <c r="BR184" i="9"/>
  <c r="BM184" i="9"/>
  <c r="BE184" i="9"/>
  <c r="AU184" i="9" s="1"/>
  <c r="BN185" i="9"/>
  <c r="BF185" i="9"/>
  <c r="BO185" i="9"/>
  <c r="BI186" i="9"/>
  <c r="BQ186" i="9"/>
  <c r="BF162" i="9"/>
  <c r="BM162" i="9"/>
  <c r="C192" i="9"/>
  <c r="C194" i="9"/>
  <c r="C196" i="9"/>
  <c r="C198" i="9"/>
  <c r="C200" i="9"/>
  <c r="BG139" i="9"/>
  <c r="V139" i="9" s="1"/>
  <c r="BG162" i="9"/>
  <c r="BO170" i="9" l="1"/>
  <c r="BH170" i="9"/>
  <c r="BN170" i="9"/>
  <c r="BF170" i="9"/>
  <c r="BM170" i="9"/>
  <c r="B249" i="9" s="1"/>
  <c r="BE170" i="9"/>
  <c r="BL170" i="9"/>
  <c r="BG170" i="9"/>
  <c r="AU185" i="9"/>
  <c r="AG67" i="9"/>
  <c r="AG19" i="9"/>
  <c r="BE198" i="9"/>
  <c r="AQ198" i="9" s="1"/>
  <c r="BM198" i="9"/>
  <c r="BL198" i="9"/>
  <c r="BF198" i="9"/>
  <c r="BE196" i="9"/>
  <c r="AQ196" i="9" s="1"/>
  <c r="BM196" i="9"/>
  <c r="BL196" i="9"/>
  <c r="BF196" i="9"/>
  <c r="AU178" i="9"/>
  <c r="BE194" i="9"/>
  <c r="AQ194" i="9" s="1"/>
  <c r="BM194" i="9"/>
  <c r="BL194" i="9"/>
  <c r="BF194" i="9"/>
  <c r="C171" i="9"/>
  <c r="A249" i="9" s="1"/>
  <c r="AR163" i="9"/>
  <c r="AU186" i="9"/>
  <c r="AG43" i="9"/>
  <c r="AG37" i="9"/>
  <c r="AG27" i="9"/>
  <c r="AQ199" i="9"/>
  <c r="AQ197" i="9"/>
  <c r="AQ195" i="9"/>
  <c r="AQ193" i="9"/>
  <c r="AQ191" i="9"/>
  <c r="AG23" i="9"/>
  <c r="BE200" i="9"/>
  <c r="AQ200" i="9" s="1"/>
  <c r="BM200" i="9"/>
  <c r="BL200" i="9"/>
  <c r="BF200" i="9"/>
  <c r="BE192" i="9"/>
  <c r="AQ192" i="9" s="1"/>
  <c r="BM192" i="9"/>
  <c r="BL192" i="9"/>
  <c r="BF192" i="9"/>
  <c r="AU181" i="9"/>
  <c r="AU177" i="9"/>
  <c r="BR183" i="9"/>
  <c r="BI183" i="9"/>
  <c r="BE183" i="9"/>
  <c r="BQ183" i="9"/>
  <c r="BK183" i="9"/>
  <c r="BP183" i="9"/>
  <c r="BJ183" i="9"/>
  <c r="BH183" i="9"/>
  <c r="BS183" i="9"/>
  <c r="BM183" i="9"/>
  <c r="AG69" i="9"/>
  <c r="AR162" i="9"/>
  <c r="AU182" i="9"/>
  <c r="AG45" i="9"/>
  <c r="BR179" i="9"/>
  <c r="BI179" i="9"/>
  <c r="BE179" i="9"/>
  <c r="BQ179" i="9"/>
  <c r="BK179" i="9"/>
  <c r="BP179" i="9"/>
  <c r="BJ179" i="9"/>
  <c r="BH179" i="9"/>
  <c r="BS179" i="9"/>
  <c r="BM179" i="9"/>
  <c r="AG71" i="9"/>
  <c r="AU179" i="9" l="1"/>
  <c r="AR170" i="9"/>
  <c r="AU183" i="9"/>
  <c r="BF200" i="8" l="1"/>
  <c r="E200" i="8"/>
  <c r="D200" i="8"/>
  <c r="C200" i="8" s="1"/>
  <c r="E199" i="8"/>
  <c r="D199" i="8"/>
  <c r="BF198" i="8"/>
  <c r="E198" i="8"/>
  <c r="D198" i="8"/>
  <c r="C198" i="8" s="1"/>
  <c r="E197" i="8"/>
  <c r="D197" i="8"/>
  <c r="BF196" i="8"/>
  <c r="E196" i="8"/>
  <c r="D196" i="8"/>
  <c r="C196" i="8" s="1"/>
  <c r="E195" i="8"/>
  <c r="D195" i="8"/>
  <c r="BF194" i="8"/>
  <c r="E194" i="8"/>
  <c r="D194" i="8"/>
  <c r="C194" i="8" s="1"/>
  <c r="E193" i="8"/>
  <c r="D193" i="8"/>
  <c r="BF192" i="8"/>
  <c r="E192" i="8"/>
  <c r="D192" i="8"/>
  <c r="C192" i="8" s="1"/>
  <c r="E191" i="8"/>
  <c r="D191" i="8"/>
  <c r="BQ186" i="8"/>
  <c r="BN186" i="8"/>
  <c r="BF186" i="8"/>
  <c r="BE186" i="8"/>
  <c r="E186" i="8"/>
  <c r="D186" i="8"/>
  <c r="C186" i="8"/>
  <c r="BO185" i="8"/>
  <c r="E185" i="8"/>
  <c r="D185" i="8"/>
  <c r="BN184" i="8"/>
  <c r="BF184" i="8"/>
  <c r="E184" i="8"/>
  <c r="D184" i="8"/>
  <c r="C184" i="8"/>
  <c r="BO183" i="8"/>
  <c r="E183" i="8"/>
  <c r="D183" i="8"/>
  <c r="BN182" i="8"/>
  <c r="BF182" i="8"/>
  <c r="E182" i="8"/>
  <c r="D182" i="8"/>
  <c r="BO181" i="8"/>
  <c r="E181" i="8"/>
  <c r="D181" i="8"/>
  <c r="BN180" i="8"/>
  <c r="BF180" i="8"/>
  <c r="E180" i="8"/>
  <c r="D180" i="8"/>
  <c r="BO179" i="8"/>
  <c r="E179" i="8"/>
  <c r="D179" i="8"/>
  <c r="BQ178" i="8"/>
  <c r="BN178" i="8"/>
  <c r="BF178" i="8"/>
  <c r="BE178" i="8"/>
  <c r="E178" i="8"/>
  <c r="D178" i="8"/>
  <c r="C178" i="8"/>
  <c r="BO177" i="8"/>
  <c r="E177" i="8"/>
  <c r="D177" i="8"/>
  <c r="BN176" i="8"/>
  <c r="BF176" i="8"/>
  <c r="E176" i="8"/>
  <c r="D176" i="8"/>
  <c r="C176" i="8"/>
  <c r="BR176" i="8" s="1"/>
  <c r="AQ171" i="8"/>
  <c r="AP171" i="8"/>
  <c r="AO171" i="8"/>
  <c r="AN171" i="8"/>
  <c r="AM171" i="8"/>
  <c r="AL171" i="8"/>
  <c r="AK171" i="8"/>
  <c r="AJ171" i="8"/>
  <c r="AI171" i="8"/>
  <c r="AH171" i="8"/>
  <c r="AG171" i="8"/>
  <c r="AF171" i="8"/>
  <c r="AE171" i="8"/>
  <c r="AD171" i="8"/>
  <c r="AC171" i="8"/>
  <c r="AB171" i="8"/>
  <c r="AA171" i="8"/>
  <c r="Z171" i="8"/>
  <c r="Y171" i="8"/>
  <c r="X171" i="8"/>
  <c r="W171" i="8"/>
  <c r="V171" i="8"/>
  <c r="U171" i="8"/>
  <c r="T171" i="8"/>
  <c r="S171" i="8"/>
  <c r="R171" i="8"/>
  <c r="Q171" i="8"/>
  <c r="P171" i="8"/>
  <c r="O171" i="8"/>
  <c r="N171" i="8"/>
  <c r="M171" i="8"/>
  <c r="L171" i="8"/>
  <c r="K171" i="8"/>
  <c r="J171" i="8"/>
  <c r="I171" i="8"/>
  <c r="H171" i="8"/>
  <c r="G171" i="8"/>
  <c r="F171" i="8"/>
  <c r="E171" i="8"/>
  <c r="D171" i="8"/>
  <c r="E170" i="8"/>
  <c r="D170" i="8"/>
  <c r="E169" i="8"/>
  <c r="D169" i="8"/>
  <c r="C169" i="8"/>
  <c r="E168" i="8"/>
  <c r="D168" i="8"/>
  <c r="C168" i="8" s="1"/>
  <c r="BF168" i="8" s="1"/>
  <c r="E167" i="8"/>
  <c r="D167" i="8"/>
  <c r="BM166" i="8"/>
  <c r="E166" i="8"/>
  <c r="D166" i="8"/>
  <c r="C166" i="8" s="1"/>
  <c r="BL166" i="8" s="1"/>
  <c r="BN165" i="8"/>
  <c r="BM165" i="8"/>
  <c r="BE165" i="8"/>
  <c r="E165" i="8"/>
  <c r="D165" i="8"/>
  <c r="C165" i="8"/>
  <c r="BG164" i="8"/>
  <c r="E164" i="8"/>
  <c r="D164" i="8"/>
  <c r="C164" i="8"/>
  <c r="BE163" i="8"/>
  <c r="E163" i="8"/>
  <c r="D163" i="8"/>
  <c r="C163" i="8"/>
  <c r="BM162" i="8"/>
  <c r="BE162" i="8"/>
  <c r="E162" i="8"/>
  <c r="C162" i="8"/>
  <c r="BL161" i="8"/>
  <c r="E161" i="8"/>
  <c r="C161" i="8" s="1"/>
  <c r="BH161" i="8" s="1"/>
  <c r="E160" i="8"/>
  <c r="D160" i="8"/>
  <c r="U155" i="8"/>
  <c r="T155" i="8"/>
  <c r="S155" i="8"/>
  <c r="R155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C155" i="8"/>
  <c r="BN154" i="8"/>
  <c r="BM154" i="8"/>
  <c r="BL154" i="8"/>
  <c r="BF154" i="8"/>
  <c r="BE154" i="8"/>
  <c r="B154" i="8"/>
  <c r="BG154" i="8" s="1"/>
  <c r="BN153" i="8"/>
  <c r="BM153" i="8"/>
  <c r="BL153" i="8"/>
  <c r="BF153" i="8"/>
  <c r="BE153" i="8"/>
  <c r="B153" i="8"/>
  <c r="BG153" i="8" s="1"/>
  <c r="BN152" i="8"/>
  <c r="BM152" i="8"/>
  <c r="BL152" i="8"/>
  <c r="BF152" i="8"/>
  <c r="BE152" i="8"/>
  <c r="B152" i="8"/>
  <c r="BG152" i="8" s="1"/>
  <c r="BN151" i="8"/>
  <c r="BM151" i="8"/>
  <c r="BL151" i="8"/>
  <c r="BF151" i="8"/>
  <c r="BE151" i="8"/>
  <c r="B151" i="8"/>
  <c r="BG151" i="8" s="1"/>
  <c r="BN150" i="8"/>
  <c r="BM150" i="8"/>
  <c r="BL150" i="8"/>
  <c r="BF150" i="8"/>
  <c r="BE150" i="8"/>
  <c r="B150" i="8"/>
  <c r="BG150" i="8" s="1"/>
  <c r="BN149" i="8"/>
  <c r="BM149" i="8"/>
  <c r="BL149" i="8"/>
  <c r="BF149" i="8"/>
  <c r="BE149" i="8"/>
  <c r="B149" i="8"/>
  <c r="BG149" i="8" s="1"/>
  <c r="BN148" i="8"/>
  <c r="BM148" i="8"/>
  <c r="BL148" i="8"/>
  <c r="BF148" i="8"/>
  <c r="BE148" i="8"/>
  <c r="B148" i="8"/>
  <c r="BG148" i="8" s="1"/>
  <c r="BN147" i="8"/>
  <c r="BM147" i="8"/>
  <c r="BL147" i="8"/>
  <c r="BF147" i="8"/>
  <c r="BE147" i="8"/>
  <c r="B147" i="8"/>
  <c r="BG147" i="8" s="1"/>
  <c r="BN146" i="8"/>
  <c r="BM146" i="8"/>
  <c r="BL146" i="8"/>
  <c r="BF146" i="8"/>
  <c r="BE146" i="8"/>
  <c r="B146" i="8"/>
  <c r="BG146" i="8" s="1"/>
  <c r="BN145" i="8"/>
  <c r="BM145" i="8"/>
  <c r="BL145" i="8"/>
  <c r="BF145" i="8"/>
  <c r="BE145" i="8"/>
  <c r="B145" i="8"/>
  <c r="BG145" i="8" s="1"/>
  <c r="BN144" i="8"/>
  <c r="BM144" i="8"/>
  <c r="BL144" i="8"/>
  <c r="BF144" i="8"/>
  <c r="BE144" i="8"/>
  <c r="V144" i="8"/>
  <c r="B144" i="8"/>
  <c r="BG144" i="8" s="1"/>
  <c r="BN143" i="8"/>
  <c r="BM143" i="8"/>
  <c r="BL143" i="8"/>
  <c r="BF143" i="8"/>
  <c r="BE143" i="8"/>
  <c r="B143" i="8"/>
  <c r="BG143" i="8" s="1"/>
  <c r="V143" i="8" s="1"/>
  <c r="BN142" i="8"/>
  <c r="BM142" i="8"/>
  <c r="BL142" i="8"/>
  <c r="BF142" i="8"/>
  <c r="BE142" i="8"/>
  <c r="B142" i="8"/>
  <c r="BG142" i="8" s="1"/>
  <c r="BN141" i="8"/>
  <c r="BM141" i="8"/>
  <c r="BL141" i="8"/>
  <c r="BF141" i="8"/>
  <c r="BE141" i="8"/>
  <c r="V141" i="8" s="1"/>
  <c r="B141" i="8"/>
  <c r="BG141" i="8" s="1"/>
  <c r="BN140" i="8"/>
  <c r="BM140" i="8"/>
  <c r="BL140" i="8"/>
  <c r="BF140" i="8"/>
  <c r="BE140" i="8"/>
  <c r="V140" i="8"/>
  <c r="B140" i="8"/>
  <c r="BG140" i="8" s="1"/>
  <c r="BN139" i="8"/>
  <c r="BM139" i="8"/>
  <c r="BL139" i="8"/>
  <c r="BF139" i="8"/>
  <c r="BE139" i="8"/>
  <c r="B139" i="8"/>
  <c r="B155" i="8" s="1"/>
  <c r="AI136" i="8"/>
  <c r="AH136" i="8"/>
  <c r="AG136" i="8"/>
  <c r="AF136" i="8"/>
  <c r="AE136" i="8"/>
  <c r="AD136" i="8"/>
  <c r="AC136" i="8"/>
  <c r="AB136" i="8"/>
  <c r="AA136" i="8"/>
  <c r="Z136" i="8"/>
  <c r="Y136" i="8"/>
  <c r="X136" i="8"/>
  <c r="W136" i="8"/>
  <c r="V136" i="8"/>
  <c r="U136" i="8"/>
  <c r="T136" i="8"/>
  <c r="S136" i="8"/>
  <c r="R136" i="8"/>
  <c r="Q136" i="8"/>
  <c r="P136" i="8"/>
  <c r="O136" i="8"/>
  <c r="M136" i="8"/>
  <c r="L136" i="8"/>
  <c r="K136" i="8"/>
  <c r="I136" i="8"/>
  <c r="H136" i="8"/>
  <c r="G136" i="8"/>
  <c r="E136" i="8"/>
  <c r="D136" i="8"/>
  <c r="C136" i="8"/>
  <c r="N135" i="8"/>
  <c r="J135" i="8"/>
  <c r="F135" i="8"/>
  <c r="B135" i="8"/>
  <c r="N134" i="8"/>
  <c r="J134" i="8"/>
  <c r="F134" i="8"/>
  <c r="B134" i="8"/>
  <c r="N133" i="8"/>
  <c r="J133" i="8"/>
  <c r="F133" i="8"/>
  <c r="B133" i="8"/>
  <c r="N132" i="8"/>
  <c r="J132" i="8"/>
  <c r="F132" i="8"/>
  <c r="B132" i="8"/>
  <c r="N131" i="8"/>
  <c r="J131" i="8"/>
  <c r="F131" i="8"/>
  <c r="B131" i="8"/>
  <c r="N130" i="8"/>
  <c r="J130" i="8"/>
  <c r="F130" i="8"/>
  <c r="B130" i="8"/>
  <c r="N129" i="8"/>
  <c r="J129" i="8"/>
  <c r="F129" i="8"/>
  <c r="B129" i="8"/>
  <c r="N128" i="8"/>
  <c r="J128" i="8"/>
  <c r="F128" i="8"/>
  <c r="B128" i="8"/>
  <c r="N127" i="8"/>
  <c r="J127" i="8"/>
  <c r="F127" i="8"/>
  <c r="B127" i="8"/>
  <c r="N126" i="8"/>
  <c r="J126" i="8"/>
  <c r="F126" i="8"/>
  <c r="B126" i="8"/>
  <c r="N125" i="8"/>
  <c r="J125" i="8"/>
  <c r="F125" i="8"/>
  <c r="B125" i="8"/>
  <c r="N124" i="8"/>
  <c r="J124" i="8"/>
  <c r="F124" i="8"/>
  <c r="B124" i="8"/>
  <c r="N123" i="8"/>
  <c r="J123" i="8"/>
  <c r="F123" i="8"/>
  <c r="B123" i="8"/>
  <c r="N122" i="8"/>
  <c r="J122" i="8"/>
  <c r="F122" i="8"/>
  <c r="B122" i="8"/>
  <c r="N121" i="8"/>
  <c r="J121" i="8"/>
  <c r="F121" i="8"/>
  <c r="B121" i="8"/>
  <c r="N120" i="8"/>
  <c r="J120" i="8"/>
  <c r="F120" i="8"/>
  <c r="B120" i="8"/>
  <c r="N119" i="8"/>
  <c r="J119" i="8"/>
  <c r="F119" i="8"/>
  <c r="B119" i="8"/>
  <c r="N118" i="8"/>
  <c r="J118" i="8"/>
  <c r="F118" i="8"/>
  <c r="B118" i="8"/>
  <c r="N117" i="8"/>
  <c r="J117" i="8"/>
  <c r="F117" i="8"/>
  <c r="B117" i="8"/>
  <c r="N116" i="8"/>
  <c r="J116" i="8"/>
  <c r="F116" i="8"/>
  <c r="B116" i="8"/>
  <c r="N115" i="8"/>
  <c r="J115" i="8"/>
  <c r="F115" i="8"/>
  <c r="B115" i="8"/>
  <c r="N114" i="8"/>
  <c r="J114" i="8"/>
  <c r="F114" i="8"/>
  <c r="B114" i="8"/>
  <c r="N113" i="8"/>
  <c r="J113" i="8"/>
  <c r="F113" i="8"/>
  <c r="B113" i="8"/>
  <c r="N112" i="8"/>
  <c r="J112" i="8"/>
  <c r="F112" i="8"/>
  <c r="B112" i="8"/>
  <c r="N111" i="8"/>
  <c r="J111" i="8"/>
  <c r="F111" i="8"/>
  <c r="B111" i="8"/>
  <c r="N110" i="8"/>
  <c r="J110" i="8"/>
  <c r="F110" i="8"/>
  <c r="B110" i="8"/>
  <c r="N109" i="8"/>
  <c r="J109" i="8"/>
  <c r="F109" i="8"/>
  <c r="B109" i="8"/>
  <c r="N108" i="8"/>
  <c r="J108" i="8"/>
  <c r="F108" i="8"/>
  <c r="B108" i="8"/>
  <c r="N107" i="8"/>
  <c r="J107" i="8"/>
  <c r="F107" i="8"/>
  <c r="B107" i="8"/>
  <c r="N106" i="8"/>
  <c r="J106" i="8"/>
  <c r="F106" i="8"/>
  <c r="B106" i="8"/>
  <c r="N105" i="8"/>
  <c r="J105" i="8"/>
  <c r="F105" i="8"/>
  <c r="B105" i="8"/>
  <c r="N104" i="8"/>
  <c r="J104" i="8"/>
  <c r="F104" i="8"/>
  <c r="B104" i="8"/>
  <c r="N103" i="8"/>
  <c r="J103" i="8"/>
  <c r="F103" i="8"/>
  <c r="B103" i="8"/>
  <c r="N102" i="8"/>
  <c r="J102" i="8"/>
  <c r="F102" i="8"/>
  <c r="B102" i="8"/>
  <c r="N101" i="8"/>
  <c r="J101" i="8"/>
  <c r="F101" i="8"/>
  <c r="B101" i="8"/>
  <c r="N100" i="8"/>
  <c r="J100" i="8"/>
  <c r="F100" i="8"/>
  <c r="B100" i="8"/>
  <c r="N99" i="8"/>
  <c r="J99" i="8"/>
  <c r="F99" i="8"/>
  <c r="B99" i="8"/>
  <c r="N98" i="8"/>
  <c r="J98" i="8"/>
  <c r="F98" i="8"/>
  <c r="B98" i="8"/>
  <c r="N97" i="8"/>
  <c r="J97" i="8"/>
  <c r="F97" i="8"/>
  <c r="B97" i="8"/>
  <c r="N96" i="8"/>
  <c r="J96" i="8"/>
  <c r="F96" i="8"/>
  <c r="B96" i="8"/>
  <c r="N95" i="8"/>
  <c r="J95" i="8"/>
  <c r="F95" i="8"/>
  <c r="B95" i="8"/>
  <c r="N94" i="8"/>
  <c r="J94" i="8"/>
  <c r="F94" i="8"/>
  <c r="B94" i="8"/>
  <c r="N93" i="8"/>
  <c r="J93" i="8"/>
  <c r="F93" i="8"/>
  <c r="B93" i="8"/>
  <c r="N92" i="8"/>
  <c r="J92" i="8"/>
  <c r="F92" i="8"/>
  <c r="B92" i="8"/>
  <c r="N91" i="8"/>
  <c r="J91" i="8"/>
  <c r="F91" i="8"/>
  <c r="B91" i="8"/>
  <c r="N90" i="8"/>
  <c r="J90" i="8"/>
  <c r="F90" i="8"/>
  <c r="B90" i="8"/>
  <c r="N89" i="8"/>
  <c r="J89" i="8"/>
  <c r="F89" i="8"/>
  <c r="B89" i="8"/>
  <c r="N88" i="8"/>
  <c r="J88" i="8"/>
  <c r="F88" i="8"/>
  <c r="B88" i="8"/>
  <c r="N87" i="8"/>
  <c r="J87" i="8"/>
  <c r="F87" i="8"/>
  <c r="B87" i="8"/>
  <c r="N86" i="8"/>
  <c r="J86" i="8"/>
  <c r="F86" i="8"/>
  <c r="B86" i="8"/>
  <c r="N85" i="8"/>
  <c r="J85" i="8"/>
  <c r="F85" i="8"/>
  <c r="B85" i="8"/>
  <c r="N84" i="8"/>
  <c r="J84" i="8"/>
  <c r="F84" i="8"/>
  <c r="B84" i="8"/>
  <c r="N83" i="8"/>
  <c r="J83" i="8"/>
  <c r="F83" i="8"/>
  <c r="B83" i="8"/>
  <c r="N82" i="8"/>
  <c r="J82" i="8"/>
  <c r="F82" i="8"/>
  <c r="B82" i="8"/>
  <c r="N81" i="8"/>
  <c r="J81" i="8"/>
  <c r="F81" i="8"/>
  <c r="B81" i="8"/>
  <c r="N80" i="8"/>
  <c r="J80" i="8"/>
  <c r="F80" i="8"/>
  <c r="B80" i="8"/>
  <c r="N79" i="8"/>
  <c r="J79" i="8"/>
  <c r="F79" i="8"/>
  <c r="B79" i="8"/>
  <c r="N78" i="8"/>
  <c r="J78" i="8"/>
  <c r="F78" i="8"/>
  <c r="B78" i="8"/>
  <c r="N77" i="8"/>
  <c r="J77" i="8"/>
  <c r="F77" i="8"/>
  <c r="B77" i="8"/>
  <c r="N76" i="8"/>
  <c r="N136" i="8" s="1"/>
  <c r="J76" i="8"/>
  <c r="J136" i="8" s="1"/>
  <c r="F76" i="8"/>
  <c r="F136" i="8" s="1"/>
  <c r="B76" i="8"/>
  <c r="B136" i="8" s="1"/>
  <c r="AF72" i="8"/>
  <c r="AE72" i="8"/>
  <c r="AD72" i="8"/>
  <c r="AC72" i="8"/>
  <c r="AB72" i="8"/>
  <c r="Z72" i="8"/>
  <c r="Y72" i="8"/>
  <c r="X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M71" i="8"/>
  <c r="BL71" i="8"/>
  <c r="AA71" i="8"/>
  <c r="BG71" i="8" s="1"/>
  <c r="W71" i="8"/>
  <c r="BN71" i="8" s="1"/>
  <c r="B71" i="8"/>
  <c r="BF71" i="8" s="1"/>
  <c r="BG70" i="8"/>
  <c r="BF70" i="8"/>
  <c r="AA70" i="8"/>
  <c r="W70" i="8"/>
  <c r="BN70" i="8" s="1"/>
  <c r="B70" i="8"/>
  <c r="BL70" i="8" s="1"/>
  <c r="BM69" i="8"/>
  <c r="BL69" i="8"/>
  <c r="AA69" i="8"/>
  <c r="BG69" i="8" s="1"/>
  <c r="W69" i="8"/>
  <c r="BN69" i="8" s="1"/>
  <c r="B69" i="8"/>
  <c r="BF69" i="8" s="1"/>
  <c r="BG68" i="8"/>
  <c r="BF68" i="8"/>
  <c r="AA68" i="8"/>
  <c r="W68" i="8"/>
  <c r="BN68" i="8" s="1"/>
  <c r="B68" i="8"/>
  <c r="BL68" i="8" s="1"/>
  <c r="AA67" i="8"/>
  <c r="W67" i="8"/>
  <c r="B67" i="8"/>
  <c r="BF67" i="8" s="1"/>
  <c r="BF66" i="8"/>
  <c r="AA66" i="8"/>
  <c r="W66" i="8"/>
  <c r="BN66" i="8" s="1"/>
  <c r="B66" i="8"/>
  <c r="BL66" i="8" s="1"/>
  <c r="AA65" i="8"/>
  <c r="W65" i="8"/>
  <c r="B65" i="8"/>
  <c r="BF65" i="8" s="1"/>
  <c r="BF64" i="8"/>
  <c r="AA64" i="8"/>
  <c r="W64" i="8"/>
  <c r="BG64" i="8" s="1"/>
  <c r="B64" i="8"/>
  <c r="BL64" i="8" s="1"/>
  <c r="BM63" i="8"/>
  <c r="BL63" i="8"/>
  <c r="AA63" i="8"/>
  <c r="BG63" i="8" s="1"/>
  <c r="W63" i="8"/>
  <c r="BN63" i="8" s="1"/>
  <c r="B63" i="8"/>
  <c r="BF63" i="8" s="1"/>
  <c r="BG62" i="8"/>
  <c r="BF62" i="8"/>
  <c r="AA62" i="8"/>
  <c r="W62" i="8"/>
  <c r="BN62" i="8" s="1"/>
  <c r="B62" i="8"/>
  <c r="BL62" i="8" s="1"/>
  <c r="BM61" i="8"/>
  <c r="BL61" i="8"/>
  <c r="AA61" i="8"/>
  <c r="BG61" i="8" s="1"/>
  <c r="W61" i="8"/>
  <c r="BN61" i="8" s="1"/>
  <c r="B61" i="8"/>
  <c r="BF61" i="8" s="1"/>
  <c r="BN60" i="8"/>
  <c r="BG60" i="8"/>
  <c r="BF60" i="8"/>
  <c r="AA60" i="8"/>
  <c r="W60" i="8"/>
  <c r="B60" i="8"/>
  <c r="BL60" i="8" s="1"/>
  <c r="AA59" i="8"/>
  <c r="W59" i="8"/>
  <c r="B59" i="8"/>
  <c r="BF59" i="8" s="1"/>
  <c r="BF58" i="8"/>
  <c r="AA58" i="8"/>
  <c r="W58" i="8"/>
  <c r="BN58" i="8" s="1"/>
  <c r="B58" i="8"/>
  <c r="BL58" i="8" s="1"/>
  <c r="AA57" i="8"/>
  <c r="W57" i="8"/>
  <c r="B57" i="8"/>
  <c r="BF57" i="8" s="1"/>
  <c r="BF56" i="8"/>
  <c r="AA56" i="8"/>
  <c r="W56" i="8"/>
  <c r="BG56" i="8" s="1"/>
  <c r="B56" i="8"/>
  <c r="BL56" i="8" s="1"/>
  <c r="BM55" i="8"/>
  <c r="BL55" i="8"/>
  <c r="AA55" i="8"/>
  <c r="BG55" i="8" s="1"/>
  <c r="W55" i="8"/>
  <c r="BN55" i="8" s="1"/>
  <c r="B55" i="8"/>
  <c r="BF55" i="8" s="1"/>
  <c r="BG54" i="8"/>
  <c r="BF54" i="8"/>
  <c r="AA54" i="8"/>
  <c r="W54" i="8"/>
  <c r="BN54" i="8" s="1"/>
  <c r="B54" i="8"/>
  <c r="BL54" i="8" s="1"/>
  <c r="BM53" i="8"/>
  <c r="BL53" i="8"/>
  <c r="AA53" i="8"/>
  <c r="BG53" i="8" s="1"/>
  <c r="W53" i="8"/>
  <c r="BN53" i="8" s="1"/>
  <c r="B53" i="8"/>
  <c r="BF53" i="8" s="1"/>
  <c r="BG52" i="8"/>
  <c r="BF52" i="8"/>
  <c r="AA52" i="8"/>
  <c r="W52" i="8"/>
  <c r="BN52" i="8" s="1"/>
  <c r="B52" i="8"/>
  <c r="BL52" i="8" s="1"/>
  <c r="AA51" i="8"/>
  <c r="W51" i="8"/>
  <c r="B51" i="8"/>
  <c r="BF51" i="8" s="1"/>
  <c r="BF50" i="8"/>
  <c r="AA50" i="8"/>
  <c r="W50" i="8"/>
  <c r="BN50" i="8" s="1"/>
  <c r="B50" i="8"/>
  <c r="BL50" i="8" s="1"/>
  <c r="AA49" i="8"/>
  <c r="W49" i="8"/>
  <c r="B49" i="8"/>
  <c r="BF49" i="8" s="1"/>
  <c r="BF48" i="8"/>
  <c r="AA48" i="8"/>
  <c r="W48" i="8"/>
  <c r="BG48" i="8" s="1"/>
  <c r="B48" i="8"/>
  <c r="BL48" i="8" s="1"/>
  <c r="BM47" i="8"/>
  <c r="BL47" i="8"/>
  <c r="AA47" i="8"/>
  <c r="BG47" i="8" s="1"/>
  <c r="W47" i="8"/>
  <c r="BN47" i="8" s="1"/>
  <c r="B47" i="8"/>
  <c r="BF47" i="8" s="1"/>
  <c r="BG46" i="8"/>
  <c r="BF46" i="8"/>
  <c r="AA46" i="8"/>
  <c r="W46" i="8"/>
  <c r="BN46" i="8" s="1"/>
  <c r="B46" i="8"/>
  <c r="BL46" i="8" s="1"/>
  <c r="BM45" i="8"/>
  <c r="BL45" i="8"/>
  <c r="AA45" i="8"/>
  <c r="BG45" i="8" s="1"/>
  <c r="W45" i="8"/>
  <c r="BN45" i="8" s="1"/>
  <c r="B45" i="8"/>
  <c r="BF45" i="8" s="1"/>
  <c r="BG44" i="8"/>
  <c r="BF44" i="8"/>
  <c r="AA44" i="8"/>
  <c r="W44" i="8"/>
  <c r="BN44" i="8" s="1"/>
  <c r="B44" i="8"/>
  <c r="BL44" i="8" s="1"/>
  <c r="AA43" i="8"/>
  <c r="W43" i="8"/>
  <c r="B43" i="8"/>
  <c r="BF43" i="8" s="1"/>
  <c r="BF42" i="8"/>
  <c r="AA42" i="8"/>
  <c r="W42" i="8"/>
  <c r="BN42" i="8" s="1"/>
  <c r="B42" i="8"/>
  <c r="BL42" i="8" s="1"/>
  <c r="AA41" i="8"/>
  <c r="W41" i="8"/>
  <c r="B41" i="8"/>
  <c r="BF41" i="8" s="1"/>
  <c r="BF40" i="8"/>
  <c r="AA40" i="8"/>
  <c r="W40" i="8"/>
  <c r="BG40" i="8" s="1"/>
  <c r="B40" i="8"/>
  <c r="BL40" i="8" s="1"/>
  <c r="BM39" i="8"/>
  <c r="BL39" i="8"/>
  <c r="AA39" i="8"/>
  <c r="BG39" i="8" s="1"/>
  <c r="W39" i="8"/>
  <c r="BN39" i="8" s="1"/>
  <c r="B39" i="8"/>
  <c r="BF39" i="8" s="1"/>
  <c r="BG38" i="8"/>
  <c r="BF38" i="8"/>
  <c r="AA38" i="8"/>
  <c r="W38" i="8"/>
  <c r="BN38" i="8" s="1"/>
  <c r="B38" i="8"/>
  <c r="BL38" i="8" s="1"/>
  <c r="BM37" i="8"/>
  <c r="BL37" i="8"/>
  <c r="AA37" i="8"/>
  <c r="BG37" i="8" s="1"/>
  <c r="W37" i="8"/>
  <c r="BN37" i="8" s="1"/>
  <c r="B37" i="8"/>
  <c r="BF37" i="8" s="1"/>
  <c r="BG36" i="8"/>
  <c r="BF36" i="8"/>
  <c r="AA36" i="8"/>
  <c r="W36" i="8"/>
  <c r="BN36" i="8" s="1"/>
  <c r="B36" i="8"/>
  <c r="BL36" i="8" s="1"/>
  <c r="AA35" i="8"/>
  <c r="W35" i="8"/>
  <c r="B35" i="8"/>
  <c r="BF35" i="8" s="1"/>
  <c r="AA34" i="8"/>
  <c r="W34" i="8"/>
  <c r="BN34" i="8" s="1"/>
  <c r="B34" i="8"/>
  <c r="BL33" i="8"/>
  <c r="BG33" i="8"/>
  <c r="AA33" i="8"/>
  <c r="W33" i="8"/>
  <c r="BN33" i="8" s="1"/>
  <c r="B33" i="8"/>
  <c r="BF33" i="8" s="1"/>
  <c r="BM32" i="8"/>
  <c r="AA32" i="8"/>
  <c r="W32" i="8"/>
  <c r="BN32" i="8" s="1"/>
  <c r="B32" i="8"/>
  <c r="BL32" i="8" s="1"/>
  <c r="BL31" i="8"/>
  <c r="BG31" i="8"/>
  <c r="AA31" i="8"/>
  <c r="W31" i="8"/>
  <c r="BN31" i="8" s="1"/>
  <c r="B31" i="8"/>
  <c r="BF31" i="8" s="1"/>
  <c r="BM30" i="8"/>
  <c r="AA30" i="8"/>
  <c r="W30" i="8"/>
  <c r="BN30" i="8" s="1"/>
  <c r="B30" i="8"/>
  <c r="BL30" i="8" s="1"/>
  <c r="BL29" i="8"/>
  <c r="BG29" i="8"/>
  <c r="AA29" i="8"/>
  <c r="W29" i="8"/>
  <c r="BN29" i="8" s="1"/>
  <c r="B29" i="8"/>
  <c r="BF29" i="8" s="1"/>
  <c r="BM28" i="8"/>
  <c r="AA28" i="8"/>
  <c r="W28" i="8"/>
  <c r="BN28" i="8" s="1"/>
  <c r="B28" i="8"/>
  <c r="BL28" i="8" s="1"/>
  <c r="BL27" i="8"/>
  <c r="BG27" i="8"/>
  <c r="AA27" i="8"/>
  <c r="W27" i="8"/>
  <c r="BN27" i="8" s="1"/>
  <c r="B27" i="8"/>
  <c r="BF27" i="8" s="1"/>
  <c r="BM26" i="8"/>
  <c r="AA26" i="8"/>
  <c r="W26" i="8"/>
  <c r="BN26" i="8" s="1"/>
  <c r="B26" i="8"/>
  <c r="BL26" i="8" s="1"/>
  <c r="BL25" i="8"/>
  <c r="BG25" i="8"/>
  <c r="AA25" i="8"/>
  <c r="W25" i="8"/>
  <c r="BN25" i="8" s="1"/>
  <c r="B25" i="8"/>
  <c r="BF25" i="8" s="1"/>
  <c r="BM24" i="8"/>
  <c r="AA24" i="8"/>
  <c r="W24" i="8"/>
  <c r="BN24" i="8" s="1"/>
  <c r="B24" i="8"/>
  <c r="BL24" i="8" s="1"/>
  <c r="BL23" i="8"/>
  <c r="BG23" i="8"/>
  <c r="AA23" i="8"/>
  <c r="W23" i="8"/>
  <c r="BN23" i="8" s="1"/>
  <c r="B23" i="8"/>
  <c r="BF23" i="8" s="1"/>
  <c r="BM22" i="8"/>
  <c r="AA22" i="8"/>
  <c r="W22" i="8"/>
  <c r="BN22" i="8" s="1"/>
  <c r="B22" i="8"/>
  <c r="BL22" i="8" s="1"/>
  <c r="BL21" i="8"/>
  <c r="BG21" i="8"/>
  <c r="AA21" i="8"/>
  <c r="W21" i="8"/>
  <c r="BN21" i="8" s="1"/>
  <c r="B21" i="8"/>
  <c r="BF21" i="8" s="1"/>
  <c r="BM20" i="8"/>
  <c r="AA20" i="8"/>
  <c r="W20" i="8"/>
  <c r="BN20" i="8" s="1"/>
  <c r="B20" i="8"/>
  <c r="BL20" i="8" s="1"/>
  <c r="BL19" i="8"/>
  <c r="BG19" i="8"/>
  <c r="AA19" i="8"/>
  <c r="W19" i="8"/>
  <c r="BN19" i="8" s="1"/>
  <c r="B19" i="8"/>
  <c r="BF19" i="8" s="1"/>
  <c r="BM18" i="8"/>
  <c r="AA18" i="8"/>
  <c r="W18" i="8"/>
  <c r="BN18" i="8" s="1"/>
  <c r="B18" i="8"/>
  <c r="BL18" i="8" s="1"/>
  <c r="BL17" i="8"/>
  <c r="BG17" i="8"/>
  <c r="AA17" i="8"/>
  <c r="W17" i="8"/>
  <c r="BN17" i="8" s="1"/>
  <c r="B17" i="8"/>
  <c r="BF17" i="8" s="1"/>
  <c r="BM16" i="8"/>
  <c r="AA16" i="8"/>
  <c r="W16" i="8"/>
  <c r="BN16" i="8" s="1"/>
  <c r="B16" i="8"/>
  <c r="BL16" i="8" s="1"/>
  <c r="BL15" i="8"/>
  <c r="BG15" i="8"/>
  <c r="AA15" i="8"/>
  <c r="W15" i="8"/>
  <c r="BN15" i="8" s="1"/>
  <c r="B15" i="8"/>
  <c r="BF15" i="8" s="1"/>
  <c r="BM14" i="8"/>
  <c r="AA14" i="8"/>
  <c r="W14" i="8"/>
  <c r="BN14" i="8" s="1"/>
  <c r="B14" i="8"/>
  <c r="BL14" i="8" s="1"/>
  <c r="BL13" i="8"/>
  <c r="BG13" i="8"/>
  <c r="AA13" i="8"/>
  <c r="W13" i="8"/>
  <c r="BN13" i="8" s="1"/>
  <c r="B13" i="8"/>
  <c r="BF13" i="8" s="1"/>
  <c r="BM12" i="8"/>
  <c r="AA12" i="8"/>
  <c r="AA72" i="8" s="1"/>
  <c r="W12" i="8"/>
  <c r="W72" i="8" s="1"/>
  <c r="B12" i="8"/>
  <c r="A5" i="8"/>
  <c r="A4" i="8"/>
  <c r="A3" i="8"/>
  <c r="A2" i="8"/>
  <c r="BG14" i="8" l="1"/>
  <c r="BG16" i="8"/>
  <c r="BG20" i="8"/>
  <c r="BG24" i="8"/>
  <c r="BG30" i="8"/>
  <c r="BG32" i="8"/>
  <c r="BO169" i="8"/>
  <c r="BH169" i="8"/>
  <c r="BL169" i="8"/>
  <c r="BG169" i="8"/>
  <c r="BN169" i="8"/>
  <c r="BE169" i="8"/>
  <c r="AR169" i="8" s="1"/>
  <c r="BJ176" i="8"/>
  <c r="BG182" i="8"/>
  <c r="BO182" i="8"/>
  <c r="C182" i="8"/>
  <c r="BP184" i="8"/>
  <c r="BK184" i="8"/>
  <c r="BI184" i="8"/>
  <c r="BS184" i="8"/>
  <c r="BH184" i="8"/>
  <c r="BM184" i="8"/>
  <c r="BE184" i="8"/>
  <c r="AU184" i="8" s="1"/>
  <c r="BE35" i="8"/>
  <c r="BN41" i="8"/>
  <c r="BL41" i="8"/>
  <c r="BE43" i="8"/>
  <c r="AG43" i="8" s="1"/>
  <c r="BN49" i="8"/>
  <c r="BL49" i="8"/>
  <c r="BE51" i="8"/>
  <c r="BL12" i="8"/>
  <c r="B72" i="8"/>
  <c r="BF12" i="8"/>
  <c r="BE13" i="8"/>
  <c r="AG13" i="8" s="1"/>
  <c r="BF14" i="8"/>
  <c r="BE15" i="8"/>
  <c r="AG15" i="8" s="1"/>
  <c r="BF16" i="8"/>
  <c r="BE17" i="8"/>
  <c r="AG17" i="8" s="1"/>
  <c r="BF18" i="8"/>
  <c r="BE19" i="8"/>
  <c r="AG19" i="8" s="1"/>
  <c r="BF20" i="8"/>
  <c r="BE21" i="8"/>
  <c r="AG21" i="8" s="1"/>
  <c r="BF22" i="8"/>
  <c r="BE23" i="8"/>
  <c r="AG23" i="8" s="1"/>
  <c r="BF24" i="8"/>
  <c r="BE25" i="8"/>
  <c r="AG25" i="8" s="1"/>
  <c r="BF26" i="8"/>
  <c r="BE27" i="8"/>
  <c r="AG27" i="8" s="1"/>
  <c r="BF28" i="8"/>
  <c r="BE29" i="8"/>
  <c r="AG29" i="8" s="1"/>
  <c r="BF30" i="8"/>
  <c r="BE31" i="8"/>
  <c r="AG31" i="8" s="1"/>
  <c r="BF32" i="8"/>
  <c r="BE33" i="8"/>
  <c r="AG33" i="8" s="1"/>
  <c r="BL34" i="8"/>
  <c r="BM34" i="8"/>
  <c r="BE34" i="8"/>
  <c r="BG34" i="8"/>
  <c r="BG35" i="8"/>
  <c r="BM35" i="8"/>
  <c r="BE39" i="8"/>
  <c r="AG39" i="8" s="1"/>
  <c r="BN40" i="8"/>
  <c r="BG42" i="8"/>
  <c r="BG43" i="8"/>
  <c r="BM43" i="8"/>
  <c r="BE47" i="8"/>
  <c r="AG47" i="8" s="1"/>
  <c r="BN48" i="8"/>
  <c r="BG50" i="8"/>
  <c r="BG51" i="8"/>
  <c r="BM51" i="8"/>
  <c r="BE55" i="8"/>
  <c r="AG55" i="8" s="1"/>
  <c r="BN56" i="8"/>
  <c r="BG58" i="8"/>
  <c r="BG59" i="8"/>
  <c r="BM59" i="8"/>
  <c r="BE63" i="8"/>
  <c r="AG63" i="8" s="1"/>
  <c r="BN64" i="8"/>
  <c r="BG66" i="8"/>
  <c r="BG67" i="8"/>
  <c r="BM67" i="8"/>
  <c r="BE71" i="8"/>
  <c r="AG71" i="8" s="1"/>
  <c r="V142" i="8"/>
  <c r="V145" i="8"/>
  <c r="V147" i="8"/>
  <c r="V149" i="8"/>
  <c r="V151" i="8"/>
  <c r="V153" i="8"/>
  <c r="BF169" i="8"/>
  <c r="BR184" i="8"/>
  <c r="BG12" i="8"/>
  <c r="BG18" i="8"/>
  <c r="BG22" i="8"/>
  <c r="BG26" i="8"/>
  <c r="BG28" i="8"/>
  <c r="BE41" i="8"/>
  <c r="BE49" i="8"/>
  <c r="BE57" i="8"/>
  <c r="AG57" i="8" s="1"/>
  <c r="BE65" i="8"/>
  <c r="AG65" i="8" s="1"/>
  <c r="BM169" i="8"/>
  <c r="BP176" i="8"/>
  <c r="BK176" i="8"/>
  <c r="BI176" i="8"/>
  <c r="BS176" i="8"/>
  <c r="BH176" i="8"/>
  <c r="BM176" i="8"/>
  <c r="BE176" i="8"/>
  <c r="BJ184" i="8"/>
  <c r="BN57" i="8"/>
  <c r="BL57" i="8"/>
  <c r="BE59" i="8"/>
  <c r="BN65" i="8"/>
  <c r="BL65" i="8"/>
  <c r="BE67" i="8"/>
  <c r="AG67" i="8" s="1"/>
  <c r="BO163" i="8"/>
  <c r="BH163" i="8"/>
  <c r="BN163" i="8"/>
  <c r="BG163" i="8"/>
  <c r="BL163" i="8"/>
  <c r="BM163" i="8"/>
  <c r="BF163" i="8"/>
  <c r="AR163" i="8" s="1"/>
  <c r="BO166" i="8"/>
  <c r="BH166" i="8"/>
  <c r="BG166" i="8"/>
  <c r="BN166" i="8"/>
  <c r="BF166" i="8"/>
  <c r="BE166" i="8"/>
  <c r="BO168" i="8"/>
  <c r="BH168" i="8"/>
  <c r="BM168" i="8"/>
  <c r="BE168" i="8"/>
  <c r="BL168" i="8"/>
  <c r="BG168" i="8"/>
  <c r="BN168" i="8"/>
  <c r="BG176" i="8"/>
  <c r="BO176" i="8"/>
  <c r="BN181" i="8"/>
  <c r="BF181" i="8"/>
  <c r="BG184" i="8"/>
  <c r="BO184" i="8"/>
  <c r="BE12" i="8"/>
  <c r="BN12" i="8"/>
  <c r="BM13" i="8"/>
  <c r="BE14" i="8"/>
  <c r="BM15" i="8"/>
  <c r="BE16" i="8"/>
  <c r="AG16" i="8" s="1"/>
  <c r="BM17" i="8"/>
  <c r="BE18" i="8"/>
  <c r="AG18" i="8" s="1"/>
  <c r="BM19" i="8"/>
  <c r="BE20" i="8"/>
  <c r="BM21" i="8"/>
  <c r="BE22" i="8"/>
  <c r="AG22" i="8" s="1"/>
  <c r="BM23" i="8"/>
  <c r="BE24" i="8"/>
  <c r="BM25" i="8"/>
  <c r="BE26" i="8"/>
  <c r="AG26" i="8" s="1"/>
  <c r="BM27" i="8"/>
  <c r="BE28" i="8"/>
  <c r="BM29" i="8"/>
  <c r="BE30" i="8"/>
  <c r="AG30" i="8" s="1"/>
  <c r="BM31" i="8"/>
  <c r="BE32" i="8"/>
  <c r="AG32" i="8" s="1"/>
  <c r="BM33" i="8"/>
  <c r="BF34" i="8"/>
  <c r="BN35" i="8"/>
  <c r="BL35" i="8"/>
  <c r="BE37" i="8"/>
  <c r="AG37" i="8" s="1"/>
  <c r="BG41" i="8"/>
  <c r="BM41" i="8"/>
  <c r="BN43" i="8"/>
  <c r="BL43" i="8"/>
  <c r="BE45" i="8"/>
  <c r="AG45" i="8" s="1"/>
  <c r="BG49" i="8"/>
  <c r="BM49" i="8"/>
  <c r="BN51" i="8"/>
  <c r="BL51" i="8"/>
  <c r="BE53" i="8"/>
  <c r="AG53" i="8" s="1"/>
  <c r="BG57" i="8"/>
  <c r="BM57" i="8"/>
  <c r="BN59" i="8"/>
  <c r="BL59" i="8"/>
  <c r="BE61" i="8"/>
  <c r="AG61" i="8" s="1"/>
  <c r="BG65" i="8"/>
  <c r="BM65" i="8"/>
  <c r="BN67" i="8"/>
  <c r="BL67" i="8"/>
  <c r="BE69" i="8"/>
  <c r="AG69" i="8" s="1"/>
  <c r="BN161" i="8"/>
  <c r="BG161" i="8"/>
  <c r="BM161" i="8"/>
  <c r="BF161" i="8"/>
  <c r="BO161" i="8"/>
  <c r="BE161" i="8"/>
  <c r="BO164" i="8"/>
  <c r="BH164" i="8"/>
  <c r="BM164" i="8"/>
  <c r="BE164" i="8"/>
  <c r="BL164" i="8"/>
  <c r="BF164" i="8"/>
  <c r="BN164" i="8"/>
  <c r="BQ176" i="8"/>
  <c r="BP178" i="8"/>
  <c r="BK178" i="8"/>
  <c r="BI178" i="8"/>
  <c r="BS178" i="8"/>
  <c r="BH178" i="8"/>
  <c r="AU178" i="8" s="1"/>
  <c r="BR178" i="8"/>
  <c r="BJ178" i="8"/>
  <c r="BM178" i="8"/>
  <c r="BN179" i="8"/>
  <c r="BF179" i="8"/>
  <c r="BQ184" i="8"/>
  <c r="BP186" i="8"/>
  <c r="BK186" i="8"/>
  <c r="BI186" i="8"/>
  <c r="AU186" i="8" s="1"/>
  <c r="BS186" i="8"/>
  <c r="BH186" i="8"/>
  <c r="BR186" i="8"/>
  <c r="BJ186" i="8"/>
  <c r="BM186" i="8"/>
  <c r="BE36" i="8"/>
  <c r="AG36" i="8" s="1"/>
  <c r="BM36" i="8"/>
  <c r="BE38" i="8"/>
  <c r="AG38" i="8" s="1"/>
  <c r="BM38" i="8"/>
  <c r="BE40" i="8"/>
  <c r="AG40" i="8" s="1"/>
  <c r="BM40" i="8"/>
  <c r="BE42" i="8"/>
  <c r="AG42" i="8" s="1"/>
  <c r="BM42" i="8"/>
  <c r="BE44" i="8"/>
  <c r="AG44" i="8" s="1"/>
  <c r="BM44" i="8"/>
  <c r="BE46" i="8"/>
  <c r="AG46" i="8" s="1"/>
  <c r="BM46" i="8"/>
  <c r="BE48" i="8"/>
  <c r="AG48" i="8" s="1"/>
  <c r="BM48" i="8"/>
  <c r="BE50" i="8"/>
  <c r="AG50" i="8" s="1"/>
  <c r="BM50" i="8"/>
  <c r="BE52" i="8"/>
  <c r="AG52" i="8" s="1"/>
  <c r="BM52" i="8"/>
  <c r="BE54" i="8"/>
  <c r="AG54" i="8" s="1"/>
  <c r="BM54" i="8"/>
  <c r="BE56" i="8"/>
  <c r="AG56" i="8" s="1"/>
  <c r="BM56" i="8"/>
  <c r="BE58" i="8"/>
  <c r="AG58" i="8" s="1"/>
  <c r="BM58" i="8"/>
  <c r="BE60" i="8"/>
  <c r="AG60" i="8" s="1"/>
  <c r="BM60" i="8"/>
  <c r="BE62" i="8"/>
  <c r="AG62" i="8" s="1"/>
  <c r="BM62" i="8"/>
  <c r="BE64" i="8"/>
  <c r="AG64" i="8" s="1"/>
  <c r="BM64" i="8"/>
  <c r="BE66" i="8"/>
  <c r="AG66" i="8" s="1"/>
  <c r="BM66" i="8"/>
  <c r="BE68" i="8"/>
  <c r="AG68" i="8" s="1"/>
  <c r="BM68" i="8"/>
  <c r="BE70" i="8"/>
  <c r="AG70" i="8" s="1"/>
  <c r="BM70" i="8"/>
  <c r="BO162" i="8"/>
  <c r="BH162" i="8"/>
  <c r="BN162" i="8"/>
  <c r="BG162" i="8"/>
  <c r="BL162" i="8"/>
  <c r="C170" i="8"/>
  <c r="BN177" i="8"/>
  <c r="BF177" i="8"/>
  <c r="BG180" i="8"/>
  <c r="BO180" i="8"/>
  <c r="BN185" i="8"/>
  <c r="BF185" i="8"/>
  <c r="BE192" i="8"/>
  <c r="AQ192" i="8" s="1"/>
  <c r="BM192" i="8"/>
  <c r="BE194" i="8"/>
  <c r="AQ194" i="8" s="1"/>
  <c r="BM194" i="8"/>
  <c r="BE196" i="8"/>
  <c r="AQ196" i="8" s="1"/>
  <c r="BM196" i="8"/>
  <c r="BE198" i="8"/>
  <c r="AQ198" i="8" s="1"/>
  <c r="BM198" i="8"/>
  <c r="BE200" i="8"/>
  <c r="AQ200" i="8" s="1"/>
  <c r="BM200" i="8"/>
  <c r="V146" i="8"/>
  <c r="V148" i="8"/>
  <c r="V150" i="8"/>
  <c r="V152" i="8"/>
  <c r="V154" i="8"/>
  <c r="C160" i="8"/>
  <c r="BF162" i="8"/>
  <c r="AR162" i="8" s="1"/>
  <c r="BO165" i="8"/>
  <c r="BH165" i="8"/>
  <c r="BL165" i="8"/>
  <c r="BG165" i="8"/>
  <c r="BF165" i="8"/>
  <c r="AR165" i="8" s="1"/>
  <c r="C167" i="8"/>
  <c r="BG178" i="8"/>
  <c r="BO178" i="8"/>
  <c r="C180" i="8"/>
  <c r="BN183" i="8"/>
  <c r="BF183" i="8"/>
  <c r="BG186" i="8"/>
  <c r="BO186" i="8"/>
  <c r="BL192" i="8"/>
  <c r="BL194" i="8"/>
  <c r="BL196" i="8"/>
  <c r="BL198" i="8"/>
  <c r="BL200" i="8"/>
  <c r="BG139" i="8"/>
  <c r="V139" i="8" s="1"/>
  <c r="C177" i="8"/>
  <c r="BG177" i="8"/>
  <c r="C179" i="8"/>
  <c r="BG179" i="8"/>
  <c r="C181" i="8"/>
  <c r="BG181" i="8"/>
  <c r="C183" i="8"/>
  <c r="BG183" i="8"/>
  <c r="C185" i="8"/>
  <c r="BG185" i="8"/>
  <c r="C191" i="8"/>
  <c r="C193" i="8"/>
  <c r="C195" i="8"/>
  <c r="C197" i="8"/>
  <c r="C199" i="8"/>
  <c r="BE191" i="8" l="1"/>
  <c r="AQ191" i="8" s="1"/>
  <c r="BL191" i="8"/>
  <c r="BF191" i="8"/>
  <c r="BM191" i="8"/>
  <c r="BR179" i="8"/>
  <c r="BI179" i="8"/>
  <c r="BE179" i="8"/>
  <c r="BS179" i="8"/>
  <c r="BM179" i="8"/>
  <c r="BQ179" i="8"/>
  <c r="BK179" i="8"/>
  <c r="BH179" i="8"/>
  <c r="BJ179" i="8"/>
  <c r="BP179" i="8"/>
  <c r="AG14" i="8"/>
  <c r="BE197" i="8"/>
  <c r="AQ197" i="8" s="1"/>
  <c r="BL197" i="8"/>
  <c r="BF197" i="8"/>
  <c r="BM197" i="8"/>
  <c r="BO170" i="8"/>
  <c r="BH170" i="8"/>
  <c r="BG170" i="8"/>
  <c r="BN170" i="8"/>
  <c r="BF170" i="8"/>
  <c r="BL170" i="8"/>
  <c r="BM170" i="8"/>
  <c r="BE170" i="8"/>
  <c r="BE195" i="8"/>
  <c r="AQ195" i="8" s="1"/>
  <c r="BL195" i="8"/>
  <c r="BF195" i="8"/>
  <c r="BM195" i="8"/>
  <c r="BR185" i="8"/>
  <c r="BI185" i="8"/>
  <c r="BE185" i="8"/>
  <c r="BS185" i="8"/>
  <c r="BM185" i="8"/>
  <c r="BQ185" i="8"/>
  <c r="BK185" i="8"/>
  <c r="BJ185" i="8"/>
  <c r="BP185" i="8"/>
  <c r="BH185" i="8"/>
  <c r="BR181" i="8"/>
  <c r="BI181" i="8"/>
  <c r="BE181" i="8"/>
  <c r="BS181" i="8"/>
  <c r="BM181" i="8"/>
  <c r="BQ181" i="8"/>
  <c r="BK181" i="8"/>
  <c r="BP181" i="8"/>
  <c r="BH181" i="8"/>
  <c r="BJ181" i="8"/>
  <c r="BR177" i="8"/>
  <c r="BI177" i="8"/>
  <c r="BE177" i="8"/>
  <c r="BS177" i="8"/>
  <c r="BM177" i="8"/>
  <c r="BQ177" i="8"/>
  <c r="BK177" i="8"/>
  <c r="BJ177" i="8"/>
  <c r="BP177" i="8"/>
  <c r="BH177" i="8"/>
  <c r="AG28" i="8"/>
  <c r="AG24" i="8"/>
  <c r="AG20" i="8"/>
  <c r="AG49" i="8"/>
  <c r="AG34" i="8"/>
  <c r="AG51" i="8"/>
  <c r="BE199" i="8"/>
  <c r="AQ199" i="8" s="1"/>
  <c r="BL199" i="8"/>
  <c r="BF199" i="8"/>
  <c r="BM199" i="8"/>
  <c r="BR183" i="8"/>
  <c r="BI183" i="8"/>
  <c r="BE183" i="8"/>
  <c r="BS183" i="8"/>
  <c r="BM183" i="8"/>
  <c r="BQ183" i="8"/>
  <c r="BK183" i="8"/>
  <c r="BP183" i="8"/>
  <c r="BJ183" i="8"/>
  <c r="BH183" i="8"/>
  <c r="BO167" i="8"/>
  <c r="BH167" i="8"/>
  <c r="BN167" i="8"/>
  <c r="BF167" i="8"/>
  <c r="BM167" i="8"/>
  <c r="BE167" i="8"/>
  <c r="BL167" i="8"/>
  <c r="BG167" i="8"/>
  <c r="AG35" i="8"/>
  <c r="BP182" i="8"/>
  <c r="BK182" i="8"/>
  <c r="BI182" i="8"/>
  <c r="BS182" i="8"/>
  <c r="BH182" i="8"/>
  <c r="BE182" i="8"/>
  <c r="BQ182" i="8"/>
  <c r="BR182" i="8"/>
  <c r="BM182" i="8"/>
  <c r="BJ182" i="8"/>
  <c r="BP180" i="8"/>
  <c r="BK180" i="8"/>
  <c r="BI180" i="8"/>
  <c r="BS180" i="8"/>
  <c r="BH180" i="8"/>
  <c r="BQ180" i="8"/>
  <c r="BR180" i="8"/>
  <c r="BJ180" i="8"/>
  <c r="BM180" i="8"/>
  <c r="BE180" i="8"/>
  <c r="BE193" i="8"/>
  <c r="BL193" i="8"/>
  <c r="BF193" i="8"/>
  <c r="BM193" i="8"/>
  <c r="C171" i="8"/>
  <c r="A249" i="8" s="1"/>
  <c r="BM160" i="8"/>
  <c r="BF160" i="8"/>
  <c r="BL160" i="8"/>
  <c r="B249" i="8" s="1"/>
  <c r="BE160" i="8"/>
  <c r="BH160" i="8"/>
  <c r="BN160" i="8"/>
  <c r="BO160" i="8"/>
  <c r="BG160" i="8"/>
  <c r="AR164" i="8"/>
  <c r="AR161" i="8"/>
  <c r="AG12" i="8"/>
  <c r="AR168" i="8"/>
  <c r="AR166" i="8"/>
  <c r="AG59" i="8"/>
  <c r="AU176" i="8"/>
  <c r="AG41" i="8"/>
  <c r="AU182" i="8" l="1"/>
  <c r="AU181" i="8"/>
  <c r="AQ193" i="8"/>
  <c r="AU180" i="8"/>
  <c r="AU183" i="8"/>
  <c r="AU177" i="8"/>
  <c r="AU185" i="8"/>
  <c r="AU179" i="8"/>
  <c r="AR160" i="8"/>
  <c r="AR167" i="8"/>
  <c r="AR170" i="8"/>
  <c r="E200" i="7" l="1"/>
  <c r="D200" i="7"/>
  <c r="C200" i="7"/>
  <c r="BM199" i="7"/>
  <c r="E199" i="7"/>
  <c r="D199" i="7"/>
  <c r="C199" i="7"/>
  <c r="BM198" i="7"/>
  <c r="E198" i="7"/>
  <c r="D198" i="7"/>
  <c r="C198" i="7"/>
  <c r="BM197" i="7"/>
  <c r="E197" i="7"/>
  <c r="D197" i="7"/>
  <c r="C197" i="7"/>
  <c r="E196" i="7"/>
  <c r="D196" i="7"/>
  <c r="C196" i="7"/>
  <c r="BM195" i="7"/>
  <c r="E195" i="7"/>
  <c r="D195" i="7"/>
  <c r="C195" i="7"/>
  <c r="E194" i="7"/>
  <c r="D194" i="7"/>
  <c r="C194" i="7"/>
  <c r="BM193" i="7"/>
  <c r="E193" i="7"/>
  <c r="D193" i="7"/>
  <c r="C193" i="7"/>
  <c r="E192" i="7"/>
  <c r="D192" i="7"/>
  <c r="C192" i="7"/>
  <c r="BM191" i="7"/>
  <c r="E191" i="7"/>
  <c r="D191" i="7"/>
  <c r="C191" i="7"/>
  <c r="BF186" i="7"/>
  <c r="E186" i="7"/>
  <c r="BN186" i="7" s="1"/>
  <c r="D186" i="7"/>
  <c r="BN185" i="7"/>
  <c r="BM185" i="7"/>
  <c r="BI185" i="7"/>
  <c r="BF185" i="7"/>
  <c r="E185" i="7"/>
  <c r="D185" i="7"/>
  <c r="C185" i="7"/>
  <c r="BR185" i="7" s="1"/>
  <c r="BO184" i="7"/>
  <c r="BG184" i="7"/>
  <c r="BF184" i="7"/>
  <c r="E184" i="7"/>
  <c r="BN184" i="7" s="1"/>
  <c r="D184" i="7"/>
  <c r="BQ183" i="7"/>
  <c r="BO183" i="7"/>
  <c r="BN183" i="7"/>
  <c r="BI183" i="7"/>
  <c r="BH183" i="7"/>
  <c r="BF183" i="7"/>
  <c r="E183" i="7"/>
  <c r="D183" i="7"/>
  <c r="BG183" i="7" s="1"/>
  <c r="C183" i="7"/>
  <c r="E182" i="7"/>
  <c r="D182" i="7"/>
  <c r="BQ181" i="7"/>
  <c r="BO181" i="7"/>
  <c r="BN181" i="7"/>
  <c r="BI181" i="7"/>
  <c r="BH181" i="7"/>
  <c r="BF181" i="7"/>
  <c r="E181" i="7"/>
  <c r="D181" i="7"/>
  <c r="BG181" i="7" s="1"/>
  <c r="C181" i="7"/>
  <c r="BQ180" i="7"/>
  <c r="BH180" i="7"/>
  <c r="BG180" i="7"/>
  <c r="E180" i="7"/>
  <c r="BN180" i="7" s="1"/>
  <c r="D180" i="7"/>
  <c r="C180" i="7" s="1"/>
  <c r="BO179" i="7"/>
  <c r="BN179" i="7"/>
  <c r="BF179" i="7"/>
  <c r="BE179" i="7"/>
  <c r="E179" i="7"/>
  <c r="D179" i="7"/>
  <c r="BG179" i="7" s="1"/>
  <c r="C179" i="7"/>
  <c r="BJ179" i="7" s="1"/>
  <c r="BO178" i="7"/>
  <c r="BM178" i="7"/>
  <c r="BG178" i="7"/>
  <c r="BF178" i="7"/>
  <c r="E178" i="7"/>
  <c r="BN178" i="7" s="1"/>
  <c r="D178" i="7"/>
  <c r="C178" i="7" s="1"/>
  <c r="BO177" i="7"/>
  <c r="BN177" i="7"/>
  <c r="BF177" i="7"/>
  <c r="E177" i="7"/>
  <c r="D177" i="7"/>
  <c r="BG177" i="7" s="1"/>
  <c r="C177" i="7"/>
  <c r="BS177" i="7" s="1"/>
  <c r="BO176" i="7"/>
  <c r="BG176" i="7"/>
  <c r="E176" i="7"/>
  <c r="BN176" i="7" s="1"/>
  <c r="D176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BL170" i="7"/>
  <c r="E170" i="7"/>
  <c r="C170" i="7" s="1"/>
  <c r="BH170" i="7" s="1"/>
  <c r="D170" i="7"/>
  <c r="BN169" i="7"/>
  <c r="BL169" i="7"/>
  <c r="BG169" i="7"/>
  <c r="E169" i="7"/>
  <c r="D169" i="7"/>
  <c r="C169" i="7"/>
  <c r="E168" i="7"/>
  <c r="C168" i="7" s="1"/>
  <c r="D168" i="7"/>
  <c r="BN167" i="7"/>
  <c r="BL167" i="7"/>
  <c r="BG167" i="7"/>
  <c r="E167" i="7"/>
  <c r="D167" i="7"/>
  <c r="C167" i="7"/>
  <c r="BL166" i="7"/>
  <c r="E166" i="7"/>
  <c r="C166" i="7" s="1"/>
  <c r="BH166" i="7" s="1"/>
  <c r="D166" i="7"/>
  <c r="BN165" i="7"/>
  <c r="BL165" i="7"/>
  <c r="BG165" i="7"/>
  <c r="E165" i="7"/>
  <c r="D165" i="7"/>
  <c r="C165" i="7"/>
  <c r="E164" i="7"/>
  <c r="C164" i="7" s="1"/>
  <c r="D164" i="7"/>
  <c r="BN163" i="7"/>
  <c r="BL163" i="7"/>
  <c r="BG163" i="7"/>
  <c r="E163" i="7"/>
  <c r="D163" i="7"/>
  <c r="C163" i="7"/>
  <c r="BL162" i="7"/>
  <c r="E162" i="7"/>
  <c r="C162" i="7" s="1"/>
  <c r="BH162" i="7" s="1"/>
  <c r="BO161" i="7"/>
  <c r="BG161" i="7"/>
  <c r="E161" i="7"/>
  <c r="C161" i="7"/>
  <c r="E160" i="7"/>
  <c r="D160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M154" i="7"/>
  <c r="B154" i="7"/>
  <c r="BM153" i="7"/>
  <c r="BG153" i="7"/>
  <c r="BE153" i="7"/>
  <c r="B153" i="7"/>
  <c r="BL152" i="7"/>
  <c r="BG152" i="7"/>
  <c r="B152" i="7"/>
  <c r="BM151" i="7"/>
  <c r="BG151" i="7"/>
  <c r="BE151" i="7"/>
  <c r="B151" i="7"/>
  <c r="BL150" i="7"/>
  <c r="BG150" i="7"/>
  <c r="B150" i="7"/>
  <c r="BM149" i="7"/>
  <c r="BG149" i="7"/>
  <c r="BE149" i="7"/>
  <c r="B149" i="7"/>
  <c r="BL148" i="7"/>
  <c r="BG148" i="7"/>
  <c r="B148" i="7"/>
  <c r="BM147" i="7"/>
  <c r="BG147" i="7"/>
  <c r="BE147" i="7"/>
  <c r="B147" i="7"/>
  <c r="BL146" i="7"/>
  <c r="BG146" i="7"/>
  <c r="B146" i="7"/>
  <c r="BM145" i="7"/>
  <c r="BG145" i="7"/>
  <c r="BE145" i="7"/>
  <c r="B145" i="7"/>
  <c r="BL144" i="7"/>
  <c r="BG144" i="7"/>
  <c r="B144" i="7"/>
  <c r="BM143" i="7"/>
  <c r="BG143" i="7"/>
  <c r="BE143" i="7"/>
  <c r="B143" i="7"/>
  <c r="BL142" i="7"/>
  <c r="BG142" i="7"/>
  <c r="B142" i="7"/>
  <c r="BM141" i="7"/>
  <c r="BG141" i="7"/>
  <c r="BE141" i="7"/>
  <c r="B141" i="7"/>
  <c r="BL140" i="7"/>
  <c r="BG140" i="7"/>
  <c r="B140" i="7"/>
  <c r="BM139" i="7"/>
  <c r="BG139" i="7"/>
  <c r="BE139" i="7"/>
  <c r="B139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N135" i="7"/>
  <c r="J135" i="7"/>
  <c r="F135" i="7"/>
  <c r="B135" i="7"/>
  <c r="N134" i="7"/>
  <c r="J134" i="7"/>
  <c r="F134" i="7"/>
  <c r="B134" i="7"/>
  <c r="N133" i="7"/>
  <c r="J133" i="7"/>
  <c r="F133" i="7"/>
  <c r="B133" i="7"/>
  <c r="N132" i="7"/>
  <c r="J132" i="7"/>
  <c r="F132" i="7"/>
  <c r="B132" i="7"/>
  <c r="N131" i="7"/>
  <c r="J131" i="7"/>
  <c r="F131" i="7"/>
  <c r="B131" i="7"/>
  <c r="N130" i="7"/>
  <c r="J130" i="7"/>
  <c r="F130" i="7"/>
  <c r="B130" i="7"/>
  <c r="N129" i="7"/>
  <c r="J129" i="7"/>
  <c r="F129" i="7"/>
  <c r="B129" i="7"/>
  <c r="N128" i="7"/>
  <c r="J128" i="7"/>
  <c r="F128" i="7"/>
  <c r="B128" i="7"/>
  <c r="N127" i="7"/>
  <c r="J127" i="7"/>
  <c r="F127" i="7"/>
  <c r="B127" i="7"/>
  <c r="N126" i="7"/>
  <c r="J126" i="7"/>
  <c r="F126" i="7"/>
  <c r="B126" i="7"/>
  <c r="N125" i="7"/>
  <c r="J125" i="7"/>
  <c r="F125" i="7"/>
  <c r="B125" i="7"/>
  <c r="N124" i="7"/>
  <c r="J124" i="7"/>
  <c r="F124" i="7"/>
  <c r="B124" i="7"/>
  <c r="N123" i="7"/>
  <c r="J123" i="7"/>
  <c r="F123" i="7"/>
  <c r="B123" i="7"/>
  <c r="N122" i="7"/>
  <c r="J122" i="7"/>
  <c r="F122" i="7"/>
  <c r="B122" i="7"/>
  <c r="N121" i="7"/>
  <c r="J121" i="7"/>
  <c r="F121" i="7"/>
  <c r="B121" i="7"/>
  <c r="N120" i="7"/>
  <c r="J120" i="7"/>
  <c r="F120" i="7"/>
  <c r="B120" i="7"/>
  <c r="N119" i="7"/>
  <c r="J119" i="7"/>
  <c r="F119" i="7"/>
  <c r="B119" i="7"/>
  <c r="N118" i="7"/>
  <c r="J118" i="7"/>
  <c r="F118" i="7"/>
  <c r="B118" i="7"/>
  <c r="N117" i="7"/>
  <c r="J117" i="7"/>
  <c r="F117" i="7"/>
  <c r="B117" i="7"/>
  <c r="N116" i="7"/>
  <c r="J116" i="7"/>
  <c r="F116" i="7"/>
  <c r="B116" i="7"/>
  <c r="N115" i="7"/>
  <c r="J115" i="7"/>
  <c r="F115" i="7"/>
  <c r="B115" i="7"/>
  <c r="N114" i="7"/>
  <c r="J114" i="7"/>
  <c r="F114" i="7"/>
  <c r="B114" i="7"/>
  <c r="N113" i="7"/>
  <c r="J113" i="7"/>
  <c r="F113" i="7"/>
  <c r="B113" i="7"/>
  <c r="N112" i="7"/>
  <c r="J112" i="7"/>
  <c r="F112" i="7"/>
  <c r="B112" i="7"/>
  <c r="N111" i="7"/>
  <c r="J111" i="7"/>
  <c r="F111" i="7"/>
  <c r="B111" i="7"/>
  <c r="N110" i="7"/>
  <c r="J110" i="7"/>
  <c r="F110" i="7"/>
  <c r="B110" i="7"/>
  <c r="N109" i="7"/>
  <c r="J109" i="7"/>
  <c r="F109" i="7"/>
  <c r="B109" i="7"/>
  <c r="N108" i="7"/>
  <c r="J108" i="7"/>
  <c r="F108" i="7"/>
  <c r="B108" i="7"/>
  <c r="N107" i="7"/>
  <c r="J107" i="7"/>
  <c r="F107" i="7"/>
  <c r="B107" i="7"/>
  <c r="N106" i="7"/>
  <c r="J106" i="7"/>
  <c r="F106" i="7"/>
  <c r="B106" i="7"/>
  <c r="N105" i="7"/>
  <c r="J105" i="7"/>
  <c r="F105" i="7"/>
  <c r="B105" i="7"/>
  <c r="N104" i="7"/>
  <c r="J104" i="7"/>
  <c r="F104" i="7"/>
  <c r="B104" i="7"/>
  <c r="N103" i="7"/>
  <c r="J103" i="7"/>
  <c r="F103" i="7"/>
  <c r="B103" i="7"/>
  <c r="N102" i="7"/>
  <c r="J102" i="7"/>
  <c r="F102" i="7"/>
  <c r="B102" i="7"/>
  <c r="N101" i="7"/>
  <c r="J101" i="7"/>
  <c r="F101" i="7"/>
  <c r="B101" i="7"/>
  <c r="N100" i="7"/>
  <c r="J100" i="7"/>
  <c r="F100" i="7"/>
  <c r="B100" i="7"/>
  <c r="N99" i="7"/>
  <c r="J99" i="7"/>
  <c r="F99" i="7"/>
  <c r="B99" i="7"/>
  <c r="N98" i="7"/>
  <c r="J98" i="7"/>
  <c r="F98" i="7"/>
  <c r="B98" i="7"/>
  <c r="N97" i="7"/>
  <c r="J97" i="7"/>
  <c r="F97" i="7"/>
  <c r="B97" i="7"/>
  <c r="N96" i="7"/>
  <c r="J96" i="7"/>
  <c r="F96" i="7"/>
  <c r="B96" i="7"/>
  <c r="N95" i="7"/>
  <c r="J95" i="7"/>
  <c r="F95" i="7"/>
  <c r="B95" i="7"/>
  <c r="N94" i="7"/>
  <c r="J94" i="7"/>
  <c r="F94" i="7"/>
  <c r="B94" i="7"/>
  <c r="N93" i="7"/>
  <c r="J93" i="7"/>
  <c r="F93" i="7"/>
  <c r="B93" i="7"/>
  <c r="N92" i="7"/>
  <c r="J92" i="7"/>
  <c r="F92" i="7"/>
  <c r="B92" i="7"/>
  <c r="N91" i="7"/>
  <c r="J91" i="7"/>
  <c r="F91" i="7"/>
  <c r="B91" i="7"/>
  <c r="N90" i="7"/>
  <c r="J90" i="7"/>
  <c r="F90" i="7"/>
  <c r="B90" i="7"/>
  <c r="N89" i="7"/>
  <c r="J89" i="7"/>
  <c r="F89" i="7"/>
  <c r="B89" i="7"/>
  <c r="N88" i="7"/>
  <c r="J88" i="7"/>
  <c r="F88" i="7"/>
  <c r="B88" i="7"/>
  <c r="N87" i="7"/>
  <c r="J87" i="7"/>
  <c r="F87" i="7"/>
  <c r="B87" i="7"/>
  <c r="N86" i="7"/>
  <c r="J86" i="7"/>
  <c r="F86" i="7"/>
  <c r="B86" i="7"/>
  <c r="N85" i="7"/>
  <c r="J85" i="7"/>
  <c r="F85" i="7"/>
  <c r="B85" i="7"/>
  <c r="N84" i="7"/>
  <c r="J84" i="7"/>
  <c r="F84" i="7"/>
  <c r="B84" i="7"/>
  <c r="N83" i="7"/>
  <c r="J83" i="7"/>
  <c r="F83" i="7"/>
  <c r="B83" i="7"/>
  <c r="N82" i="7"/>
  <c r="J82" i="7"/>
  <c r="F82" i="7"/>
  <c r="B82" i="7"/>
  <c r="N81" i="7"/>
  <c r="J81" i="7"/>
  <c r="F81" i="7"/>
  <c r="B81" i="7"/>
  <c r="N80" i="7"/>
  <c r="J80" i="7"/>
  <c r="F80" i="7"/>
  <c r="B80" i="7"/>
  <c r="N79" i="7"/>
  <c r="J79" i="7"/>
  <c r="F79" i="7"/>
  <c r="B79" i="7"/>
  <c r="N78" i="7"/>
  <c r="J78" i="7"/>
  <c r="F78" i="7"/>
  <c r="B78" i="7"/>
  <c r="N77" i="7"/>
  <c r="J77" i="7"/>
  <c r="F77" i="7"/>
  <c r="B77" i="7"/>
  <c r="N76" i="7"/>
  <c r="J76" i="7"/>
  <c r="F76" i="7"/>
  <c r="B76" i="7"/>
  <c r="B136" i="7" s="1"/>
  <c r="AF72" i="7"/>
  <c r="AE72" i="7"/>
  <c r="AD72" i="7"/>
  <c r="AC72" i="7"/>
  <c r="AB72" i="7"/>
  <c r="Z72" i="7"/>
  <c r="Y72" i="7"/>
  <c r="X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M71" i="7"/>
  <c r="BE71" i="7"/>
  <c r="AA71" i="7"/>
  <c r="W71" i="7"/>
  <c r="BN71" i="7" s="1"/>
  <c r="B71" i="7"/>
  <c r="BL71" i="7" s="1"/>
  <c r="BM70" i="7"/>
  <c r="BL70" i="7"/>
  <c r="BG70" i="7"/>
  <c r="AA70" i="7"/>
  <c r="W70" i="7"/>
  <c r="BN70" i="7" s="1"/>
  <c r="B70" i="7"/>
  <c r="BF70" i="7" s="1"/>
  <c r="BM69" i="7"/>
  <c r="BE69" i="7"/>
  <c r="AA69" i="7"/>
  <c r="W69" i="7"/>
  <c r="BN69" i="7" s="1"/>
  <c r="B69" i="7"/>
  <c r="BL69" i="7" s="1"/>
  <c r="BM68" i="7"/>
  <c r="BL68" i="7"/>
  <c r="BG68" i="7"/>
  <c r="AA68" i="7"/>
  <c r="W68" i="7"/>
  <c r="BN68" i="7" s="1"/>
  <c r="B68" i="7"/>
  <c r="BF68" i="7" s="1"/>
  <c r="BM67" i="7"/>
  <c r="BE67" i="7"/>
  <c r="AA67" i="7"/>
  <c r="W67" i="7"/>
  <c r="BN67" i="7" s="1"/>
  <c r="B67" i="7"/>
  <c r="BL67" i="7" s="1"/>
  <c r="BM66" i="7"/>
  <c r="BL66" i="7"/>
  <c r="BG66" i="7"/>
  <c r="AA66" i="7"/>
  <c r="W66" i="7"/>
  <c r="BN66" i="7" s="1"/>
  <c r="B66" i="7"/>
  <c r="BF66" i="7" s="1"/>
  <c r="BM65" i="7"/>
  <c r="BE65" i="7"/>
  <c r="AA65" i="7"/>
  <c r="W65" i="7"/>
  <c r="BN65" i="7" s="1"/>
  <c r="B65" i="7"/>
  <c r="BL65" i="7" s="1"/>
  <c r="BM64" i="7"/>
  <c r="BL64" i="7"/>
  <c r="BG64" i="7"/>
  <c r="AA64" i="7"/>
  <c r="W64" i="7"/>
  <c r="BN64" i="7" s="1"/>
  <c r="B64" i="7"/>
  <c r="BF64" i="7" s="1"/>
  <c r="BM63" i="7"/>
  <c r="BE63" i="7"/>
  <c r="AA63" i="7"/>
  <c r="W63" i="7"/>
  <c r="BN63" i="7" s="1"/>
  <c r="B63" i="7"/>
  <c r="BL63" i="7" s="1"/>
  <c r="BM62" i="7"/>
  <c r="BL62" i="7"/>
  <c r="BG62" i="7"/>
  <c r="AA62" i="7"/>
  <c r="W62" i="7"/>
  <c r="BN62" i="7" s="1"/>
  <c r="B62" i="7"/>
  <c r="BF62" i="7" s="1"/>
  <c r="BM61" i="7"/>
  <c r="BE61" i="7"/>
  <c r="AA61" i="7"/>
  <c r="W61" i="7"/>
  <c r="BN61" i="7" s="1"/>
  <c r="B61" i="7"/>
  <c r="BL61" i="7" s="1"/>
  <c r="BM60" i="7"/>
  <c r="BL60" i="7"/>
  <c r="BG60" i="7"/>
  <c r="AA60" i="7"/>
  <c r="W60" i="7"/>
  <c r="BN60" i="7" s="1"/>
  <c r="B60" i="7"/>
  <c r="BF60" i="7" s="1"/>
  <c r="BM59" i="7"/>
  <c r="BE59" i="7"/>
  <c r="AA59" i="7"/>
  <c r="W59" i="7"/>
  <c r="BN59" i="7" s="1"/>
  <c r="B59" i="7"/>
  <c r="BL59" i="7" s="1"/>
  <c r="BM58" i="7"/>
  <c r="BL58" i="7"/>
  <c r="BG58" i="7"/>
  <c r="AA58" i="7"/>
  <c r="W58" i="7"/>
  <c r="BN58" i="7" s="1"/>
  <c r="B58" i="7"/>
  <c r="BF58" i="7" s="1"/>
  <c r="BM57" i="7"/>
  <c r="BE57" i="7"/>
  <c r="AA57" i="7"/>
  <c r="W57" i="7"/>
  <c r="BN57" i="7" s="1"/>
  <c r="B57" i="7"/>
  <c r="BL57" i="7" s="1"/>
  <c r="BM56" i="7"/>
  <c r="BL56" i="7"/>
  <c r="BG56" i="7"/>
  <c r="AA56" i="7"/>
  <c r="W56" i="7"/>
  <c r="BN56" i="7" s="1"/>
  <c r="B56" i="7"/>
  <c r="BF56" i="7" s="1"/>
  <c r="BM55" i="7"/>
  <c r="BE55" i="7"/>
  <c r="AA55" i="7"/>
  <c r="W55" i="7"/>
  <c r="BN55" i="7" s="1"/>
  <c r="B55" i="7"/>
  <c r="BL55" i="7" s="1"/>
  <c r="BM54" i="7"/>
  <c r="BL54" i="7"/>
  <c r="BG54" i="7"/>
  <c r="AA54" i="7"/>
  <c r="W54" i="7"/>
  <c r="BN54" i="7" s="1"/>
  <c r="B54" i="7"/>
  <c r="BF54" i="7" s="1"/>
  <c r="BM53" i="7"/>
  <c r="BE53" i="7"/>
  <c r="AA53" i="7"/>
  <c r="W53" i="7"/>
  <c r="BN53" i="7" s="1"/>
  <c r="B53" i="7"/>
  <c r="BL53" i="7" s="1"/>
  <c r="BM52" i="7"/>
  <c r="BL52" i="7"/>
  <c r="BG52" i="7"/>
  <c r="AA52" i="7"/>
  <c r="W52" i="7"/>
  <c r="BN52" i="7" s="1"/>
  <c r="B52" i="7"/>
  <c r="BF52" i="7" s="1"/>
  <c r="BM51" i="7"/>
  <c r="BE51" i="7"/>
  <c r="AA51" i="7"/>
  <c r="W51" i="7"/>
  <c r="BN51" i="7" s="1"/>
  <c r="B51" i="7"/>
  <c r="BL51" i="7" s="1"/>
  <c r="BM50" i="7"/>
  <c r="BL50" i="7"/>
  <c r="BG50" i="7"/>
  <c r="AA50" i="7"/>
  <c r="W50" i="7"/>
  <c r="BN50" i="7" s="1"/>
  <c r="B50" i="7"/>
  <c r="BF50" i="7" s="1"/>
  <c r="BM49" i="7"/>
  <c r="BE49" i="7"/>
  <c r="AA49" i="7"/>
  <c r="W49" i="7"/>
  <c r="BN49" i="7" s="1"/>
  <c r="B49" i="7"/>
  <c r="BL49" i="7" s="1"/>
  <c r="BM48" i="7"/>
  <c r="BL48" i="7"/>
  <c r="BG48" i="7"/>
  <c r="AA48" i="7"/>
  <c r="W48" i="7"/>
  <c r="BN48" i="7" s="1"/>
  <c r="B48" i="7"/>
  <c r="BF48" i="7" s="1"/>
  <c r="BM47" i="7"/>
  <c r="BE47" i="7"/>
  <c r="AA47" i="7"/>
  <c r="W47" i="7"/>
  <c r="BN47" i="7" s="1"/>
  <c r="B47" i="7"/>
  <c r="BL47" i="7" s="1"/>
  <c r="BM46" i="7"/>
  <c r="BL46" i="7"/>
  <c r="BG46" i="7"/>
  <c r="AA46" i="7"/>
  <c r="W46" i="7"/>
  <c r="BN46" i="7" s="1"/>
  <c r="B46" i="7"/>
  <c r="BF46" i="7" s="1"/>
  <c r="BM45" i="7"/>
  <c r="BE45" i="7"/>
  <c r="AA45" i="7"/>
  <c r="W45" i="7"/>
  <c r="BN45" i="7" s="1"/>
  <c r="B45" i="7"/>
  <c r="BL45" i="7" s="1"/>
  <c r="BM44" i="7"/>
  <c r="BL44" i="7"/>
  <c r="BG44" i="7"/>
  <c r="AA44" i="7"/>
  <c r="W44" i="7"/>
  <c r="BN44" i="7" s="1"/>
  <c r="B44" i="7"/>
  <c r="BF44" i="7" s="1"/>
  <c r="BM43" i="7"/>
  <c r="BE43" i="7"/>
  <c r="AA43" i="7"/>
  <c r="W43" i="7"/>
  <c r="BN43" i="7" s="1"/>
  <c r="B43" i="7"/>
  <c r="BL43" i="7" s="1"/>
  <c r="BM42" i="7"/>
  <c r="BL42" i="7"/>
  <c r="BG42" i="7"/>
  <c r="AA42" i="7"/>
  <c r="W42" i="7"/>
  <c r="BN42" i="7" s="1"/>
  <c r="B42" i="7"/>
  <c r="BF42" i="7" s="1"/>
  <c r="BM41" i="7"/>
  <c r="BE41" i="7"/>
  <c r="AA41" i="7"/>
  <c r="W41" i="7"/>
  <c r="BN41" i="7" s="1"/>
  <c r="B41" i="7"/>
  <c r="BL41" i="7" s="1"/>
  <c r="BM40" i="7"/>
  <c r="BL40" i="7"/>
  <c r="BG40" i="7"/>
  <c r="AA40" i="7"/>
  <c r="W40" i="7"/>
  <c r="BN40" i="7" s="1"/>
  <c r="B40" i="7"/>
  <c r="BF40" i="7" s="1"/>
  <c r="BM39" i="7"/>
  <c r="BE39" i="7"/>
  <c r="AA39" i="7"/>
  <c r="W39" i="7"/>
  <c r="BN39" i="7" s="1"/>
  <c r="B39" i="7"/>
  <c r="BL39" i="7" s="1"/>
  <c r="BM38" i="7"/>
  <c r="BL38" i="7"/>
  <c r="BG38" i="7"/>
  <c r="AA38" i="7"/>
  <c r="W38" i="7"/>
  <c r="BN38" i="7" s="1"/>
  <c r="B38" i="7"/>
  <c r="BF38" i="7" s="1"/>
  <c r="BM37" i="7"/>
  <c r="BG37" i="7"/>
  <c r="BE37" i="7"/>
  <c r="AA37" i="7"/>
  <c r="W37" i="7"/>
  <c r="BN37" i="7" s="1"/>
  <c r="B37" i="7"/>
  <c r="BL37" i="7" s="1"/>
  <c r="BM36" i="7"/>
  <c r="BL36" i="7"/>
  <c r="BG36" i="7"/>
  <c r="AA36" i="7"/>
  <c r="W36" i="7"/>
  <c r="BN36" i="7" s="1"/>
  <c r="B36" i="7"/>
  <c r="BF36" i="7" s="1"/>
  <c r="BM35" i="7"/>
  <c r="BG35" i="7"/>
  <c r="BE35" i="7"/>
  <c r="AA35" i="7"/>
  <c r="W35" i="7"/>
  <c r="BN35" i="7" s="1"/>
  <c r="B35" i="7"/>
  <c r="BL35" i="7" s="1"/>
  <c r="BM34" i="7"/>
  <c r="BL34" i="7"/>
  <c r="BG34" i="7"/>
  <c r="AA34" i="7"/>
  <c r="W34" i="7"/>
  <c r="BN34" i="7" s="1"/>
  <c r="B34" i="7"/>
  <c r="BF34" i="7" s="1"/>
  <c r="BM33" i="7"/>
  <c r="BG33" i="7"/>
  <c r="BE33" i="7"/>
  <c r="AA33" i="7"/>
  <c r="W33" i="7"/>
  <c r="BN33" i="7" s="1"/>
  <c r="B33" i="7"/>
  <c r="BL33" i="7" s="1"/>
  <c r="BM32" i="7"/>
  <c r="BL32" i="7"/>
  <c r="BG32" i="7"/>
  <c r="AA32" i="7"/>
  <c r="W32" i="7"/>
  <c r="BN32" i="7" s="1"/>
  <c r="B32" i="7"/>
  <c r="BF32" i="7" s="1"/>
  <c r="BM31" i="7"/>
  <c r="BG31" i="7"/>
  <c r="BE31" i="7"/>
  <c r="AA31" i="7"/>
  <c r="W31" i="7"/>
  <c r="BN31" i="7" s="1"/>
  <c r="B31" i="7"/>
  <c r="BL31" i="7" s="1"/>
  <c r="BM30" i="7"/>
  <c r="BL30" i="7"/>
  <c r="BG30" i="7"/>
  <c r="AA30" i="7"/>
  <c r="W30" i="7"/>
  <c r="BN30" i="7" s="1"/>
  <c r="B30" i="7"/>
  <c r="BF30" i="7" s="1"/>
  <c r="BM29" i="7"/>
  <c r="BG29" i="7"/>
  <c r="BE29" i="7"/>
  <c r="AA29" i="7"/>
  <c r="W29" i="7"/>
  <c r="BN29" i="7" s="1"/>
  <c r="B29" i="7"/>
  <c r="BL29" i="7" s="1"/>
  <c r="BM28" i="7"/>
  <c r="BL28" i="7"/>
  <c r="BG28" i="7"/>
  <c r="AA28" i="7"/>
  <c r="W28" i="7"/>
  <c r="BN28" i="7" s="1"/>
  <c r="B28" i="7"/>
  <c r="BF28" i="7" s="1"/>
  <c r="BM27" i="7"/>
  <c r="BG27" i="7"/>
  <c r="BE27" i="7"/>
  <c r="AA27" i="7"/>
  <c r="W27" i="7"/>
  <c r="BN27" i="7" s="1"/>
  <c r="B27" i="7"/>
  <c r="BL27" i="7" s="1"/>
  <c r="BM26" i="7"/>
  <c r="BL26" i="7"/>
  <c r="BG26" i="7"/>
  <c r="AA26" i="7"/>
  <c r="W26" i="7"/>
  <c r="BN26" i="7" s="1"/>
  <c r="B26" i="7"/>
  <c r="BF26" i="7" s="1"/>
  <c r="BM25" i="7"/>
  <c r="BG25" i="7"/>
  <c r="BE25" i="7"/>
  <c r="AA25" i="7"/>
  <c r="W25" i="7"/>
  <c r="BN25" i="7" s="1"/>
  <c r="B25" i="7"/>
  <c r="BL25" i="7" s="1"/>
  <c r="BM24" i="7"/>
  <c r="BL24" i="7"/>
  <c r="BG24" i="7"/>
  <c r="AA24" i="7"/>
  <c r="W24" i="7"/>
  <c r="BN24" i="7" s="1"/>
  <c r="B24" i="7"/>
  <c r="BF24" i="7" s="1"/>
  <c r="BM23" i="7"/>
  <c r="BG23" i="7"/>
  <c r="BE23" i="7"/>
  <c r="AA23" i="7"/>
  <c r="W23" i="7"/>
  <c r="BN23" i="7" s="1"/>
  <c r="B23" i="7"/>
  <c r="BL23" i="7" s="1"/>
  <c r="BM22" i="7"/>
  <c r="BL22" i="7"/>
  <c r="BG22" i="7"/>
  <c r="AA22" i="7"/>
  <c r="W22" i="7"/>
  <c r="BN22" i="7" s="1"/>
  <c r="B22" i="7"/>
  <c r="BF22" i="7" s="1"/>
  <c r="BM21" i="7"/>
  <c r="BG21" i="7"/>
  <c r="BE21" i="7"/>
  <c r="AA21" i="7"/>
  <c r="W21" i="7"/>
  <c r="BN21" i="7" s="1"/>
  <c r="B21" i="7"/>
  <c r="BL21" i="7" s="1"/>
  <c r="BM20" i="7"/>
  <c r="BL20" i="7"/>
  <c r="BG20" i="7"/>
  <c r="AA20" i="7"/>
  <c r="W20" i="7"/>
  <c r="BN20" i="7" s="1"/>
  <c r="B20" i="7"/>
  <c r="BF20" i="7" s="1"/>
  <c r="BM19" i="7"/>
  <c r="BG19" i="7"/>
  <c r="BE19" i="7"/>
  <c r="AA19" i="7"/>
  <c r="W19" i="7"/>
  <c r="BN19" i="7" s="1"/>
  <c r="B19" i="7"/>
  <c r="BL19" i="7" s="1"/>
  <c r="BL18" i="7"/>
  <c r="AA18" i="7"/>
  <c r="W18" i="7"/>
  <c r="BN18" i="7" s="1"/>
  <c r="B18" i="7"/>
  <c r="BE18" i="7" s="1"/>
  <c r="BL17" i="7"/>
  <c r="BF17" i="7"/>
  <c r="AA17" i="7"/>
  <c r="W17" i="7"/>
  <c r="BG17" i="7" s="1"/>
  <c r="B17" i="7"/>
  <c r="BM17" i="7" s="1"/>
  <c r="BL16" i="7"/>
  <c r="AA16" i="7"/>
  <c r="W16" i="7"/>
  <c r="BN16" i="7" s="1"/>
  <c r="B16" i="7"/>
  <c r="BF16" i="7" s="1"/>
  <c r="BL15" i="7"/>
  <c r="BF15" i="7"/>
  <c r="AA15" i="7"/>
  <c r="W15" i="7"/>
  <c r="BG15" i="7" s="1"/>
  <c r="B15" i="7"/>
  <c r="BM15" i="7" s="1"/>
  <c r="BL14" i="7"/>
  <c r="AA14" i="7"/>
  <c r="W14" i="7"/>
  <c r="BG14" i="7" s="1"/>
  <c r="B14" i="7"/>
  <c r="BM14" i="7" s="1"/>
  <c r="BL13" i="7"/>
  <c r="BF13" i="7"/>
  <c r="AA13" i="7"/>
  <c r="W13" i="7"/>
  <c r="BG13" i="7" s="1"/>
  <c r="B13" i="7"/>
  <c r="BM13" i="7" s="1"/>
  <c r="BL12" i="7"/>
  <c r="AA12" i="7"/>
  <c r="W12" i="7"/>
  <c r="B12" i="7"/>
  <c r="A5" i="7"/>
  <c r="A4" i="7"/>
  <c r="A3" i="7"/>
  <c r="A2" i="7"/>
  <c r="BN15" i="7" l="1"/>
  <c r="BN13" i="7"/>
  <c r="V143" i="7"/>
  <c r="BN17" i="7"/>
  <c r="V141" i="7"/>
  <c r="BG39" i="7"/>
  <c r="BG41" i="7"/>
  <c r="BG45" i="7"/>
  <c r="AG45" i="7" s="1"/>
  <c r="BG47" i="7"/>
  <c r="BG49" i="7"/>
  <c r="BG53" i="7"/>
  <c r="AG53" i="7" s="1"/>
  <c r="BG55" i="7"/>
  <c r="BG61" i="7"/>
  <c r="BG63" i="7"/>
  <c r="BG65" i="7"/>
  <c r="BG67" i="7"/>
  <c r="BG71" i="7"/>
  <c r="BM164" i="7"/>
  <c r="BF164" i="7"/>
  <c r="BN164" i="7"/>
  <c r="BE164" i="7"/>
  <c r="BG164" i="7"/>
  <c r="BO164" i="7"/>
  <c r="BM168" i="7"/>
  <c r="BF168" i="7"/>
  <c r="BN168" i="7"/>
  <c r="BE168" i="7"/>
  <c r="BG168" i="7"/>
  <c r="BO168" i="7"/>
  <c r="BE177" i="7"/>
  <c r="C186" i="7"/>
  <c r="BO186" i="7"/>
  <c r="BF196" i="7"/>
  <c r="BL196" i="7"/>
  <c r="BM196" i="7"/>
  <c r="BE12" i="7"/>
  <c r="BM12" i="7"/>
  <c r="BE14" i="7"/>
  <c r="BE16" i="7"/>
  <c r="AG16" i="7" s="1"/>
  <c r="BM16" i="7"/>
  <c r="BM18" i="7"/>
  <c r="D171" i="7"/>
  <c r="C160" i="7"/>
  <c r="BH164" i="7"/>
  <c r="BH168" i="7"/>
  <c r="E171" i="7"/>
  <c r="W72" i="7"/>
  <c r="BN12" i="7"/>
  <c r="BF14" i="7"/>
  <c r="BN14" i="7"/>
  <c r="BF18" i="7"/>
  <c r="AG18" i="7" s="1"/>
  <c r="AG21" i="7"/>
  <c r="AG25" i="7"/>
  <c r="AG29" i="7"/>
  <c r="AG33" i="7"/>
  <c r="AG37" i="7"/>
  <c r="AA72" i="7"/>
  <c r="BG12" i="7"/>
  <c r="BE13" i="7"/>
  <c r="AG13" i="7" s="1"/>
  <c r="BE15" i="7"/>
  <c r="AG15" i="7" s="1"/>
  <c r="BG16" i="7"/>
  <c r="BE17" i="7"/>
  <c r="AG17" i="7" s="1"/>
  <c r="BG18" i="7"/>
  <c r="BF19" i="7"/>
  <c r="AG19" i="7" s="1"/>
  <c r="BE20" i="7"/>
  <c r="AG20" i="7" s="1"/>
  <c r="BF21" i="7"/>
  <c r="BE22" i="7"/>
  <c r="AG22" i="7" s="1"/>
  <c r="BF23" i="7"/>
  <c r="AG23" i="7" s="1"/>
  <c r="BE24" i="7"/>
  <c r="AG24" i="7" s="1"/>
  <c r="BF25" i="7"/>
  <c r="BE26" i="7"/>
  <c r="AG26" i="7" s="1"/>
  <c r="BF27" i="7"/>
  <c r="AG27" i="7" s="1"/>
  <c r="BE28" i="7"/>
  <c r="AG28" i="7" s="1"/>
  <c r="BF29" i="7"/>
  <c r="BE30" i="7"/>
  <c r="AG30" i="7" s="1"/>
  <c r="BF31" i="7"/>
  <c r="AG31" i="7" s="1"/>
  <c r="BE32" i="7"/>
  <c r="AG32" i="7" s="1"/>
  <c r="BF33" i="7"/>
  <c r="BE34" i="7"/>
  <c r="AG34" i="7" s="1"/>
  <c r="BF35" i="7"/>
  <c r="AG35" i="7" s="1"/>
  <c r="BE36" i="7"/>
  <c r="AG36" i="7" s="1"/>
  <c r="BF37" i="7"/>
  <c r="BE38" i="7"/>
  <c r="AG38" i="7" s="1"/>
  <c r="BF39" i="7"/>
  <c r="AG39" i="7" s="1"/>
  <c r="BE40" i="7"/>
  <c r="AG40" i="7" s="1"/>
  <c r="BF41" i="7"/>
  <c r="BE42" i="7"/>
  <c r="AG42" i="7" s="1"/>
  <c r="BF43" i="7"/>
  <c r="AG43" i="7" s="1"/>
  <c r="BE44" i="7"/>
  <c r="AG44" i="7" s="1"/>
  <c r="BF45" i="7"/>
  <c r="BE46" i="7"/>
  <c r="AG46" i="7" s="1"/>
  <c r="BF47" i="7"/>
  <c r="AG47" i="7" s="1"/>
  <c r="BE48" i="7"/>
  <c r="AG48" i="7" s="1"/>
  <c r="BF49" i="7"/>
  <c r="BE50" i="7"/>
  <c r="AG50" i="7" s="1"/>
  <c r="BF51" i="7"/>
  <c r="AG51" i="7" s="1"/>
  <c r="BE52" i="7"/>
  <c r="AG52" i="7" s="1"/>
  <c r="BF53" i="7"/>
  <c r="BE54" i="7"/>
  <c r="AG54" i="7" s="1"/>
  <c r="BF55" i="7"/>
  <c r="AG55" i="7" s="1"/>
  <c r="BE56" i="7"/>
  <c r="AG56" i="7" s="1"/>
  <c r="BF57" i="7"/>
  <c r="BE58" i="7"/>
  <c r="AG58" i="7" s="1"/>
  <c r="BF59" i="7"/>
  <c r="AG59" i="7" s="1"/>
  <c r="BE60" i="7"/>
  <c r="AG60" i="7" s="1"/>
  <c r="BF61" i="7"/>
  <c r="BE62" i="7"/>
  <c r="AG62" i="7" s="1"/>
  <c r="BF63" i="7"/>
  <c r="AG63" i="7" s="1"/>
  <c r="BE64" i="7"/>
  <c r="AG64" i="7" s="1"/>
  <c r="BF65" i="7"/>
  <c r="BE66" i="7"/>
  <c r="AG66" i="7" s="1"/>
  <c r="BF67" i="7"/>
  <c r="AG67" i="7" s="1"/>
  <c r="BE68" i="7"/>
  <c r="AG68" i="7" s="1"/>
  <c r="BF69" i="7"/>
  <c r="BE70" i="7"/>
  <c r="AG70" i="7" s="1"/>
  <c r="BF71" i="7"/>
  <c r="AG71" i="7" s="1"/>
  <c r="B72" i="7"/>
  <c r="BN140" i="7"/>
  <c r="BF140" i="7"/>
  <c r="BE140" i="7"/>
  <c r="V140" i="7" s="1"/>
  <c r="BM140" i="7"/>
  <c r="BN142" i="7"/>
  <c r="BF142" i="7"/>
  <c r="BE142" i="7"/>
  <c r="V142" i="7" s="1"/>
  <c r="BM142" i="7"/>
  <c r="BN144" i="7"/>
  <c r="BF144" i="7"/>
  <c r="BE144" i="7"/>
  <c r="V144" i="7" s="1"/>
  <c r="BM144" i="7"/>
  <c r="BN146" i="7"/>
  <c r="BF146" i="7"/>
  <c r="BE146" i="7"/>
  <c r="V146" i="7" s="1"/>
  <c r="BM146" i="7"/>
  <c r="BN148" i="7"/>
  <c r="BF148" i="7"/>
  <c r="BE148" i="7"/>
  <c r="V148" i="7" s="1"/>
  <c r="BM148" i="7"/>
  <c r="BN150" i="7"/>
  <c r="BF150" i="7"/>
  <c r="BE150" i="7"/>
  <c r="V150" i="7" s="1"/>
  <c r="BM150" i="7"/>
  <c r="BN152" i="7"/>
  <c r="BF152" i="7"/>
  <c r="BE152" i="7"/>
  <c r="V152" i="7" s="1"/>
  <c r="BM152" i="7"/>
  <c r="BN154" i="7"/>
  <c r="BF154" i="7"/>
  <c r="BE154" i="7"/>
  <c r="V154" i="7" s="1"/>
  <c r="BL154" i="7"/>
  <c r="BG154" i="7"/>
  <c r="BJ177" i="7"/>
  <c r="BR180" i="7"/>
  <c r="BI180" i="7"/>
  <c r="BE180" i="7"/>
  <c r="BP180" i="7"/>
  <c r="BJ180" i="7"/>
  <c r="BM180" i="7"/>
  <c r="BS180" i="7"/>
  <c r="BK180" i="7"/>
  <c r="BO180" i="7"/>
  <c r="BN182" i="7"/>
  <c r="BF182" i="7"/>
  <c r="BG186" i="7"/>
  <c r="BF194" i="7"/>
  <c r="BL194" i="7"/>
  <c r="BM194" i="7"/>
  <c r="BE194" i="7"/>
  <c r="BE196" i="7"/>
  <c r="AQ196" i="7" s="1"/>
  <c r="BG43" i="7"/>
  <c r="BG51" i="7"/>
  <c r="BG57" i="7"/>
  <c r="BG59" i="7"/>
  <c r="BG69" i="7"/>
  <c r="AG69" i="7" s="1"/>
  <c r="BP177" i="7"/>
  <c r="BK177" i="7"/>
  <c r="BR177" i="7"/>
  <c r="BM177" i="7"/>
  <c r="BH177" i="7"/>
  <c r="BF12" i="7"/>
  <c r="AG41" i="7"/>
  <c r="AG49" i="7"/>
  <c r="AG57" i="7"/>
  <c r="AG61" i="7"/>
  <c r="AG65" i="7"/>
  <c r="BM162" i="7"/>
  <c r="BF162" i="7"/>
  <c r="BN162" i="7"/>
  <c r="BE162" i="7"/>
  <c r="BG162" i="7"/>
  <c r="BO162" i="7"/>
  <c r="BL164" i="7"/>
  <c r="BM166" i="7"/>
  <c r="BF166" i="7"/>
  <c r="BN166" i="7"/>
  <c r="BE166" i="7"/>
  <c r="BG166" i="7"/>
  <c r="BO166" i="7"/>
  <c r="BL168" i="7"/>
  <c r="BM170" i="7"/>
  <c r="BF170" i="7"/>
  <c r="BN170" i="7"/>
  <c r="BE170" i="7"/>
  <c r="BG170" i="7"/>
  <c r="BO170" i="7"/>
  <c r="BF176" i="7"/>
  <c r="BI177" i="7"/>
  <c r="BQ177" i="7"/>
  <c r="BP179" i="7"/>
  <c r="BK179" i="7"/>
  <c r="BR179" i="7"/>
  <c r="BM179" i="7"/>
  <c r="BQ179" i="7"/>
  <c r="BI179" i="7"/>
  <c r="AU179" i="7" s="1"/>
  <c r="BH179" i="7"/>
  <c r="BS179" i="7"/>
  <c r="C182" i="7"/>
  <c r="BO182" i="7"/>
  <c r="BG182" i="7"/>
  <c r="BS185" i="7"/>
  <c r="BJ185" i="7"/>
  <c r="BP185" i="7"/>
  <c r="BK185" i="7"/>
  <c r="BQ185" i="7"/>
  <c r="BH185" i="7"/>
  <c r="BE185" i="7"/>
  <c r="AU185" i="7" s="1"/>
  <c r="BL161" i="7"/>
  <c r="BE161" i="7"/>
  <c r="BN161" i="7"/>
  <c r="BF161" i="7"/>
  <c r="BH161" i="7"/>
  <c r="BR178" i="7"/>
  <c r="BI178" i="7"/>
  <c r="BE178" i="7"/>
  <c r="AU178" i="7" s="1"/>
  <c r="BP178" i="7"/>
  <c r="BJ178" i="7"/>
  <c r="BH178" i="7"/>
  <c r="BQ178" i="7"/>
  <c r="BP183" i="7"/>
  <c r="BK183" i="7"/>
  <c r="BR183" i="7"/>
  <c r="BM183" i="7"/>
  <c r="BE183" i="7"/>
  <c r="AU183" i="7" s="1"/>
  <c r="BJ183" i="7"/>
  <c r="BS183" i="7"/>
  <c r="BF192" i="7"/>
  <c r="BL192" i="7"/>
  <c r="BE192" i="7"/>
  <c r="BF200" i="7"/>
  <c r="BL200" i="7"/>
  <c r="BE200" i="7"/>
  <c r="B155" i="7"/>
  <c r="BN139" i="7"/>
  <c r="BF139" i="7"/>
  <c r="V139" i="7" s="1"/>
  <c r="BL139" i="7"/>
  <c r="BN141" i="7"/>
  <c r="BF141" i="7"/>
  <c r="BL141" i="7"/>
  <c r="BN143" i="7"/>
  <c r="BF143" i="7"/>
  <c r="BL143" i="7"/>
  <c r="BN145" i="7"/>
  <c r="BF145" i="7"/>
  <c r="V145" i="7" s="1"/>
  <c r="BL145" i="7"/>
  <c r="BN147" i="7"/>
  <c r="BF147" i="7"/>
  <c r="V147" i="7" s="1"/>
  <c r="BL147" i="7"/>
  <c r="BN149" i="7"/>
  <c r="BF149" i="7"/>
  <c r="V149" i="7" s="1"/>
  <c r="BL149" i="7"/>
  <c r="BN151" i="7"/>
  <c r="BF151" i="7"/>
  <c r="V151" i="7" s="1"/>
  <c r="BL151" i="7"/>
  <c r="BM161" i="7"/>
  <c r="BM163" i="7"/>
  <c r="BF163" i="7"/>
  <c r="BH163" i="7"/>
  <c r="BE163" i="7"/>
  <c r="AR163" i="7" s="1"/>
  <c r="BO163" i="7"/>
  <c r="BM165" i="7"/>
  <c r="BF165" i="7"/>
  <c r="BH165" i="7"/>
  <c r="BE165" i="7"/>
  <c r="BO165" i="7"/>
  <c r="BM167" i="7"/>
  <c r="BF167" i="7"/>
  <c r="BH167" i="7"/>
  <c r="BE167" i="7"/>
  <c r="BO167" i="7"/>
  <c r="BM169" i="7"/>
  <c r="BF169" i="7"/>
  <c r="BH169" i="7"/>
  <c r="BE169" i="7"/>
  <c r="AR169" i="7" s="1"/>
  <c r="BO169" i="7"/>
  <c r="C176" i="7"/>
  <c r="BK178" i="7"/>
  <c r="BS178" i="7"/>
  <c r="BF180" i="7"/>
  <c r="BP181" i="7"/>
  <c r="BK181" i="7"/>
  <c r="BR181" i="7"/>
  <c r="BM181" i="7"/>
  <c r="BE181" i="7"/>
  <c r="AU181" i="7" s="1"/>
  <c r="BJ181" i="7"/>
  <c r="BS181" i="7"/>
  <c r="C184" i="7"/>
  <c r="BM192" i="7"/>
  <c r="BF198" i="7"/>
  <c r="BL198" i="7"/>
  <c r="BE198" i="7"/>
  <c r="AQ198" i="7" s="1"/>
  <c r="BM200" i="7"/>
  <c r="BN153" i="7"/>
  <c r="BF153" i="7"/>
  <c r="V153" i="7" s="1"/>
  <c r="BL153" i="7"/>
  <c r="BO185" i="7"/>
  <c r="BG185" i="7"/>
  <c r="BF191" i="7"/>
  <c r="BL191" i="7"/>
  <c r="BE191" i="7"/>
  <c r="BF193" i="7"/>
  <c r="BL193" i="7"/>
  <c r="BE193" i="7"/>
  <c r="AQ193" i="7" s="1"/>
  <c r="BF195" i="7"/>
  <c r="BL195" i="7"/>
  <c r="BE195" i="7"/>
  <c r="AQ195" i="7" s="1"/>
  <c r="BF197" i="7"/>
  <c r="BL197" i="7"/>
  <c r="BE197" i="7"/>
  <c r="BF199" i="7"/>
  <c r="BL199" i="7"/>
  <c r="BE199" i="7"/>
  <c r="BR184" i="7" l="1"/>
  <c r="BI184" i="7"/>
  <c r="BE184" i="7"/>
  <c r="AU184" i="7" s="1"/>
  <c r="BP184" i="7"/>
  <c r="BJ184" i="7"/>
  <c r="BQ184" i="7"/>
  <c r="BH184" i="7"/>
  <c r="BK184" i="7"/>
  <c r="BM184" i="7"/>
  <c r="BS184" i="7"/>
  <c r="BO160" i="7"/>
  <c r="BH160" i="7"/>
  <c r="BN160" i="7"/>
  <c r="BF160" i="7"/>
  <c r="C171" i="7"/>
  <c r="A249" i="7" s="1"/>
  <c r="BG160" i="7"/>
  <c r="BE160" i="7"/>
  <c r="BM160" i="7"/>
  <c r="BL160" i="7"/>
  <c r="B249" i="7" s="1"/>
  <c r="AR162" i="7"/>
  <c r="AG14" i="7"/>
  <c r="BQ186" i="7"/>
  <c r="BM186" i="7"/>
  <c r="BH186" i="7"/>
  <c r="BR186" i="7"/>
  <c r="BI186" i="7"/>
  <c r="BE186" i="7"/>
  <c r="BK186" i="7"/>
  <c r="BP186" i="7"/>
  <c r="BS186" i="7"/>
  <c r="BJ186" i="7"/>
  <c r="AR168" i="7"/>
  <c r="AQ197" i="7"/>
  <c r="AR167" i="7"/>
  <c r="AQ192" i="7"/>
  <c r="AR161" i="7"/>
  <c r="AR166" i="7"/>
  <c r="AU180" i="7"/>
  <c r="AU177" i="7"/>
  <c r="BR182" i="7"/>
  <c r="BI182" i="7"/>
  <c r="BE182" i="7"/>
  <c r="AU182" i="7" s="1"/>
  <c r="BP182" i="7"/>
  <c r="BJ182" i="7"/>
  <c r="BM182" i="7"/>
  <c r="BQ182" i="7"/>
  <c r="BS182" i="7"/>
  <c r="BK182" i="7"/>
  <c r="BH182" i="7"/>
  <c r="AQ194" i="7"/>
  <c r="AQ199" i="7"/>
  <c r="AQ191" i="7"/>
  <c r="BR176" i="7"/>
  <c r="BI176" i="7"/>
  <c r="BE176" i="7"/>
  <c r="BP176" i="7"/>
  <c r="BJ176" i="7"/>
  <c r="BQ176" i="7"/>
  <c r="BH176" i="7"/>
  <c r="BS176" i="7"/>
  <c r="BM176" i="7"/>
  <c r="BK176" i="7"/>
  <c r="AR165" i="7"/>
  <c r="AQ200" i="7"/>
  <c r="AR170" i="7"/>
  <c r="AG12" i="7"/>
  <c r="AR164" i="7"/>
  <c r="AR160" i="7" l="1"/>
  <c r="AU176" i="7"/>
  <c r="AU186" i="7"/>
  <c r="BF200" i="6" l="1"/>
  <c r="E200" i="6"/>
  <c r="D200" i="6"/>
  <c r="C200" i="6" s="1"/>
  <c r="E199" i="6"/>
  <c r="D199" i="6"/>
  <c r="BF198" i="6"/>
  <c r="E198" i="6"/>
  <c r="D198" i="6"/>
  <c r="C198" i="6" s="1"/>
  <c r="E197" i="6"/>
  <c r="D197" i="6"/>
  <c r="BF196" i="6"/>
  <c r="E196" i="6"/>
  <c r="D196" i="6"/>
  <c r="C196" i="6" s="1"/>
  <c r="E195" i="6"/>
  <c r="D195" i="6"/>
  <c r="BF194" i="6"/>
  <c r="E194" i="6"/>
  <c r="D194" i="6"/>
  <c r="C194" i="6" s="1"/>
  <c r="E193" i="6"/>
  <c r="D193" i="6"/>
  <c r="BF192" i="6"/>
  <c r="E192" i="6"/>
  <c r="D192" i="6"/>
  <c r="C192" i="6" s="1"/>
  <c r="E191" i="6"/>
  <c r="D191" i="6"/>
  <c r="BQ186" i="6"/>
  <c r="BN186" i="6"/>
  <c r="BF186" i="6"/>
  <c r="BE186" i="6"/>
  <c r="E186" i="6"/>
  <c r="D186" i="6"/>
  <c r="C186" i="6"/>
  <c r="BO185" i="6"/>
  <c r="E185" i="6"/>
  <c r="D185" i="6"/>
  <c r="BN184" i="6"/>
  <c r="BF184" i="6"/>
  <c r="E184" i="6"/>
  <c r="D184" i="6"/>
  <c r="C184" i="6"/>
  <c r="BO183" i="6"/>
  <c r="E183" i="6"/>
  <c r="D183" i="6"/>
  <c r="BN182" i="6"/>
  <c r="BF182" i="6"/>
  <c r="E182" i="6"/>
  <c r="D182" i="6"/>
  <c r="BO181" i="6"/>
  <c r="E181" i="6"/>
  <c r="D181" i="6"/>
  <c r="BN180" i="6"/>
  <c r="BF180" i="6"/>
  <c r="E180" i="6"/>
  <c r="D180" i="6"/>
  <c r="BO179" i="6"/>
  <c r="E179" i="6"/>
  <c r="D179" i="6"/>
  <c r="BQ178" i="6"/>
  <c r="BN178" i="6"/>
  <c r="BF178" i="6"/>
  <c r="BE178" i="6"/>
  <c r="E178" i="6"/>
  <c r="D178" i="6"/>
  <c r="C178" i="6"/>
  <c r="BO177" i="6"/>
  <c r="E177" i="6"/>
  <c r="D177" i="6"/>
  <c r="BN176" i="6"/>
  <c r="BF176" i="6"/>
  <c r="E176" i="6"/>
  <c r="D176" i="6"/>
  <c r="C176" i="6"/>
  <c r="BR176" i="6" s="1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E170" i="6"/>
  <c r="D170" i="6"/>
  <c r="E169" i="6"/>
  <c r="D169" i="6"/>
  <c r="C169" i="6"/>
  <c r="E168" i="6"/>
  <c r="D168" i="6"/>
  <c r="C168" i="6" s="1"/>
  <c r="E167" i="6"/>
  <c r="D167" i="6"/>
  <c r="BM166" i="6"/>
  <c r="E166" i="6"/>
  <c r="D166" i="6"/>
  <c r="C166" i="6" s="1"/>
  <c r="BL166" i="6" s="1"/>
  <c r="BN165" i="6"/>
  <c r="BM165" i="6"/>
  <c r="BE165" i="6"/>
  <c r="E165" i="6"/>
  <c r="D165" i="6"/>
  <c r="C165" i="6"/>
  <c r="BG164" i="6"/>
  <c r="E164" i="6"/>
  <c r="D164" i="6"/>
  <c r="C164" i="6"/>
  <c r="BE163" i="6"/>
  <c r="E163" i="6"/>
  <c r="D163" i="6"/>
  <c r="C163" i="6"/>
  <c r="BM162" i="6"/>
  <c r="BE162" i="6"/>
  <c r="E162" i="6"/>
  <c r="C162" i="6"/>
  <c r="BL161" i="6"/>
  <c r="E161" i="6"/>
  <c r="C161" i="6" s="1"/>
  <c r="BH161" i="6" s="1"/>
  <c r="E160" i="6"/>
  <c r="D160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BN154" i="6"/>
  <c r="BM154" i="6"/>
  <c r="BL154" i="6"/>
  <c r="BF154" i="6"/>
  <c r="BE154" i="6"/>
  <c r="B154" i="6"/>
  <c r="BG154" i="6" s="1"/>
  <c r="BN153" i="6"/>
  <c r="BM153" i="6"/>
  <c r="BL153" i="6"/>
  <c r="BF153" i="6"/>
  <c r="BE153" i="6"/>
  <c r="B153" i="6"/>
  <c r="BG153" i="6" s="1"/>
  <c r="BN152" i="6"/>
  <c r="BM152" i="6"/>
  <c r="BL152" i="6"/>
  <c r="BF152" i="6"/>
  <c r="BE152" i="6"/>
  <c r="B152" i="6"/>
  <c r="BG152" i="6" s="1"/>
  <c r="BN151" i="6"/>
  <c r="BM151" i="6"/>
  <c r="BL151" i="6"/>
  <c r="BF151" i="6"/>
  <c r="BE151" i="6"/>
  <c r="B151" i="6"/>
  <c r="BG151" i="6" s="1"/>
  <c r="BN150" i="6"/>
  <c r="BM150" i="6"/>
  <c r="BL150" i="6"/>
  <c r="BF150" i="6"/>
  <c r="BE150" i="6"/>
  <c r="B150" i="6"/>
  <c r="BG150" i="6" s="1"/>
  <c r="BN149" i="6"/>
  <c r="BM149" i="6"/>
  <c r="BL149" i="6"/>
  <c r="BF149" i="6"/>
  <c r="BE149" i="6"/>
  <c r="B149" i="6"/>
  <c r="BG149" i="6" s="1"/>
  <c r="BN148" i="6"/>
  <c r="BM148" i="6"/>
  <c r="BL148" i="6"/>
  <c r="BF148" i="6"/>
  <c r="BE148" i="6"/>
  <c r="B148" i="6"/>
  <c r="BG148" i="6" s="1"/>
  <c r="BN147" i="6"/>
  <c r="BM147" i="6"/>
  <c r="BL147" i="6"/>
  <c r="BF147" i="6"/>
  <c r="BE147" i="6"/>
  <c r="B147" i="6"/>
  <c r="BG147" i="6" s="1"/>
  <c r="BN146" i="6"/>
  <c r="BM146" i="6"/>
  <c r="BL146" i="6"/>
  <c r="BF146" i="6"/>
  <c r="BE146" i="6"/>
  <c r="B146" i="6"/>
  <c r="BG146" i="6" s="1"/>
  <c r="BN145" i="6"/>
  <c r="BM145" i="6"/>
  <c r="BL145" i="6"/>
  <c r="BF145" i="6"/>
  <c r="BE145" i="6"/>
  <c r="B145" i="6"/>
  <c r="BG145" i="6" s="1"/>
  <c r="BN144" i="6"/>
  <c r="BM144" i="6"/>
  <c r="BL144" i="6"/>
  <c r="BF144" i="6"/>
  <c r="BE144" i="6"/>
  <c r="V144" i="6"/>
  <c r="B144" i="6"/>
  <c r="BG144" i="6" s="1"/>
  <c r="BN143" i="6"/>
  <c r="BM143" i="6"/>
  <c r="BL143" i="6"/>
  <c r="BF143" i="6"/>
  <c r="BE143" i="6"/>
  <c r="B143" i="6"/>
  <c r="BG143" i="6" s="1"/>
  <c r="V143" i="6" s="1"/>
  <c r="BN142" i="6"/>
  <c r="BM142" i="6"/>
  <c r="BL142" i="6"/>
  <c r="BF142" i="6"/>
  <c r="BE142" i="6"/>
  <c r="B142" i="6"/>
  <c r="BG142" i="6" s="1"/>
  <c r="BN141" i="6"/>
  <c r="BM141" i="6"/>
  <c r="BL141" i="6"/>
  <c r="BF141" i="6"/>
  <c r="BE141" i="6"/>
  <c r="V141" i="6" s="1"/>
  <c r="B141" i="6"/>
  <c r="BG141" i="6" s="1"/>
  <c r="BN140" i="6"/>
  <c r="BM140" i="6"/>
  <c r="BL140" i="6"/>
  <c r="BF140" i="6"/>
  <c r="BE140" i="6"/>
  <c r="V140" i="6" s="1"/>
  <c r="B140" i="6"/>
  <c r="BG140" i="6" s="1"/>
  <c r="BN139" i="6"/>
  <c r="BM139" i="6"/>
  <c r="BL139" i="6"/>
  <c r="BF139" i="6"/>
  <c r="BE139" i="6"/>
  <c r="B139" i="6"/>
  <c r="B155" i="6" s="1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M136" i="6"/>
  <c r="L136" i="6"/>
  <c r="K136" i="6"/>
  <c r="J136" i="6"/>
  <c r="I136" i="6"/>
  <c r="H136" i="6"/>
  <c r="G136" i="6"/>
  <c r="E136" i="6"/>
  <c r="D136" i="6"/>
  <c r="C136" i="6"/>
  <c r="N135" i="6"/>
  <c r="J135" i="6"/>
  <c r="F135" i="6"/>
  <c r="B135" i="6"/>
  <c r="N134" i="6"/>
  <c r="J134" i="6"/>
  <c r="F134" i="6"/>
  <c r="B134" i="6"/>
  <c r="N133" i="6"/>
  <c r="J133" i="6"/>
  <c r="F133" i="6"/>
  <c r="B133" i="6"/>
  <c r="N132" i="6"/>
  <c r="J132" i="6"/>
  <c r="F132" i="6"/>
  <c r="B132" i="6"/>
  <c r="N131" i="6"/>
  <c r="J131" i="6"/>
  <c r="F131" i="6"/>
  <c r="B131" i="6"/>
  <c r="N130" i="6"/>
  <c r="J130" i="6"/>
  <c r="F130" i="6"/>
  <c r="B130" i="6"/>
  <c r="N129" i="6"/>
  <c r="J129" i="6"/>
  <c r="F129" i="6"/>
  <c r="B129" i="6"/>
  <c r="N128" i="6"/>
  <c r="J128" i="6"/>
  <c r="F128" i="6"/>
  <c r="B128" i="6"/>
  <c r="N127" i="6"/>
  <c r="J127" i="6"/>
  <c r="F127" i="6"/>
  <c r="B127" i="6"/>
  <c r="N126" i="6"/>
  <c r="J126" i="6"/>
  <c r="F126" i="6"/>
  <c r="B126" i="6"/>
  <c r="N125" i="6"/>
  <c r="J125" i="6"/>
  <c r="F125" i="6"/>
  <c r="B125" i="6"/>
  <c r="N124" i="6"/>
  <c r="J124" i="6"/>
  <c r="F124" i="6"/>
  <c r="B124" i="6"/>
  <c r="N123" i="6"/>
  <c r="J123" i="6"/>
  <c r="F123" i="6"/>
  <c r="B123" i="6"/>
  <c r="N122" i="6"/>
  <c r="J122" i="6"/>
  <c r="F122" i="6"/>
  <c r="B122" i="6"/>
  <c r="N121" i="6"/>
  <c r="J121" i="6"/>
  <c r="F121" i="6"/>
  <c r="B121" i="6"/>
  <c r="N120" i="6"/>
  <c r="J120" i="6"/>
  <c r="F120" i="6"/>
  <c r="B120" i="6"/>
  <c r="N119" i="6"/>
  <c r="J119" i="6"/>
  <c r="F119" i="6"/>
  <c r="B119" i="6"/>
  <c r="N118" i="6"/>
  <c r="J118" i="6"/>
  <c r="F118" i="6"/>
  <c r="B118" i="6"/>
  <c r="N117" i="6"/>
  <c r="J117" i="6"/>
  <c r="F117" i="6"/>
  <c r="B117" i="6"/>
  <c r="N116" i="6"/>
  <c r="J116" i="6"/>
  <c r="F116" i="6"/>
  <c r="B116" i="6"/>
  <c r="N115" i="6"/>
  <c r="J115" i="6"/>
  <c r="F115" i="6"/>
  <c r="B115" i="6"/>
  <c r="N114" i="6"/>
  <c r="J114" i="6"/>
  <c r="F114" i="6"/>
  <c r="B114" i="6"/>
  <c r="N113" i="6"/>
  <c r="J113" i="6"/>
  <c r="F113" i="6"/>
  <c r="B113" i="6"/>
  <c r="N112" i="6"/>
  <c r="J112" i="6"/>
  <c r="F112" i="6"/>
  <c r="B112" i="6"/>
  <c r="N111" i="6"/>
  <c r="J111" i="6"/>
  <c r="F111" i="6"/>
  <c r="B111" i="6"/>
  <c r="N110" i="6"/>
  <c r="J110" i="6"/>
  <c r="F110" i="6"/>
  <c r="B110" i="6"/>
  <c r="N109" i="6"/>
  <c r="J109" i="6"/>
  <c r="F109" i="6"/>
  <c r="B109" i="6"/>
  <c r="N108" i="6"/>
  <c r="J108" i="6"/>
  <c r="F108" i="6"/>
  <c r="B108" i="6"/>
  <c r="N107" i="6"/>
  <c r="J107" i="6"/>
  <c r="F107" i="6"/>
  <c r="B107" i="6"/>
  <c r="N106" i="6"/>
  <c r="J106" i="6"/>
  <c r="F106" i="6"/>
  <c r="B106" i="6"/>
  <c r="N105" i="6"/>
  <c r="J105" i="6"/>
  <c r="F105" i="6"/>
  <c r="B105" i="6"/>
  <c r="N104" i="6"/>
  <c r="J104" i="6"/>
  <c r="F104" i="6"/>
  <c r="B104" i="6"/>
  <c r="N103" i="6"/>
  <c r="J103" i="6"/>
  <c r="F103" i="6"/>
  <c r="B103" i="6"/>
  <c r="N102" i="6"/>
  <c r="J102" i="6"/>
  <c r="F102" i="6"/>
  <c r="B102" i="6"/>
  <c r="N101" i="6"/>
  <c r="J101" i="6"/>
  <c r="F101" i="6"/>
  <c r="B101" i="6"/>
  <c r="N100" i="6"/>
  <c r="J100" i="6"/>
  <c r="F100" i="6"/>
  <c r="B100" i="6"/>
  <c r="N99" i="6"/>
  <c r="J99" i="6"/>
  <c r="F99" i="6"/>
  <c r="B99" i="6"/>
  <c r="N98" i="6"/>
  <c r="J98" i="6"/>
  <c r="F98" i="6"/>
  <c r="B98" i="6"/>
  <c r="N97" i="6"/>
  <c r="J97" i="6"/>
  <c r="F97" i="6"/>
  <c r="B97" i="6"/>
  <c r="N96" i="6"/>
  <c r="J96" i="6"/>
  <c r="F96" i="6"/>
  <c r="B96" i="6"/>
  <c r="N95" i="6"/>
  <c r="J95" i="6"/>
  <c r="F95" i="6"/>
  <c r="B95" i="6"/>
  <c r="N94" i="6"/>
  <c r="J94" i="6"/>
  <c r="F94" i="6"/>
  <c r="B94" i="6"/>
  <c r="N93" i="6"/>
  <c r="J93" i="6"/>
  <c r="F93" i="6"/>
  <c r="B93" i="6"/>
  <c r="N92" i="6"/>
  <c r="J92" i="6"/>
  <c r="F92" i="6"/>
  <c r="B92" i="6"/>
  <c r="N91" i="6"/>
  <c r="J91" i="6"/>
  <c r="F91" i="6"/>
  <c r="B91" i="6"/>
  <c r="N90" i="6"/>
  <c r="J90" i="6"/>
  <c r="F90" i="6"/>
  <c r="B90" i="6"/>
  <c r="N89" i="6"/>
  <c r="J89" i="6"/>
  <c r="F89" i="6"/>
  <c r="B89" i="6"/>
  <c r="N88" i="6"/>
  <c r="J88" i="6"/>
  <c r="F88" i="6"/>
  <c r="B88" i="6"/>
  <c r="N87" i="6"/>
  <c r="J87" i="6"/>
  <c r="F87" i="6"/>
  <c r="B87" i="6"/>
  <c r="N86" i="6"/>
  <c r="J86" i="6"/>
  <c r="F86" i="6"/>
  <c r="B86" i="6"/>
  <c r="N85" i="6"/>
  <c r="J85" i="6"/>
  <c r="F85" i="6"/>
  <c r="B85" i="6"/>
  <c r="N84" i="6"/>
  <c r="J84" i="6"/>
  <c r="F84" i="6"/>
  <c r="B84" i="6"/>
  <c r="N83" i="6"/>
  <c r="J83" i="6"/>
  <c r="F83" i="6"/>
  <c r="B83" i="6"/>
  <c r="N82" i="6"/>
  <c r="J82" i="6"/>
  <c r="F82" i="6"/>
  <c r="B82" i="6"/>
  <c r="N81" i="6"/>
  <c r="J81" i="6"/>
  <c r="F81" i="6"/>
  <c r="B81" i="6"/>
  <c r="N80" i="6"/>
  <c r="J80" i="6"/>
  <c r="F80" i="6"/>
  <c r="B80" i="6"/>
  <c r="N79" i="6"/>
  <c r="J79" i="6"/>
  <c r="F79" i="6"/>
  <c r="B79" i="6"/>
  <c r="N78" i="6"/>
  <c r="J78" i="6"/>
  <c r="F78" i="6"/>
  <c r="B78" i="6"/>
  <c r="N77" i="6"/>
  <c r="J77" i="6"/>
  <c r="F77" i="6"/>
  <c r="B77" i="6"/>
  <c r="N76" i="6"/>
  <c r="N136" i="6" s="1"/>
  <c r="J76" i="6"/>
  <c r="F76" i="6"/>
  <c r="F136" i="6" s="1"/>
  <c r="B76" i="6"/>
  <c r="B136" i="6" s="1"/>
  <c r="AF72" i="6"/>
  <c r="AE72" i="6"/>
  <c r="AD72" i="6"/>
  <c r="AC72" i="6"/>
  <c r="AB72" i="6"/>
  <c r="Z72" i="6"/>
  <c r="Y72" i="6"/>
  <c r="X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BM71" i="6"/>
  <c r="AA71" i="6"/>
  <c r="BG71" i="6" s="1"/>
  <c r="W71" i="6"/>
  <c r="B71" i="6"/>
  <c r="BF71" i="6" s="1"/>
  <c r="BG70" i="6"/>
  <c r="BF70" i="6"/>
  <c r="AA70" i="6"/>
  <c r="W70" i="6"/>
  <c r="BN70" i="6" s="1"/>
  <c r="B70" i="6"/>
  <c r="BL70" i="6" s="1"/>
  <c r="AA69" i="6"/>
  <c r="W69" i="6"/>
  <c r="B69" i="6"/>
  <c r="BF69" i="6" s="1"/>
  <c r="BF68" i="6"/>
  <c r="AA68" i="6"/>
  <c r="W68" i="6"/>
  <c r="BG68" i="6" s="1"/>
  <c r="B68" i="6"/>
  <c r="BL68" i="6" s="1"/>
  <c r="AA67" i="6"/>
  <c r="W67" i="6"/>
  <c r="B67" i="6"/>
  <c r="BF67" i="6" s="1"/>
  <c r="BF66" i="6"/>
  <c r="AA66" i="6"/>
  <c r="BG66" i="6" s="1"/>
  <c r="W66" i="6"/>
  <c r="BN66" i="6" s="1"/>
  <c r="B66" i="6"/>
  <c r="BL66" i="6" s="1"/>
  <c r="BM65" i="6"/>
  <c r="BL65" i="6"/>
  <c r="AA65" i="6"/>
  <c r="BG65" i="6" s="1"/>
  <c r="W65" i="6"/>
  <c r="BN65" i="6" s="1"/>
  <c r="B65" i="6"/>
  <c r="BF65" i="6" s="1"/>
  <c r="BG64" i="6"/>
  <c r="BF64" i="6"/>
  <c r="AA64" i="6"/>
  <c r="W64" i="6"/>
  <c r="BN64" i="6" s="1"/>
  <c r="B64" i="6"/>
  <c r="BL64" i="6" s="1"/>
  <c r="BM63" i="6"/>
  <c r="AA63" i="6"/>
  <c r="BG63" i="6" s="1"/>
  <c r="W63" i="6"/>
  <c r="B63" i="6"/>
  <c r="BF63" i="6" s="1"/>
  <c r="BG62" i="6"/>
  <c r="BF62" i="6"/>
  <c r="AA62" i="6"/>
  <c r="W62" i="6"/>
  <c r="BN62" i="6" s="1"/>
  <c r="B62" i="6"/>
  <c r="BL62" i="6" s="1"/>
  <c r="AA61" i="6"/>
  <c r="W61" i="6"/>
  <c r="B61" i="6"/>
  <c r="BF61" i="6" s="1"/>
  <c r="BF60" i="6"/>
  <c r="AA60" i="6"/>
  <c r="W60" i="6"/>
  <c r="BN60" i="6" s="1"/>
  <c r="B60" i="6"/>
  <c r="BL60" i="6" s="1"/>
  <c r="AA59" i="6"/>
  <c r="W59" i="6"/>
  <c r="B59" i="6"/>
  <c r="BF59" i="6" s="1"/>
  <c r="BF58" i="6"/>
  <c r="AA58" i="6"/>
  <c r="BG58" i="6" s="1"/>
  <c r="W58" i="6"/>
  <c r="BN58" i="6" s="1"/>
  <c r="B58" i="6"/>
  <c r="BL58" i="6" s="1"/>
  <c r="BM57" i="6"/>
  <c r="BL57" i="6"/>
  <c r="AA57" i="6"/>
  <c r="BG57" i="6" s="1"/>
  <c r="W57" i="6"/>
  <c r="BN57" i="6" s="1"/>
  <c r="B57" i="6"/>
  <c r="BF57" i="6" s="1"/>
  <c r="BG56" i="6"/>
  <c r="BF56" i="6"/>
  <c r="AA56" i="6"/>
  <c r="W56" i="6"/>
  <c r="BN56" i="6" s="1"/>
  <c r="B56" i="6"/>
  <c r="BL56" i="6" s="1"/>
  <c r="BM55" i="6"/>
  <c r="AA55" i="6"/>
  <c r="BG55" i="6" s="1"/>
  <c r="W55" i="6"/>
  <c r="B55" i="6"/>
  <c r="BF55" i="6" s="1"/>
  <c r="BG54" i="6"/>
  <c r="BF54" i="6"/>
  <c r="AA54" i="6"/>
  <c r="W54" i="6"/>
  <c r="BN54" i="6" s="1"/>
  <c r="B54" i="6"/>
  <c r="BL54" i="6" s="1"/>
  <c r="AA53" i="6"/>
  <c r="W53" i="6"/>
  <c r="B53" i="6"/>
  <c r="BF53" i="6" s="1"/>
  <c r="BF52" i="6"/>
  <c r="AA52" i="6"/>
  <c r="W52" i="6"/>
  <c r="BN52" i="6" s="1"/>
  <c r="B52" i="6"/>
  <c r="BL52" i="6" s="1"/>
  <c r="AA51" i="6"/>
  <c r="W51" i="6"/>
  <c r="B51" i="6"/>
  <c r="BF51" i="6" s="1"/>
  <c r="BF50" i="6"/>
  <c r="AA50" i="6"/>
  <c r="BG50" i="6" s="1"/>
  <c r="W50" i="6"/>
  <c r="BN50" i="6" s="1"/>
  <c r="B50" i="6"/>
  <c r="BL50" i="6" s="1"/>
  <c r="BM49" i="6"/>
  <c r="BL49" i="6"/>
  <c r="AA49" i="6"/>
  <c r="BG49" i="6" s="1"/>
  <c r="W49" i="6"/>
  <c r="BN49" i="6" s="1"/>
  <c r="B49" i="6"/>
  <c r="BF49" i="6" s="1"/>
  <c r="BG48" i="6"/>
  <c r="BF48" i="6"/>
  <c r="AA48" i="6"/>
  <c r="W48" i="6"/>
  <c r="BN48" i="6" s="1"/>
  <c r="B48" i="6"/>
  <c r="BL48" i="6" s="1"/>
  <c r="BM47" i="6"/>
  <c r="AA47" i="6"/>
  <c r="BG47" i="6" s="1"/>
  <c r="W47" i="6"/>
  <c r="B47" i="6"/>
  <c r="BF47" i="6" s="1"/>
  <c r="BG46" i="6"/>
  <c r="BF46" i="6"/>
  <c r="AA46" i="6"/>
  <c r="W46" i="6"/>
  <c r="BN46" i="6" s="1"/>
  <c r="B46" i="6"/>
  <c r="BL46" i="6" s="1"/>
  <c r="AA45" i="6"/>
  <c r="W45" i="6"/>
  <c r="B45" i="6"/>
  <c r="BF45" i="6" s="1"/>
  <c r="BF44" i="6"/>
  <c r="AA44" i="6"/>
  <c r="W44" i="6"/>
  <c r="BN44" i="6" s="1"/>
  <c r="B44" i="6"/>
  <c r="BL44" i="6" s="1"/>
  <c r="AA43" i="6"/>
  <c r="W43" i="6"/>
  <c r="B43" i="6"/>
  <c r="BF43" i="6" s="1"/>
  <c r="BF42" i="6"/>
  <c r="AA42" i="6"/>
  <c r="BG42" i="6" s="1"/>
  <c r="W42" i="6"/>
  <c r="BN42" i="6" s="1"/>
  <c r="B42" i="6"/>
  <c r="BL42" i="6" s="1"/>
  <c r="BM41" i="6"/>
  <c r="BL41" i="6"/>
  <c r="AA41" i="6"/>
  <c r="BG41" i="6" s="1"/>
  <c r="W41" i="6"/>
  <c r="BN41" i="6" s="1"/>
  <c r="B41" i="6"/>
  <c r="BF41" i="6" s="1"/>
  <c r="BG40" i="6"/>
  <c r="BF40" i="6"/>
  <c r="AA40" i="6"/>
  <c r="W40" i="6"/>
  <c r="BN40" i="6" s="1"/>
  <c r="B40" i="6"/>
  <c r="BL40" i="6" s="1"/>
  <c r="BM39" i="6"/>
  <c r="AA39" i="6"/>
  <c r="BG39" i="6" s="1"/>
  <c r="W39" i="6"/>
  <c r="B39" i="6"/>
  <c r="BF39" i="6" s="1"/>
  <c r="BG38" i="6"/>
  <c r="BF38" i="6"/>
  <c r="AA38" i="6"/>
  <c r="W38" i="6"/>
  <c r="BN38" i="6" s="1"/>
  <c r="B38" i="6"/>
  <c r="BL38" i="6" s="1"/>
  <c r="AA37" i="6"/>
  <c r="W37" i="6"/>
  <c r="B37" i="6"/>
  <c r="BF37" i="6" s="1"/>
  <c r="BF36" i="6"/>
  <c r="AA36" i="6"/>
  <c r="W36" i="6"/>
  <c r="BG36" i="6" s="1"/>
  <c r="B36" i="6"/>
  <c r="BL36" i="6" s="1"/>
  <c r="AA35" i="6"/>
  <c r="W35" i="6"/>
  <c r="B35" i="6"/>
  <c r="BF35" i="6" s="1"/>
  <c r="BF34" i="6"/>
  <c r="AA34" i="6"/>
  <c r="BG34" i="6" s="1"/>
  <c r="W34" i="6"/>
  <c r="BN34" i="6" s="1"/>
  <c r="B34" i="6"/>
  <c r="BM33" i="6"/>
  <c r="BL33" i="6"/>
  <c r="AA33" i="6"/>
  <c r="BG33" i="6" s="1"/>
  <c r="W33" i="6"/>
  <c r="B33" i="6"/>
  <c r="BF33" i="6" s="1"/>
  <c r="BM32" i="6"/>
  <c r="BE32" i="6"/>
  <c r="AA32" i="6"/>
  <c r="BN32" i="6" s="1"/>
  <c r="W32" i="6"/>
  <c r="BG32" i="6" s="1"/>
  <c r="B32" i="6"/>
  <c r="BL32" i="6" s="1"/>
  <c r="BM31" i="6"/>
  <c r="BL31" i="6"/>
  <c r="AA31" i="6"/>
  <c r="BG31" i="6" s="1"/>
  <c r="W31" i="6"/>
  <c r="B31" i="6"/>
  <c r="BF31" i="6" s="1"/>
  <c r="BM30" i="6"/>
  <c r="BE30" i="6"/>
  <c r="AA30" i="6"/>
  <c r="BN30" i="6" s="1"/>
  <c r="W30" i="6"/>
  <c r="BG30" i="6" s="1"/>
  <c r="B30" i="6"/>
  <c r="BL30" i="6" s="1"/>
  <c r="BM29" i="6"/>
  <c r="BL29" i="6"/>
  <c r="AA29" i="6"/>
  <c r="BG29" i="6" s="1"/>
  <c r="W29" i="6"/>
  <c r="B29" i="6"/>
  <c r="BF29" i="6" s="1"/>
  <c r="BM28" i="6"/>
  <c r="BE28" i="6"/>
  <c r="AA28" i="6"/>
  <c r="BN28" i="6" s="1"/>
  <c r="W28" i="6"/>
  <c r="BG28" i="6" s="1"/>
  <c r="B28" i="6"/>
  <c r="BL28" i="6" s="1"/>
  <c r="BM27" i="6"/>
  <c r="BL27" i="6"/>
  <c r="AA27" i="6"/>
  <c r="BG27" i="6" s="1"/>
  <c r="W27" i="6"/>
  <c r="B27" i="6"/>
  <c r="BF27" i="6" s="1"/>
  <c r="BM26" i="6"/>
  <c r="BE26" i="6"/>
  <c r="AA26" i="6"/>
  <c r="BN26" i="6" s="1"/>
  <c r="W26" i="6"/>
  <c r="BG26" i="6" s="1"/>
  <c r="B26" i="6"/>
  <c r="BL26" i="6" s="1"/>
  <c r="BM25" i="6"/>
  <c r="BL25" i="6"/>
  <c r="AA25" i="6"/>
  <c r="BG25" i="6" s="1"/>
  <c r="W25" i="6"/>
  <c r="B25" i="6"/>
  <c r="BF25" i="6" s="1"/>
  <c r="BM24" i="6"/>
  <c r="BE24" i="6"/>
  <c r="AA24" i="6"/>
  <c r="BN24" i="6" s="1"/>
  <c r="W24" i="6"/>
  <c r="BG24" i="6" s="1"/>
  <c r="B24" i="6"/>
  <c r="BL24" i="6" s="1"/>
  <c r="BM23" i="6"/>
  <c r="BL23" i="6"/>
  <c r="AA23" i="6"/>
  <c r="BG23" i="6" s="1"/>
  <c r="W23" i="6"/>
  <c r="B23" i="6"/>
  <c r="BF23" i="6" s="1"/>
  <c r="BM22" i="6"/>
  <c r="BE22" i="6"/>
  <c r="AA22" i="6"/>
  <c r="BN22" i="6" s="1"/>
  <c r="W22" i="6"/>
  <c r="BG22" i="6" s="1"/>
  <c r="B22" i="6"/>
  <c r="BL22" i="6" s="1"/>
  <c r="BM21" i="6"/>
  <c r="BL21" i="6"/>
  <c r="AA21" i="6"/>
  <c r="BG21" i="6" s="1"/>
  <c r="W21" i="6"/>
  <c r="B21" i="6"/>
  <c r="BF21" i="6" s="1"/>
  <c r="BM20" i="6"/>
  <c r="BE20" i="6"/>
  <c r="AA20" i="6"/>
  <c r="BN20" i="6" s="1"/>
  <c r="W20" i="6"/>
  <c r="BG20" i="6" s="1"/>
  <c r="B20" i="6"/>
  <c r="BL20" i="6" s="1"/>
  <c r="BM19" i="6"/>
  <c r="BL19" i="6"/>
  <c r="AA19" i="6"/>
  <c r="BG19" i="6" s="1"/>
  <c r="W19" i="6"/>
  <c r="B19" i="6"/>
  <c r="BF19" i="6" s="1"/>
  <c r="BM18" i="6"/>
  <c r="BE18" i="6"/>
  <c r="AA18" i="6"/>
  <c r="BN18" i="6" s="1"/>
  <c r="W18" i="6"/>
  <c r="BG18" i="6" s="1"/>
  <c r="B18" i="6"/>
  <c r="BL18" i="6" s="1"/>
  <c r="BM17" i="6"/>
  <c r="BL17" i="6"/>
  <c r="AA17" i="6"/>
  <c r="BG17" i="6" s="1"/>
  <c r="W17" i="6"/>
  <c r="B17" i="6"/>
  <c r="BF17" i="6" s="1"/>
  <c r="BM16" i="6"/>
  <c r="BE16" i="6"/>
  <c r="AA16" i="6"/>
  <c r="BN16" i="6" s="1"/>
  <c r="W16" i="6"/>
  <c r="BG16" i="6" s="1"/>
  <c r="B16" i="6"/>
  <c r="BL16" i="6" s="1"/>
  <c r="BM15" i="6"/>
  <c r="BL15" i="6"/>
  <c r="AA15" i="6"/>
  <c r="BG15" i="6" s="1"/>
  <c r="W15" i="6"/>
  <c r="B15" i="6"/>
  <c r="BF15" i="6" s="1"/>
  <c r="BM14" i="6"/>
  <c r="BE14" i="6"/>
  <c r="AA14" i="6"/>
  <c r="BN14" i="6" s="1"/>
  <c r="W14" i="6"/>
  <c r="BG14" i="6" s="1"/>
  <c r="B14" i="6"/>
  <c r="BL14" i="6" s="1"/>
  <c r="BM13" i="6"/>
  <c r="BL13" i="6"/>
  <c r="AA13" i="6"/>
  <c r="BG13" i="6" s="1"/>
  <c r="W13" i="6"/>
  <c r="B13" i="6"/>
  <c r="BF13" i="6" s="1"/>
  <c r="BM12" i="6"/>
  <c r="BE12" i="6"/>
  <c r="AA12" i="6"/>
  <c r="AA72" i="6" s="1"/>
  <c r="W12" i="6"/>
  <c r="BG12" i="6" s="1"/>
  <c r="B12" i="6"/>
  <c r="A5" i="6"/>
  <c r="A4" i="6"/>
  <c r="A3" i="6"/>
  <c r="A2" i="6"/>
  <c r="BE35" i="6" l="1"/>
  <c r="BN36" i="6"/>
  <c r="BE67" i="6"/>
  <c r="BN68" i="6"/>
  <c r="BO169" i="6"/>
  <c r="BH169" i="6"/>
  <c r="BL169" i="6"/>
  <c r="BG169" i="6"/>
  <c r="BN169" i="6"/>
  <c r="BE169" i="6"/>
  <c r="BJ176" i="6"/>
  <c r="BP184" i="6"/>
  <c r="BK184" i="6"/>
  <c r="BI184" i="6"/>
  <c r="BS184" i="6"/>
  <c r="BH184" i="6"/>
  <c r="BM184" i="6"/>
  <c r="BE184" i="6"/>
  <c r="BN12" i="6"/>
  <c r="AG16" i="6"/>
  <c r="BN35" i="6"/>
  <c r="BL35" i="6"/>
  <c r="BE37" i="6"/>
  <c r="BN43" i="6"/>
  <c r="BL43" i="6"/>
  <c r="BE45" i="6"/>
  <c r="W72" i="6"/>
  <c r="BO168" i="6"/>
  <c r="BH168" i="6"/>
  <c r="BM168" i="6"/>
  <c r="BE168" i="6"/>
  <c r="BL168" i="6"/>
  <c r="BG168" i="6"/>
  <c r="BN168" i="6"/>
  <c r="BG176" i="6"/>
  <c r="BO176" i="6"/>
  <c r="BN181" i="6"/>
  <c r="BF181" i="6"/>
  <c r="BG184" i="6"/>
  <c r="BO184" i="6"/>
  <c r="BE15" i="6"/>
  <c r="AG15" i="6" s="1"/>
  <c r="BF16" i="6"/>
  <c r="BN13" i="6"/>
  <c r="BN15" i="6"/>
  <c r="BN17" i="6"/>
  <c r="BN19" i="6"/>
  <c r="BN21" i="6"/>
  <c r="BN23" i="6"/>
  <c r="BN25" i="6"/>
  <c r="BN27" i="6"/>
  <c r="BN29" i="6"/>
  <c r="BN31" i="6"/>
  <c r="BN33" i="6"/>
  <c r="BG37" i="6"/>
  <c r="BM37" i="6"/>
  <c r="BN39" i="6"/>
  <c r="BL39" i="6"/>
  <c r="BE41" i="6"/>
  <c r="AG41" i="6" s="1"/>
  <c r="BG44" i="6"/>
  <c r="BG45" i="6"/>
  <c r="BM45" i="6"/>
  <c r="BN47" i="6"/>
  <c r="BL47" i="6"/>
  <c r="BE49" i="6"/>
  <c r="AG49" i="6" s="1"/>
  <c r="BG52" i="6"/>
  <c r="BG53" i="6"/>
  <c r="BM53" i="6"/>
  <c r="BN55" i="6"/>
  <c r="BL55" i="6"/>
  <c r="BE57" i="6"/>
  <c r="AG57" i="6" s="1"/>
  <c r="BG60" i="6"/>
  <c r="BG61" i="6"/>
  <c r="BM61" i="6"/>
  <c r="BN63" i="6"/>
  <c r="BL63" i="6"/>
  <c r="BE65" i="6"/>
  <c r="AG65" i="6" s="1"/>
  <c r="BG69" i="6"/>
  <c r="BM69" i="6"/>
  <c r="BN71" i="6"/>
  <c r="BL71" i="6"/>
  <c r="V142" i="6"/>
  <c r="V145" i="6"/>
  <c r="V147" i="6"/>
  <c r="V149" i="6"/>
  <c r="V151" i="6"/>
  <c r="V153" i="6"/>
  <c r="BF168" i="6"/>
  <c r="BF169" i="6"/>
  <c r="BR184" i="6"/>
  <c r="BE43" i="6"/>
  <c r="BE51" i="6"/>
  <c r="AG51" i="6" s="1"/>
  <c r="BE59" i="6"/>
  <c r="AG59" i="6" s="1"/>
  <c r="BM169" i="6"/>
  <c r="BP176" i="6"/>
  <c r="BK176" i="6"/>
  <c r="BI176" i="6"/>
  <c r="BS176" i="6"/>
  <c r="BH176" i="6"/>
  <c r="BM176" i="6"/>
  <c r="BE176" i="6"/>
  <c r="BG182" i="6"/>
  <c r="BO182" i="6"/>
  <c r="C182" i="6"/>
  <c r="BJ184" i="6"/>
  <c r="AG14" i="6"/>
  <c r="AG20" i="6"/>
  <c r="AG28" i="6"/>
  <c r="AG32" i="6"/>
  <c r="BN51" i="6"/>
  <c r="BL51" i="6"/>
  <c r="BE53" i="6"/>
  <c r="AG53" i="6" s="1"/>
  <c r="BN59" i="6"/>
  <c r="BL59" i="6"/>
  <c r="BE61" i="6"/>
  <c r="BN67" i="6"/>
  <c r="BL67" i="6"/>
  <c r="BE69" i="6"/>
  <c r="BO163" i="6"/>
  <c r="BH163" i="6"/>
  <c r="BN163" i="6"/>
  <c r="BG163" i="6"/>
  <c r="BL163" i="6"/>
  <c r="BM163" i="6"/>
  <c r="BF163" i="6"/>
  <c r="AR163" i="6" s="1"/>
  <c r="BO166" i="6"/>
  <c r="BH166" i="6"/>
  <c r="BG166" i="6"/>
  <c r="BN166" i="6"/>
  <c r="BF166" i="6"/>
  <c r="BE166" i="6"/>
  <c r="BL12" i="6"/>
  <c r="B72" i="6"/>
  <c r="BF12" i="6"/>
  <c r="AG12" i="6" s="1"/>
  <c r="BE13" i="6"/>
  <c r="AG13" i="6" s="1"/>
  <c r="BF14" i="6"/>
  <c r="BE17" i="6"/>
  <c r="AG17" i="6" s="1"/>
  <c r="BF18" i="6"/>
  <c r="AG18" i="6" s="1"/>
  <c r="BE19" i="6"/>
  <c r="AG19" i="6" s="1"/>
  <c r="BF20" i="6"/>
  <c r="BE21" i="6"/>
  <c r="AG21" i="6" s="1"/>
  <c r="BF22" i="6"/>
  <c r="AG22" i="6" s="1"/>
  <c r="BE23" i="6"/>
  <c r="AG23" i="6" s="1"/>
  <c r="BF24" i="6"/>
  <c r="AG24" i="6" s="1"/>
  <c r="BE25" i="6"/>
  <c r="AG25" i="6" s="1"/>
  <c r="BF26" i="6"/>
  <c r="AG26" i="6" s="1"/>
  <c r="BE27" i="6"/>
  <c r="AG27" i="6" s="1"/>
  <c r="BF28" i="6"/>
  <c r="BE29" i="6"/>
  <c r="AG29" i="6" s="1"/>
  <c r="BF30" i="6"/>
  <c r="AG30" i="6" s="1"/>
  <c r="BE31" i="6"/>
  <c r="AG31" i="6" s="1"/>
  <c r="BF32" i="6"/>
  <c r="BE33" i="6"/>
  <c r="AG33" i="6" s="1"/>
  <c r="BL34" i="6"/>
  <c r="BM34" i="6"/>
  <c r="BE34" i="6"/>
  <c r="AG34" i="6" s="1"/>
  <c r="BG35" i="6"/>
  <c r="BM35" i="6"/>
  <c r="BN37" i="6"/>
  <c r="BL37" i="6"/>
  <c r="BE39" i="6"/>
  <c r="AG39" i="6" s="1"/>
  <c r="BG43" i="6"/>
  <c r="BM43" i="6"/>
  <c r="BN45" i="6"/>
  <c r="BL45" i="6"/>
  <c r="BE47" i="6"/>
  <c r="AG47" i="6" s="1"/>
  <c r="BG51" i="6"/>
  <c r="BM51" i="6"/>
  <c r="BN53" i="6"/>
  <c r="BL53" i="6"/>
  <c r="BE55" i="6"/>
  <c r="AG55" i="6" s="1"/>
  <c r="BG59" i="6"/>
  <c r="BM59" i="6"/>
  <c r="BN61" i="6"/>
  <c r="BL61" i="6"/>
  <c r="BE63" i="6"/>
  <c r="AG63" i="6" s="1"/>
  <c r="BG67" i="6"/>
  <c r="BM67" i="6"/>
  <c r="BN69" i="6"/>
  <c r="BL69" i="6"/>
  <c r="BE71" i="6"/>
  <c r="AG71" i="6" s="1"/>
  <c r="BN161" i="6"/>
  <c r="BG161" i="6"/>
  <c r="BM161" i="6"/>
  <c r="BF161" i="6"/>
  <c r="BO161" i="6"/>
  <c r="BE161" i="6"/>
  <c r="BO164" i="6"/>
  <c r="BH164" i="6"/>
  <c r="BM164" i="6"/>
  <c r="BE164" i="6"/>
  <c r="BL164" i="6"/>
  <c r="BF164" i="6"/>
  <c r="BN164" i="6"/>
  <c r="BQ176" i="6"/>
  <c r="BP178" i="6"/>
  <c r="BK178" i="6"/>
  <c r="BI178" i="6"/>
  <c r="BS178" i="6"/>
  <c r="BH178" i="6"/>
  <c r="BR178" i="6"/>
  <c r="BJ178" i="6"/>
  <c r="BM178" i="6"/>
  <c r="BN179" i="6"/>
  <c r="BF179" i="6"/>
  <c r="BQ184" i="6"/>
  <c r="BP186" i="6"/>
  <c r="BK186" i="6"/>
  <c r="BI186" i="6"/>
  <c r="AU186" i="6" s="1"/>
  <c r="BS186" i="6"/>
  <c r="BH186" i="6"/>
  <c r="BR186" i="6"/>
  <c r="BJ186" i="6"/>
  <c r="BM186" i="6"/>
  <c r="BE36" i="6"/>
  <c r="AG36" i="6" s="1"/>
  <c r="BM36" i="6"/>
  <c r="BE38" i="6"/>
  <c r="AG38" i="6" s="1"/>
  <c r="BM38" i="6"/>
  <c r="BE40" i="6"/>
  <c r="AG40" i="6" s="1"/>
  <c r="BM40" i="6"/>
  <c r="BE42" i="6"/>
  <c r="AG42" i="6" s="1"/>
  <c r="BM42" i="6"/>
  <c r="BE44" i="6"/>
  <c r="AG44" i="6" s="1"/>
  <c r="BM44" i="6"/>
  <c r="BE46" i="6"/>
  <c r="AG46" i="6" s="1"/>
  <c r="BM46" i="6"/>
  <c r="BE48" i="6"/>
  <c r="AG48" i="6" s="1"/>
  <c r="BM48" i="6"/>
  <c r="BE50" i="6"/>
  <c r="AG50" i="6" s="1"/>
  <c r="BM50" i="6"/>
  <c r="BE52" i="6"/>
  <c r="BM52" i="6"/>
  <c r="BE54" i="6"/>
  <c r="AG54" i="6" s="1"/>
  <c r="BM54" i="6"/>
  <c r="BE56" i="6"/>
  <c r="AG56" i="6" s="1"/>
  <c r="BM56" i="6"/>
  <c r="BE58" i="6"/>
  <c r="AG58" i="6" s="1"/>
  <c r="BM58" i="6"/>
  <c r="BE60" i="6"/>
  <c r="AG60" i="6" s="1"/>
  <c r="BM60" i="6"/>
  <c r="BE62" i="6"/>
  <c r="AG62" i="6" s="1"/>
  <c r="BM62" i="6"/>
  <c r="BE64" i="6"/>
  <c r="AG64" i="6" s="1"/>
  <c r="BM64" i="6"/>
  <c r="BE66" i="6"/>
  <c r="AG66" i="6" s="1"/>
  <c r="BM66" i="6"/>
  <c r="BE68" i="6"/>
  <c r="AG68" i="6" s="1"/>
  <c r="BM68" i="6"/>
  <c r="BE70" i="6"/>
  <c r="AG70" i="6" s="1"/>
  <c r="BM70" i="6"/>
  <c r="BO162" i="6"/>
  <c r="BH162" i="6"/>
  <c r="BN162" i="6"/>
  <c r="BG162" i="6"/>
  <c r="BL162" i="6"/>
  <c r="C170" i="6"/>
  <c r="BN177" i="6"/>
  <c r="BF177" i="6"/>
  <c r="BG180" i="6"/>
  <c r="BO180" i="6"/>
  <c r="BN185" i="6"/>
  <c r="BF185" i="6"/>
  <c r="BE192" i="6"/>
  <c r="AQ192" i="6" s="1"/>
  <c r="BM192" i="6"/>
  <c r="BE194" i="6"/>
  <c r="AQ194" i="6" s="1"/>
  <c r="BM194" i="6"/>
  <c r="BE196" i="6"/>
  <c r="AQ196" i="6" s="1"/>
  <c r="BM196" i="6"/>
  <c r="BE198" i="6"/>
  <c r="AQ198" i="6" s="1"/>
  <c r="BM198" i="6"/>
  <c r="BE200" i="6"/>
  <c r="AQ200" i="6" s="1"/>
  <c r="BM200" i="6"/>
  <c r="V146" i="6"/>
  <c r="V148" i="6"/>
  <c r="V150" i="6"/>
  <c r="V152" i="6"/>
  <c r="V154" i="6"/>
  <c r="C160" i="6"/>
  <c r="BF162" i="6"/>
  <c r="AR162" i="6" s="1"/>
  <c r="BO165" i="6"/>
  <c r="BH165" i="6"/>
  <c r="BL165" i="6"/>
  <c r="BG165" i="6"/>
  <c r="BF165" i="6"/>
  <c r="AR165" i="6" s="1"/>
  <c r="C167" i="6"/>
  <c r="BG178" i="6"/>
  <c r="AU178" i="6" s="1"/>
  <c r="BO178" i="6"/>
  <c r="C180" i="6"/>
  <c r="BN183" i="6"/>
  <c r="BF183" i="6"/>
  <c r="BG186" i="6"/>
  <c r="BO186" i="6"/>
  <c r="BL192" i="6"/>
  <c r="BL194" i="6"/>
  <c r="BL196" i="6"/>
  <c r="BL198" i="6"/>
  <c r="BL200" i="6"/>
  <c r="BG139" i="6"/>
  <c r="V139" i="6" s="1"/>
  <c r="C177" i="6"/>
  <c r="BG177" i="6"/>
  <c r="C179" i="6"/>
  <c r="BG179" i="6"/>
  <c r="C181" i="6"/>
  <c r="BG181" i="6"/>
  <c r="C183" i="6"/>
  <c r="BG183" i="6"/>
  <c r="C185" i="6"/>
  <c r="BG185" i="6"/>
  <c r="C191" i="6"/>
  <c r="C193" i="6"/>
  <c r="C195" i="6"/>
  <c r="C197" i="6"/>
  <c r="C199" i="6"/>
  <c r="A249" i="6" l="1"/>
  <c r="BE199" i="6"/>
  <c r="BL199" i="6"/>
  <c r="BF199" i="6"/>
  <c r="BM199" i="6"/>
  <c r="BR183" i="6"/>
  <c r="BI183" i="6"/>
  <c r="BE183" i="6"/>
  <c r="BS183" i="6"/>
  <c r="BM183" i="6"/>
  <c r="BQ183" i="6"/>
  <c r="BK183" i="6"/>
  <c r="BP183" i="6"/>
  <c r="BJ183" i="6"/>
  <c r="BH183" i="6"/>
  <c r="BP182" i="6"/>
  <c r="BK182" i="6"/>
  <c r="BI182" i="6"/>
  <c r="BS182" i="6"/>
  <c r="BH182" i="6"/>
  <c r="BE182" i="6"/>
  <c r="BQ182" i="6"/>
  <c r="BR182" i="6"/>
  <c r="BJ182" i="6"/>
  <c r="BM182" i="6"/>
  <c r="BE197" i="6"/>
  <c r="BL197" i="6"/>
  <c r="BF197" i="6"/>
  <c r="BM197" i="6"/>
  <c r="BP180" i="6"/>
  <c r="BK180" i="6"/>
  <c r="BI180" i="6"/>
  <c r="BS180" i="6"/>
  <c r="BH180" i="6"/>
  <c r="BQ180" i="6"/>
  <c r="BR180" i="6"/>
  <c r="BJ180" i="6"/>
  <c r="BM180" i="6"/>
  <c r="BE180" i="6"/>
  <c r="BO170" i="6"/>
  <c r="BH170" i="6"/>
  <c r="BG170" i="6"/>
  <c r="BN170" i="6"/>
  <c r="BF170" i="6"/>
  <c r="BL170" i="6"/>
  <c r="BM170" i="6"/>
  <c r="BE170" i="6"/>
  <c r="AG67" i="6"/>
  <c r="BE195" i="6"/>
  <c r="AQ195" i="6" s="1"/>
  <c r="BL195" i="6"/>
  <c r="BF195" i="6"/>
  <c r="BM195" i="6"/>
  <c r="BR185" i="6"/>
  <c r="BI185" i="6"/>
  <c r="BE185" i="6"/>
  <c r="BS185" i="6"/>
  <c r="BM185" i="6"/>
  <c r="BQ185" i="6"/>
  <c r="BK185" i="6"/>
  <c r="BJ185" i="6"/>
  <c r="BH185" i="6"/>
  <c r="BP185" i="6"/>
  <c r="BR181" i="6"/>
  <c r="BI181" i="6"/>
  <c r="BE181" i="6"/>
  <c r="BS181" i="6"/>
  <c r="BM181" i="6"/>
  <c r="BQ181" i="6"/>
  <c r="BK181" i="6"/>
  <c r="BP181" i="6"/>
  <c r="BH181" i="6"/>
  <c r="BJ181" i="6"/>
  <c r="BR177" i="6"/>
  <c r="BI177" i="6"/>
  <c r="BE177" i="6"/>
  <c r="BS177" i="6"/>
  <c r="BM177" i="6"/>
  <c r="BQ177" i="6"/>
  <c r="BK177" i="6"/>
  <c r="BJ177" i="6"/>
  <c r="BH177" i="6"/>
  <c r="BP177" i="6"/>
  <c r="AG52" i="6"/>
  <c r="AR166" i="6"/>
  <c r="AG61" i="6"/>
  <c r="AG43" i="6"/>
  <c r="AR168" i="6"/>
  <c r="AG37" i="6"/>
  <c r="AU184" i="6"/>
  <c r="AR169" i="6"/>
  <c r="BE191" i="6"/>
  <c r="AQ191" i="6" s="1"/>
  <c r="BL191" i="6"/>
  <c r="BF191" i="6"/>
  <c r="BM191" i="6"/>
  <c r="BR179" i="6"/>
  <c r="BI179" i="6"/>
  <c r="BE179" i="6"/>
  <c r="BS179" i="6"/>
  <c r="BM179" i="6"/>
  <c r="BQ179" i="6"/>
  <c r="BK179" i="6"/>
  <c r="BH179" i="6"/>
  <c r="BJ179" i="6"/>
  <c r="BP179" i="6"/>
  <c r="BO167" i="6"/>
  <c r="BH167" i="6"/>
  <c r="BN167" i="6"/>
  <c r="BF167" i="6"/>
  <c r="BM167" i="6"/>
  <c r="BE167" i="6"/>
  <c r="BL167" i="6"/>
  <c r="BG167" i="6"/>
  <c r="BE193" i="6"/>
  <c r="BL193" i="6"/>
  <c r="BF193" i="6"/>
  <c r="BM193" i="6"/>
  <c r="C171" i="6"/>
  <c r="BM160" i="6"/>
  <c r="BF160" i="6"/>
  <c r="BL160" i="6"/>
  <c r="BE160" i="6"/>
  <c r="BH160" i="6"/>
  <c r="BN160" i="6"/>
  <c r="B249" i="6" s="1"/>
  <c r="BO160" i="6"/>
  <c r="BG160" i="6"/>
  <c r="AR164" i="6"/>
  <c r="AR161" i="6"/>
  <c r="AG69" i="6"/>
  <c r="AU176" i="6"/>
  <c r="AG45" i="6"/>
  <c r="AG35" i="6"/>
  <c r="AU183" i="6" l="1"/>
  <c r="AR167" i="6"/>
  <c r="AU177" i="6"/>
  <c r="AU185" i="6"/>
  <c r="AR170" i="6"/>
  <c r="AU180" i="6"/>
  <c r="AR160" i="6"/>
  <c r="AQ193" i="6"/>
  <c r="AU179" i="6"/>
  <c r="AQ197" i="6"/>
  <c r="AQ199" i="6"/>
  <c r="AU181" i="6"/>
  <c r="AU182" i="6"/>
  <c r="E200" i="5" l="1"/>
  <c r="D200" i="5"/>
  <c r="E199" i="5"/>
  <c r="D199" i="5"/>
  <c r="BM198" i="5"/>
  <c r="BL198" i="5"/>
  <c r="E198" i="5"/>
  <c r="D198" i="5"/>
  <c r="C198" i="5" s="1"/>
  <c r="E197" i="5"/>
  <c r="D197" i="5"/>
  <c r="E196" i="5"/>
  <c r="D196" i="5"/>
  <c r="E195" i="5"/>
  <c r="D195" i="5"/>
  <c r="BM194" i="5"/>
  <c r="E194" i="5"/>
  <c r="D194" i="5"/>
  <c r="C194" i="5" s="1"/>
  <c r="E193" i="5"/>
  <c r="D193" i="5"/>
  <c r="E192" i="5"/>
  <c r="D192" i="5"/>
  <c r="E191" i="5"/>
  <c r="D191" i="5"/>
  <c r="BS186" i="5"/>
  <c r="BR186" i="5"/>
  <c r="BN186" i="5"/>
  <c r="BM186" i="5"/>
  <c r="BJ186" i="5"/>
  <c r="BF186" i="5"/>
  <c r="BE186" i="5"/>
  <c r="E186" i="5"/>
  <c r="D186" i="5"/>
  <c r="C186" i="5"/>
  <c r="BO185" i="5"/>
  <c r="E185" i="5"/>
  <c r="D185" i="5"/>
  <c r="BN184" i="5"/>
  <c r="BF184" i="5"/>
  <c r="E184" i="5"/>
  <c r="D184" i="5"/>
  <c r="BO183" i="5"/>
  <c r="BF183" i="5"/>
  <c r="E183" i="5"/>
  <c r="BN183" i="5" s="1"/>
  <c r="D183" i="5"/>
  <c r="BS182" i="5"/>
  <c r="BR182" i="5"/>
  <c r="BN182" i="5"/>
  <c r="BM182" i="5"/>
  <c r="BJ182" i="5"/>
  <c r="BF182" i="5"/>
  <c r="BE182" i="5"/>
  <c r="E182" i="5"/>
  <c r="D182" i="5"/>
  <c r="C182" i="5"/>
  <c r="BO181" i="5"/>
  <c r="E181" i="5"/>
  <c r="D181" i="5"/>
  <c r="BN180" i="5"/>
  <c r="BF180" i="5"/>
  <c r="E180" i="5"/>
  <c r="D180" i="5"/>
  <c r="C180" i="5"/>
  <c r="BO179" i="5"/>
  <c r="BF179" i="5"/>
  <c r="E179" i="5"/>
  <c r="BN179" i="5" s="1"/>
  <c r="D179" i="5"/>
  <c r="BS178" i="5"/>
  <c r="BR178" i="5"/>
  <c r="BN178" i="5"/>
  <c r="BM178" i="5"/>
  <c r="BJ178" i="5"/>
  <c r="BF178" i="5"/>
  <c r="BE178" i="5"/>
  <c r="E178" i="5"/>
  <c r="D178" i="5"/>
  <c r="C178" i="5"/>
  <c r="BO177" i="5"/>
  <c r="E177" i="5"/>
  <c r="D177" i="5"/>
  <c r="BN176" i="5"/>
  <c r="BF176" i="5"/>
  <c r="E176" i="5"/>
  <c r="D176" i="5"/>
  <c r="AQ171" i="5"/>
  <c r="AP171" i="5"/>
  <c r="AO171" i="5"/>
  <c r="AN171" i="5"/>
  <c r="AM171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BF170" i="5"/>
  <c r="E170" i="5"/>
  <c r="D170" i="5"/>
  <c r="C170" i="5"/>
  <c r="BF169" i="5"/>
  <c r="E169" i="5"/>
  <c r="D169" i="5"/>
  <c r="C169" i="5"/>
  <c r="BG168" i="5"/>
  <c r="E168" i="5"/>
  <c r="D168" i="5"/>
  <c r="C168" i="5"/>
  <c r="E167" i="5"/>
  <c r="D167" i="5"/>
  <c r="E166" i="5"/>
  <c r="C166" i="5" s="1"/>
  <c r="D166" i="5"/>
  <c r="E165" i="5"/>
  <c r="D165" i="5"/>
  <c r="C165" i="5" s="1"/>
  <c r="E164" i="5"/>
  <c r="D164" i="5"/>
  <c r="C164" i="5" s="1"/>
  <c r="E163" i="5"/>
  <c r="E171" i="5" s="1"/>
  <c r="D163" i="5"/>
  <c r="BM162" i="5"/>
  <c r="BL162" i="5"/>
  <c r="BE162" i="5"/>
  <c r="E162" i="5"/>
  <c r="C162" i="5" s="1"/>
  <c r="BM161" i="5"/>
  <c r="BL161" i="5"/>
  <c r="BE161" i="5"/>
  <c r="E161" i="5"/>
  <c r="C161" i="5"/>
  <c r="BE160" i="5"/>
  <c r="E160" i="5"/>
  <c r="D160" i="5"/>
  <c r="C160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BG154" i="5"/>
  <c r="BF154" i="5"/>
  <c r="B154" i="5"/>
  <c r="BL154" i="5" s="1"/>
  <c r="BN153" i="5"/>
  <c r="BM153" i="5"/>
  <c r="BE153" i="5"/>
  <c r="B153" i="5"/>
  <c r="BG152" i="5"/>
  <c r="BF152" i="5"/>
  <c r="B152" i="5"/>
  <c r="BL152" i="5" s="1"/>
  <c r="BM151" i="5"/>
  <c r="BF151" i="5"/>
  <c r="BE151" i="5"/>
  <c r="B151" i="5"/>
  <c r="B150" i="5"/>
  <c r="BL149" i="5"/>
  <c r="BF149" i="5"/>
  <c r="B149" i="5"/>
  <c r="BL148" i="5"/>
  <c r="BG148" i="5"/>
  <c r="BF148" i="5"/>
  <c r="B148" i="5"/>
  <c r="BL147" i="5"/>
  <c r="BF147" i="5"/>
  <c r="B147" i="5"/>
  <c r="BL146" i="5"/>
  <c r="BG146" i="5"/>
  <c r="B146" i="5"/>
  <c r="BL145" i="5"/>
  <c r="B145" i="5"/>
  <c r="BL144" i="5"/>
  <c r="B144" i="5"/>
  <c r="B143" i="5"/>
  <c r="BN143" i="5" s="1"/>
  <c r="B142" i="5"/>
  <c r="BL141" i="5"/>
  <c r="BF141" i="5"/>
  <c r="B141" i="5"/>
  <c r="BL140" i="5"/>
  <c r="BG140" i="5"/>
  <c r="BF140" i="5"/>
  <c r="B140" i="5"/>
  <c r="BL139" i="5"/>
  <c r="BF139" i="5"/>
  <c r="B139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M136" i="5"/>
  <c r="L136" i="5"/>
  <c r="K136" i="5"/>
  <c r="I136" i="5"/>
  <c r="H136" i="5"/>
  <c r="G136" i="5"/>
  <c r="E136" i="5"/>
  <c r="D136" i="5"/>
  <c r="C136" i="5"/>
  <c r="N135" i="5"/>
  <c r="J135" i="5"/>
  <c r="F135" i="5"/>
  <c r="B135" i="5"/>
  <c r="N134" i="5"/>
  <c r="J134" i="5"/>
  <c r="F134" i="5"/>
  <c r="B134" i="5"/>
  <c r="N133" i="5"/>
  <c r="J133" i="5"/>
  <c r="F133" i="5"/>
  <c r="B133" i="5"/>
  <c r="N132" i="5"/>
  <c r="J132" i="5"/>
  <c r="F132" i="5"/>
  <c r="B132" i="5"/>
  <c r="N131" i="5"/>
  <c r="J131" i="5"/>
  <c r="F131" i="5"/>
  <c r="B131" i="5"/>
  <c r="N130" i="5"/>
  <c r="J130" i="5"/>
  <c r="F130" i="5"/>
  <c r="B130" i="5"/>
  <c r="N129" i="5"/>
  <c r="J129" i="5"/>
  <c r="F129" i="5"/>
  <c r="B129" i="5"/>
  <c r="N128" i="5"/>
  <c r="J128" i="5"/>
  <c r="F128" i="5"/>
  <c r="B128" i="5"/>
  <c r="N127" i="5"/>
  <c r="J127" i="5"/>
  <c r="F127" i="5"/>
  <c r="B127" i="5"/>
  <c r="N126" i="5"/>
  <c r="J126" i="5"/>
  <c r="F126" i="5"/>
  <c r="B126" i="5"/>
  <c r="N125" i="5"/>
  <c r="J125" i="5"/>
  <c r="F125" i="5"/>
  <c r="B125" i="5"/>
  <c r="N124" i="5"/>
  <c r="J124" i="5"/>
  <c r="F124" i="5"/>
  <c r="B124" i="5"/>
  <c r="N123" i="5"/>
  <c r="J123" i="5"/>
  <c r="F123" i="5"/>
  <c r="B123" i="5"/>
  <c r="N122" i="5"/>
  <c r="J122" i="5"/>
  <c r="F122" i="5"/>
  <c r="B122" i="5"/>
  <c r="N121" i="5"/>
  <c r="J121" i="5"/>
  <c r="F121" i="5"/>
  <c r="B121" i="5"/>
  <c r="N120" i="5"/>
  <c r="J120" i="5"/>
  <c r="F120" i="5"/>
  <c r="B120" i="5"/>
  <c r="N119" i="5"/>
  <c r="J119" i="5"/>
  <c r="F119" i="5"/>
  <c r="B119" i="5"/>
  <c r="N118" i="5"/>
  <c r="J118" i="5"/>
  <c r="F118" i="5"/>
  <c r="B118" i="5"/>
  <c r="N117" i="5"/>
  <c r="J117" i="5"/>
  <c r="F117" i="5"/>
  <c r="B117" i="5"/>
  <c r="N116" i="5"/>
  <c r="J116" i="5"/>
  <c r="F116" i="5"/>
  <c r="B116" i="5"/>
  <c r="N115" i="5"/>
  <c r="J115" i="5"/>
  <c r="F115" i="5"/>
  <c r="B115" i="5"/>
  <c r="N114" i="5"/>
  <c r="J114" i="5"/>
  <c r="F114" i="5"/>
  <c r="B114" i="5"/>
  <c r="N113" i="5"/>
  <c r="J113" i="5"/>
  <c r="F113" i="5"/>
  <c r="B113" i="5"/>
  <c r="N112" i="5"/>
  <c r="J112" i="5"/>
  <c r="F112" i="5"/>
  <c r="B112" i="5"/>
  <c r="N111" i="5"/>
  <c r="J111" i="5"/>
  <c r="F111" i="5"/>
  <c r="B111" i="5"/>
  <c r="N110" i="5"/>
  <c r="J110" i="5"/>
  <c r="F110" i="5"/>
  <c r="B110" i="5"/>
  <c r="N109" i="5"/>
  <c r="J109" i="5"/>
  <c r="F109" i="5"/>
  <c r="B109" i="5"/>
  <c r="N108" i="5"/>
  <c r="J108" i="5"/>
  <c r="F108" i="5"/>
  <c r="B108" i="5"/>
  <c r="N107" i="5"/>
  <c r="J107" i="5"/>
  <c r="F107" i="5"/>
  <c r="B107" i="5"/>
  <c r="N106" i="5"/>
  <c r="J106" i="5"/>
  <c r="F106" i="5"/>
  <c r="B106" i="5"/>
  <c r="N105" i="5"/>
  <c r="J105" i="5"/>
  <c r="F105" i="5"/>
  <c r="B105" i="5"/>
  <c r="N104" i="5"/>
  <c r="J104" i="5"/>
  <c r="F104" i="5"/>
  <c r="B104" i="5"/>
  <c r="N103" i="5"/>
  <c r="J103" i="5"/>
  <c r="F103" i="5"/>
  <c r="B103" i="5"/>
  <c r="N102" i="5"/>
  <c r="J102" i="5"/>
  <c r="F102" i="5"/>
  <c r="B102" i="5"/>
  <c r="N101" i="5"/>
  <c r="J101" i="5"/>
  <c r="F101" i="5"/>
  <c r="B101" i="5"/>
  <c r="N100" i="5"/>
  <c r="J100" i="5"/>
  <c r="F100" i="5"/>
  <c r="B100" i="5"/>
  <c r="N99" i="5"/>
  <c r="J99" i="5"/>
  <c r="F99" i="5"/>
  <c r="B99" i="5"/>
  <c r="N98" i="5"/>
  <c r="J98" i="5"/>
  <c r="F98" i="5"/>
  <c r="B98" i="5"/>
  <c r="N97" i="5"/>
  <c r="J97" i="5"/>
  <c r="F97" i="5"/>
  <c r="B97" i="5"/>
  <c r="N96" i="5"/>
  <c r="J96" i="5"/>
  <c r="F96" i="5"/>
  <c r="B96" i="5"/>
  <c r="N95" i="5"/>
  <c r="J95" i="5"/>
  <c r="F95" i="5"/>
  <c r="B95" i="5"/>
  <c r="N94" i="5"/>
  <c r="J94" i="5"/>
  <c r="F94" i="5"/>
  <c r="B94" i="5"/>
  <c r="N93" i="5"/>
  <c r="J93" i="5"/>
  <c r="F93" i="5"/>
  <c r="B93" i="5"/>
  <c r="N92" i="5"/>
  <c r="J92" i="5"/>
  <c r="F92" i="5"/>
  <c r="B92" i="5"/>
  <c r="N91" i="5"/>
  <c r="J91" i="5"/>
  <c r="F91" i="5"/>
  <c r="B91" i="5"/>
  <c r="N90" i="5"/>
  <c r="J90" i="5"/>
  <c r="F90" i="5"/>
  <c r="B90" i="5"/>
  <c r="N89" i="5"/>
  <c r="J89" i="5"/>
  <c r="F89" i="5"/>
  <c r="B89" i="5"/>
  <c r="N88" i="5"/>
  <c r="J88" i="5"/>
  <c r="F88" i="5"/>
  <c r="B88" i="5"/>
  <c r="N87" i="5"/>
  <c r="J87" i="5"/>
  <c r="F87" i="5"/>
  <c r="B87" i="5"/>
  <c r="N86" i="5"/>
  <c r="J86" i="5"/>
  <c r="F86" i="5"/>
  <c r="B86" i="5"/>
  <c r="N85" i="5"/>
  <c r="J85" i="5"/>
  <c r="F85" i="5"/>
  <c r="B85" i="5"/>
  <c r="N84" i="5"/>
  <c r="J84" i="5"/>
  <c r="F84" i="5"/>
  <c r="B84" i="5"/>
  <c r="N83" i="5"/>
  <c r="J83" i="5"/>
  <c r="F83" i="5"/>
  <c r="B83" i="5"/>
  <c r="N82" i="5"/>
  <c r="J82" i="5"/>
  <c r="F82" i="5"/>
  <c r="B82" i="5"/>
  <c r="N81" i="5"/>
  <c r="J81" i="5"/>
  <c r="F81" i="5"/>
  <c r="B81" i="5"/>
  <c r="N80" i="5"/>
  <c r="J80" i="5"/>
  <c r="F80" i="5"/>
  <c r="B80" i="5"/>
  <c r="N79" i="5"/>
  <c r="J79" i="5"/>
  <c r="F79" i="5"/>
  <c r="B79" i="5"/>
  <c r="N78" i="5"/>
  <c r="J78" i="5"/>
  <c r="F78" i="5"/>
  <c r="B78" i="5"/>
  <c r="N77" i="5"/>
  <c r="J77" i="5"/>
  <c r="F77" i="5"/>
  <c r="B77" i="5"/>
  <c r="N76" i="5"/>
  <c r="N136" i="5" s="1"/>
  <c r="J76" i="5"/>
  <c r="J136" i="5" s="1"/>
  <c r="F76" i="5"/>
  <c r="F136" i="5" s="1"/>
  <c r="B76" i="5"/>
  <c r="B136" i="5" s="1"/>
  <c r="AF72" i="5"/>
  <c r="AE72" i="5"/>
  <c r="AD72" i="5"/>
  <c r="AC72" i="5"/>
  <c r="AB72" i="5"/>
  <c r="Z72" i="5"/>
  <c r="Y72" i="5"/>
  <c r="X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BM71" i="5"/>
  <c r="BL71" i="5"/>
  <c r="AA71" i="5"/>
  <c r="BG71" i="5" s="1"/>
  <c r="W71" i="5"/>
  <c r="BN71" i="5" s="1"/>
  <c r="B71" i="5"/>
  <c r="BF71" i="5" s="1"/>
  <c r="BM70" i="5"/>
  <c r="BG70" i="5"/>
  <c r="BE70" i="5"/>
  <c r="AA70" i="5"/>
  <c r="W70" i="5"/>
  <c r="BN70" i="5" s="1"/>
  <c r="B70" i="5"/>
  <c r="BL70" i="5" s="1"/>
  <c r="BM69" i="5"/>
  <c r="BL69" i="5"/>
  <c r="BG69" i="5"/>
  <c r="AA69" i="5"/>
  <c r="W69" i="5"/>
  <c r="BN69" i="5" s="1"/>
  <c r="B69" i="5"/>
  <c r="BF69" i="5" s="1"/>
  <c r="BM68" i="5"/>
  <c r="BE68" i="5"/>
  <c r="AA68" i="5"/>
  <c r="BG68" i="5" s="1"/>
  <c r="W68" i="5"/>
  <c r="B68" i="5"/>
  <c r="BL68" i="5" s="1"/>
  <c r="BM67" i="5"/>
  <c r="BL67" i="5"/>
  <c r="AA67" i="5"/>
  <c r="BG67" i="5" s="1"/>
  <c r="W67" i="5"/>
  <c r="BN67" i="5" s="1"/>
  <c r="B67" i="5"/>
  <c r="BF67" i="5" s="1"/>
  <c r="BM66" i="5"/>
  <c r="BG66" i="5"/>
  <c r="BE66" i="5"/>
  <c r="AA66" i="5"/>
  <c r="W66" i="5"/>
  <c r="BN66" i="5" s="1"/>
  <c r="B66" i="5"/>
  <c r="BL66" i="5" s="1"/>
  <c r="BM65" i="5"/>
  <c r="BL65" i="5"/>
  <c r="BG65" i="5"/>
  <c r="AA65" i="5"/>
  <c r="W65" i="5"/>
  <c r="BN65" i="5" s="1"/>
  <c r="B65" i="5"/>
  <c r="BF65" i="5" s="1"/>
  <c r="BM64" i="5"/>
  <c r="BE64" i="5"/>
  <c r="AA64" i="5"/>
  <c r="BG64" i="5" s="1"/>
  <c r="W64" i="5"/>
  <c r="B64" i="5"/>
  <c r="BL64" i="5" s="1"/>
  <c r="BM63" i="5"/>
  <c r="BL63" i="5"/>
  <c r="AA63" i="5"/>
  <c r="BG63" i="5" s="1"/>
  <c r="W63" i="5"/>
  <c r="BN63" i="5" s="1"/>
  <c r="B63" i="5"/>
  <c r="BF63" i="5" s="1"/>
  <c r="BM62" i="5"/>
  <c r="BG62" i="5"/>
  <c r="BE62" i="5"/>
  <c r="AA62" i="5"/>
  <c r="W62" i="5"/>
  <c r="BN62" i="5" s="1"/>
  <c r="B62" i="5"/>
  <c r="BL62" i="5" s="1"/>
  <c r="BM61" i="5"/>
  <c r="BL61" i="5"/>
  <c r="BG61" i="5"/>
  <c r="AA61" i="5"/>
  <c r="W61" i="5"/>
  <c r="BN61" i="5" s="1"/>
  <c r="B61" i="5"/>
  <c r="BF61" i="5" s="1"/>
  <c r="BM60" i="5"/>
  <c r="BE60" i="5"/>
  <c r="AA60" i="5"/>
  <c r="BG60" i="5" s="1"/>
  <c r="W60" i="5"/>
  <c r="B60" i="5"/>
  <c r="BL60" i="5" s="1"/>
  <c r="BM59" i="5"/>
  <c r="BL59" i="5"/>
  <c r="AA59" i="5"/>
  <c r="BG59" i="5" s="1"/>
  <c r="W59" i="5"/>
  <c r="BN59" i="5" s="1"/>
  <c r="B59" i="5"/>
  <c r="BF59" i="5" s="1"/>
  <c r="BM58" i="5"/>
  <c r="BG58" i="5"/>
  <c r="BE58" i="5"/>
  <c r="AA58" i="5"/>
  <c r="W58" i="5"/>
  <c r="BN58" i="5" s="1"/>
  <c r="B58" i="5"/>
  <c r="BL58" i="5" s="1"/>
  <c r="BM57" i="5"/>
  <c r="BL57" i="5"/>
  <c r="BG57" i="5"/>
  <c r="AA57" i="5"/>
  <c r="W57" i="5"/>
  <c r="BN57" i="5" s="1"/>
  <c r="B57" i="5"/>
  <c r="BF57" i="5" s="1"/>
  <c r="BM56" i="5"/>
  <c r="BE56" i="5"/>
  <c r="AA56" i="5"/>
  <c r="BG56" i="5" s="1"/>
  <c r="W56" i="5"/>
  <c r="B56" i="5"/>
  <c r="BL56" i="5" s="1"/>
  <c r="BM55" i="5"/>
  <c r="BL55" i="5"/>
  <c r="AA55" i="5"/>
  <c r="BG55" i="5" s="1"/>
  <c r="W55" i="5"/>
  <c r="BN55" i="5" s="1"/>
  <c r="B55" i="5"/>
  <c r="BF55" i="5" s="1"/>
  <c r="BM54" i="5"/>
  <c r="BG54" i="5"/>
  <c r="BE54" i="5"/>
  <c r="AA54" i="5"/>
  <c r="W54" i="5"/>
  <c r="BN54" i="5" s="1"/>
  <c r="B54" i="5"/>
  <c r="BL54" i="5" s="1"/>
  <c r="BM53" i="5"/>
  <c r="BL53" i="5"/>
  <c r="BG53" i="5"/>
  <c r="AA53" i="5"/>
  <c r="W53" i="5"/>
  <c r="BN53" i="5" s="1"/>
  <c r="B53" i="5"/>
  <c r="BF53" i="5" s="1"/>
  <c r="BM52" i="5"/>
  <c r="BE52" i="5"/>
  <c r="AA52" i="5"/>
  <c r="BG52" i="5" s="1"/>
  <c r="W52" i="5"/>
  <c r="B52" i="5"/>
  <c r="BL52" i="5" s="1"/>
  <c r="BM51" i="5"/>
  <c r="BL51" i="5"/>
  <c r="AA51" i="5"/>
  <c r="BG51" i="5" s="1"/>
  <c r="W51" i="5"/>
  <c r="BN51" i="5" s="1"/>
  <c r="B51" i="5"/>
  <c r="BF51" i="5" s="1"/>
  <c r="BM50" i="5"/>
  <c r="BG50" i="5"/>
  <c r="BE50" i="5"/>
  <c r="AA50" i="5"/>
  <c r="W50" i="5"/>
  <c r="BN50" i="5" s="1"/>
  <c r="B50" i="5"/>
  <c r="BL50" i="5" s="1"/>
  <c r="BM49" i="5"/>
  <c r="BL49" i="5"/>
  <c r="BG49" i="5"/>
  <c r="AA49" i="5"/>
  <c r="W49" i="5"/>
  <c r="BN49" i="5" s="1"/>
  <c r="B49" i="5"/>
  <c r="BF49" i="5" s="1"/>
  <c r="BM48" i="5"/>
  <c r="BE48" i="5"/>
  <c r="AA48" i="5"/>
  <c r="BG48" i="5" s="1"/>
  <c r="W48" i="5"/>
  <c r="B48" i="5"/>
  <c r="BL48" i="5" s="1"/>
  <c r="BM47" i="5"/>
  <c r="BL47" i="5"/>
  <c r="AA47" i="5"/>
  <c r="BG47" i="5" s="1"/>
  <c r="W47" i="5"/>
  <c r="BN47" i="5" s="1"/>
  <c r="B47" i="5"/>
  <c r="BF47" i="5" s="1"/>
  <c r="BM46" i="5"/>
  <c r="BG46" i="5"/>
  <c r="BE46" i="5"/>
  <c r="AA46" i="5"/>
  <c r="W46" i="5"/>
  <c r="BN46" i="5" s="1"/>
  <c r="B46" i="5"/>
  <c r="BL46" i="5" s="1"/>
  <c r="BM45" i="5"/>
  <c r="BL45" i="5"/>
  <c r="BG45" i="5"/>
  <c r="AA45" i="5"/>
  <c r="W45" i="5"/>
  <c r="BN45" i="5" s="1"/>
  <c r="B45" i="5"/>
  <c r="BF45" i="5" s="1"/>
  <c r="BM44" i="5"/>
  <c r="BE44" i="5"/>
  <c r="AA44" i="5"/>
  <c r="BG44" i="5" s="1"/>
  <c r="W44" i="5"/>
  <c r="B44" i="5"/>
  <c r="BL44" i="5" s="1"/>
  <c r="BM43" i="5"/>
  <c r="BL43" i="5"/>
  <c r="AA43" i="5"/>
  <c r="BG43" i="5" s="1"/>
  <c r="W43" i="5"/>
  <c r="BN43" i="5" s="1"/>
  <c r="B43" i="5"/>
  <c r="BF43" i="5" s="1"/>
  <c r="BM42" i="5"/>
  <c r="BG42" i="5"/>
  <c r="BE42" i="5"/>
  <c r="AA42" i="5"/>
  <c r="W42" i="5"/>
  <c r="BN42" i="5" s="1"/>
  <c r="B42" i="5"/>
  <c r="BL42" i="5" s="1"/>
  <c r="BM41" i="5"/>
  <c r="BL41" i="5"/>
  <c r="BG41" i="5"/>
  <c r="AA41" i="5"/>
  <c r="W41" i="5"/>
  <c r="BN41" i="5" s="1"/>
  <c r="B41" i="5"/>
  <c r="BF41" i="5" s="1"/>
  <c r="BM40" i="5"/>
  <c r="BE40" i="5"/>
  <c r="AA40" i="5"/>
  <c r="BG40" i="5" s="1"/>
  <c r="W40" i="5"/>
  <c r="B40" i="5"/>
  <c r="BL40" i="5" s="1"/>
  <c r="BM39" i="5"/>
  <c r="BL39" i="5"/>
  <c r="AA39" i="5"/>
  <c r="BG39" i="5" s="1"/>
  <c r="W39" i="5"/>
  <c r="BN39" i="5" s="1"/>
  <c r="B39" i="5"/>
  <c r="BF39" i="5" s="1"/>
  <c r="BM38" i="5"/>
  <c r="BG38" i="5"/>
  <c r="BE38" i="5"/>
  <c r="AA38" i="5"/>
  <c r="W38" i="5"/>
  <c r="BN38" i="5" s="1"/>
  <c r="B38" i="5"/>
  <c r="BL38" i="5" s="1"/>
  <c r="BM37" i="5"/>
  <c r="BL37" i="5"/>
  <c r="BG37" i="5"/>
  <c r="AA37" i="5"/>
  <c r="W37" i="5"/>
  <c r="BN37" i="5" s="1"/>
  <c r="B37" i="5"/>
  <c r="BF37" i="5" s="1"/>
  <c r="BM36" i="5"/>
  <c r="BE36" i="5"/>
  <c r="AA36" i="5"/>
  <c r="BG36" i="5" s="1"/>
  <c r="W36" i="5"/>
  <c r="B36" i="5"/>
  <c r="BL36" i="5" s="1"/>
  <c r="BM35" i="5"/>
  <c r="BL35" i="5"/>
  <c r="AA35" i="5"/>
  <c r="BG35" i="5" s="1"/>
  <c r="W35" i="5"/>
  <c r="BN35" i="5" s="1"/>
  <c r="B35" i="5"/>
  <c r="BF35" i="5" s="1"/>
  <c r="BM34" i="5"/>
  <c r="BG34" i="5"/>
  <c r="BE34" i="5"/>
  <c r="AA34" i="5"/>
  <c r="W34" i="5"/>
  <c r="BN34" i="5" s="1"/>
  <c r="B34" i="5"/>
  <c r="BL34" i="5" s="1"/>
  <c r="BM33" i="5"/>
  <c r="BL33" i="5"/>
  <c r="BG33" i="5"/>
  <c r="AA33" i="5"/>
  <c r="W33" i="5"/>
  <c r="BN33" i="5" s="1"/>
  <c r="B33" i="5"/>
  <c r="BF33" i="5" s="1"/>
  <c r="BM32" i="5"/>
  <c r="BE32" i="5"/>
  <c r="AA32" i="5"/>
  <c r="BG32" i="5" s="1"/>
  <c r="W32" i="5"/>
  <c r="B32" i="5"/>
  <c r="BL32" i="5" s="1"/>
  <c r="BM31" i="5"/>
  <c r="BL31" i="5"/>
  <c r="AA31" i="5"/>
  <c r="BG31" i="5" s="1"/>
  <c r="W31" i="5"/>
  <c r="BN31" i="5" s="1"/>
  <c r="B31" i="5"/>
  <c r="BM30" i="5"/>
  <c r="AA30" i="5"/>
  <c r="BN30" i="5" s="1"/>
  <c r="W30" i="5"/>
  <c r="B30" i="5"/>
  <c r="BL30" i="5" s="1"/>
  <c r="AA29" i="5"/>
  <c r="W29" i="5"/>
  <c r="BG29" i="5" s="1"/>
  <c r="B29" i="5"/>
  <c r="BL29" i="5" s="1"/>
  <c r="BL28" i="5"/>
  <c r="AA28" i="5"/>
  <c r="BG28" i="5" s="1"/>
  <c r="W28" i="5"/>
  <c r="BN28" i="5" s="1"/>
  <c r="B28" i="5"/>
  <c r="BF28" i="5" s="1"/>
  <c r="AA27" i="5"/>
  <c r="W27" i="5"/>
  <c r="BG27" i="5" s="1"/>
  <c r="B27" i="5"/>
  <c r="BL27" i="5" s="1"/>
  <c r="BL26" i="5"/>
  <c r="AA26" i="5"/>
  <c r="BG26" i="5" s="1"/>
  <c r="W26" i="5"/>
  <c r="BN26" i="5" s="1"/>
  <c r="B26" i="5"/>
  <c r="BF26" i="5" s="1"/>
  <c r="AA25" i="5"/>
  <c r="W25" i="5"/>
  <c r="BG25" i="5" s="1"/>
  <c r="B25" i="5"/>
  <c r="BL25" i="5" s="1"/>
  <c r="BL24" i="5"/>
  <c r="AA24" i="5"/>
  <c r="BG24" i="5" s="1"/>
  <c r="W24" i="5"/>
  <c r="BN24" i="5" s="1"/>
  <c r="B24" i="5"/>
  <c r="BF24" i="5" s="1"/>
  <c r="AA23" i="5"/>
  <c r="W23" i="5"/>
  <c r="BG23" i="5" s="1"/>
  <c r="B23" i="5"/>
  <c r="BL23" i="5" s="1"/>
  <c r="BL22" i="5"/>
  <c r="AA22" i="5"/>
  <c r="BG22" i="5" s="1"/>
  <c r="W22" i="5"/>
  <c r="BN22" i="5" s="1"/>
  <c r="B22" i="5"/>
  <c r="BF22" i="5" s="1"/>
  <c r="AA21" i="5"/>
  <c r="W21" i="5"/>
  <c r="BG21" i="5" s="1"/>
  <c r="B21" i="5"/>
  <c r="BL21" i="5" s="1"/>
  <c r="BL20" i="5"/>
  <c r="AA20" i="5"/>
  <c r="BG20" i="5" s="1"/>
  <c r="W20" i="5"/>
  <c r="BN20" i="5" s="1"/>
  <c r="B20" i="5"/>
  <c r="BF20" i="5" s="1"/>
  <c r="AA19" i="5"/>
  <c r="W19" i="5"/>
  <c r="BG19" i="5" s="1"/>
  <c r="B19" i="5"/>
  <c r="BL19" i="5" s="1"/>
  <c r="BL18" i="5"/>
  <c r="AA18" i="5"/>
  <c r="BG18" i="5" s="1"/>
  <c r="W18" i="5"/>
  <c r="BN18" i="5" s="1"/>
  <c r="B18" i="5"/>
  <c r="BF18" i="5" s="1"/>
  <c r="AA17" i="5"/>
  <c r="W17" i="5"/>
  <c r="BG17" i="5" s="1"/>
  <c r="B17" i="5"/>
  <c r="BL17" i="5" s="1"/>
  <c r="BL16" i="5"/>
  <c r="AA16" i="5"/>
  <c r="BG16" i="5" s="1"/>
  <c r="W16" i="5"/>
  <c r="BN16" i="5" s="1"/>
  <c r="B16" i="5"/>
  <c r="BF16" i="5" s="1"/>
  <c r="AA15" i="5"/>
  <c r="W15" i="5"/>
  <c r="BG15" i="5" s="1"/>
  <c r="B15" i="5"/>
  <c r="BL15" i="5" s="1"/>
  <c r="BL14" i="5"/>
  <c r="AA14" i="5"/>
  <c r="BG14" i="5" s="1"/>
  <c r="W14" i="5"/>
  <c r="BN14" i="5" s="1"/>
  <c r="B14" i="5"/>
  <c r="BF14" i="5" s="1"/>
  <c r="AA13" i="5"/>
  <c r="W13" i="5"/>
  <c r="W72" i="5" s="1"/>
  <c r="B13" i="5"/>
  <c r="BL13" i="5" s="1"/>
  <c r="BL12" i="5"/>
  <c r="BG12" i="5"/>
  <c r="AA12" i="5"/>
  <c r="AA72" i="5" s="1"/>
  <c r="W12" i="5"/>
  <c r="BN12" i="5" s="1"/>
  <c r="B12" i="5"/>
  <c r="A5" i="5"/>
  <c r="A4" i="5"/>
  <c r="A3" i="5"/>
  <c r="A2" i="5"/>
  <c r="BE13" i="5" l="1"/>
  <c r="BM15" i="5"/>
  <c r="BE17" i="5"/>
  <c r="AG17" i="5" s="1"/>
  <c r="BM19" i="5"/>
  <c r="BE21" i="5"/>
  <c r="BM21" i="5"/>
  <c r="BM23" i="5"/>
  <c r="BE25" i="5"/>
  <c r="BM27" i="5"/>
  <c r="BE29" i="5"/>
  <c r="AG29" i="5" s="1"/>
  <c r="BN44" i="5"/>
  <c r="BN52" i="5"/>
  <c r="BN60" i="5"/>
  <c r="BN64" i="5"/>
  <c r="BN68" i="5"/>
  <c r="BM142" i="5"/>
  <c r="BE142" i="5"/>
  <c r="BN142" i="5"/>
  <c r="BO166" i="5"/>
  <c r="BH166" i="5"/>
  <c r="BG166" i="5"/>
  <c r="BF166" i="5"/>
  <c r="BN166" i="5"/>
  <c r="BE166" i="5"/>
  <c r="BM166" i="5"/>
  <c r="BP180" i="5"/>
  <c r="BK180" i="5"/>
  <c r="BI180" i="5"/>
  <c r="BS180" i="5"/>
  <c r="BM180" i="5"/>
  <c r="BE180" i="5"/>
  <c r="BR180" i="5"/>
  <c r="BJ180" i="5"/>
  <c r="BQ180" i="5"/>
  <c r="BH180" i="5"/>
  <c r="BN15" i="5"/>
  <c r="BN19" i="5"/>
  <c r="BN21" i="5"/>
  <c r="BF23" i="5"/>
  <c r="BN23" i="5"/>
  <c r="BF25" i="5"/>
  <c r="BF27" i="5"/>
  <c r="BF29" i="5"/>
  <c r="AG48" i="5"/>
  <c r="AG56" i="5"/>
  <c r="BM13" i="5"/>
  <c r="BE15" i="5"/>
  <c r="AG15" i="5" s="1"/>
  <c r="BM17" i="5"/>
  <c r="BE19" i="5"/>
  <c r="AG19" i="5" s="1"/>
  <c r="BE23" i="5"/>
  <c r="AG23" i="5" s="1"/>
  <c r="BM25" i="5"/>
  <c r="BE27" i="5"/>
  <c r="BM29" i="5"/>
  <c r="BG30" i="5"/>
  <c r="BN32" i="5"/>
  <c r="BN36" i="5"/>
  <c r="BN40" i="5"/>
  <c r="BN48" i="5"/>
  <c r="BN56" i="5"/>
  <c r="BM143" i="5"/>
  <c r="BE143" i="5"/>
  <c r="BG143" i="5"/>
  <c r="BL150" i="5"/>
  <c r="BN150" i="5"/>
  <c r="BE150" i="5"/>
  <c r="BO165" i="5"/>
  <c r="BH165" i="5"/>
  <c r="BL165" i="5"/>
  <c r="BF165" i="5"/>
  <c r="BN165" i="5"/>
  <c r="BE165" i="5"/>
  <c r="BM165" i="5"/>
  <c r="BF13" i="5"/>
  <c r="BN13" i="5"/>
  <c r="BF15" i="5"/>
  <c r="BF17" i="5"/>
  <c r="BN17" i="5"/>
  <c r="BF19" i="5"/>
  <c r="BF21" i="5"/>
  <c r="BN25" i="5"/>
  <c r="BN27" i="5"/>
  <c r="BN29" i="5"/>
  <c r="AG36" i="5"/>
  <c r="AG40" i="5"/>
  <c r="BF142" i="5"/>
  <c r="BM144" i="5"/>
  <c r="BE144" i="5"/>
  <c r="BN144" i="5"/>
  <c r="BM145" i="5"/>
  <c r="BE145" i="5"/>
  <c r="BG145" i="5"/>
  <c r="BN145" i="5"/>
  <c r="BF150" i="5"/>
  <c r="V151" i="5"/>
  <c r="BO164" i="5"/>
  <c r="BH164" i="5"/>
  <c r="BM164" i="5"/>
  <c r="BE164" i="5"/>
  <c r="BF164" i="5"/>
  <c r="BN164" i="5"/>
  <c r="BL164" i="5"/>
  <c r="BL166" i="5"/>
  <c r="BO168" i="5"/>
  <c r="BH168" i="5"/>
  <c r="BM168" i="5"/>
  <c r="BE168" i="5"/>
  <c r="BN168" i="5"/>
  <c r="BL168" i="5"/>
  <c r="BF168" i="5"/>
  <c r="BO169" i="5"/>
  <c r="BH169" i="5"/>
  <c r="BL169" i="5"/>
  <c r="BN169" i="5"/>
  <c r="BE169" i="5"/>
  <c r="BM169" i="5"/>
  <c r="BG169" i="5"/>
  <c r="BG180" i="5"/>
  <c r="BO180" i="5"/>
  <c r="B72" i="5"/>
  <c r="BE12" i="5"/>
  <c r="BM12" i="5"/>
  <c r="BG13" i="5"/>
  <c r="BE14" i="5"/>
  <c r="AG14" i="5" s="1"/>
  <c r="BM14" i="5"/>
  <c r="BE16" i="5"/>
  <c r="AG16" i="5" s="1"/>
  <c r="BM16" i="5"/>
  <c r="BE18" i="5"/>
  <c r="AG18" i="5" s="1"/>
  <c r="BM18" i="5"/>
  <c r="BE20" i="5"/>
  <c r="AG20" i="5" s="1"/>
  <c r="BM20" i="5"/>
  <c r="BE22" i="5"/>
  <c r="AG22" i="5" s="1"/>
  <c r="BM22" i="5"/>
  <c r="BE24" i="5"/>
  <c r="AG24" i="5" s="1"/>
  <c r="BM24" i="5"/>
  <c r="BE26" i="5"/>
  <c r="AG26" i="5" s="1"/>
  <c r="BM26" i="5"/>
  <c r="BE28" i="5"/>
  <c r="AG28" i="5" s="1"/>
  <c r="BM28" i="5"/>
  <c r="BE30" i="5"/>
  <c r="AG30" i="5" s="1"/>
  <c r="BM139" i="5"/>
  <c r="BE139" i="5"/>
  <c r="BG139" i="5"/>
  <c r="BN139" i="5"/>
  <c r="BG142" i="5"/>
  <c r="BF143" i="5"/>
  <c r="BF144" i="5"/>
  <c r="BM146" i="5"/>
  <c r="BE146" i="5"/>
  <c r="BN146" i="5"/>
  <c r="BM147" i="5"/>
  <c r="BE147" i="5"/>
  <c r="V147" i="5" s="1"/>
  <c r="BG147" i="5"/>
  <c r="BN147" i="5"/>
  <c r="BG150" i="5"/>
  <c r="B155" i="5"/>
  <c r="BM160" i="5"/>
  <c r="BF160" i="5"/>
  <c r="AR160" i="5" s="1"/>
  <c r="BL160" i="5"/>
  <c r="BH160" i="5"/>
  <c r="BN160" i="5"/>
  <c r="BG160" i="5"/>
  <c r="BG165" i="5"/>
  <c r="BO170" i="5"/>
  <c r="BH170" i="5"/>
  <c r="BG170" i="5"/>
  <c r="BN170" i="5"/>
  <c r="BE170" i="5"/>
  <c r="BM170" i="5"/>
  <c r="BL170" i="5"/>
  <c r="BG176" i="5"/>
  <c r="BO176" i="5"/>
  <c r="C176" i="5"/>
  <c r="BE194" i="5"/>
  <c r="BF194" i="5"/>
  <c r="BL194" i="5"/>
  <c r="BF12" i="5"/>
  <c r="BF30" i="5"/>
  <c r="BF31" i="5"/>
  <c r="BE31" i="5"/>
  <c r="AG31" i="5" s="1"/>
  <c r="BM140" i="5"/>
  <c r="BE140" i="5"/>
  <c r="V140" i="5" s="1"/>
  <c r="BN140" i="5"/>
  <c r="BM141" i="5"/>
  <c r="BE141" i="5"/>
  <c r="BG141" i="5"/>
  <c r="BN141" i="5"/>
  <c r="BL142" i="5"/>
  <c r="BL143" i="5"/>
  <c r="BG144" i="5"/>
  <c r="BF145" i="5"/>
  <c r="BF146" i="5"/>
  <c r="BM148" i="5"/>
  <c r="BE148" i="5"/>
  <c r="V148" i="5" s="1"/>
  <c r="BN148" i="5"/>
  <c r="BM149" i="5"/>
  <c r="BE149" i="5"/>
  <c r="BG149" i="5"/>
  <c r="BN149" i="5"/>
  <c r="BM150" i="5"/>
  <c r="BO160" i="5"/>
  <c r="BG164" i="5"/>
  <c r="BN181" i="5"/>
  <c r="BF181" i="5"/>
  <c r="BG184" i="5"/>
  <c r="BO184" i="5"/>
  <c r="C184" i="5"/>
  <c r="BF32" i="5"/>
  <c r="AG32" i="5" s="1"/>
  <c r="BE33" i="5"/>
  <c r="AG33" i="5" s="1"/>
  <c r="BF34" i="5"/>
  <c r="AG34" i="5" s="1"/>
  <c r="BE35" i="5"/>
  <c r="AG35" i="5" s="1"/>
  <c r="BF36" i="5"/>
  <c r="BE37" i="5"/>
  <c r="AG37" i="5" s="1"/>
  <c r="BF38" i="5"/>
  <c r="AG38" i="5" s="1"/>
  <c r="BE39" i="5"/>
  <c r="AG39" i="5" s="1"/>
  <c r="BF40" i="5"/>
  <c r="BE41" i="5"/>
  <c r="AG41" i="5" s="1"/>
  <c r="BF42" i="5"/>
  <c r="AG42" i="5" s="1"/>
  <c r="BE43" i="5"/>
  <c r="AG43" i="5" s="1"/>
  <c r="BF44" i="5"/>
  <c r="AG44" i="5" s="1"/>
  <c r="BE45" i="5"/>
  <c r="AG45" i="5" s="1"/>
  <c r="BF46" i="5"/>
  <c r="AG46" i="5" s="1"/>
  <c r="BE47" i="5"/>
  <c r="AG47" i="5" s="1"/>
  <c r="BF48" i="5"/>
  <c r="BE49" i="5"/>
  <c r="AG49" i="5" s="1"/>
  <c r="BF50" i="5"/>
  <c r="AG50" i="5" s="1"/>
  <c r="BE51" i="5"/>
  <c r="AG51" i="5" s="1"/>
  <c r="BF52" i="5"/>
  <c r="AG52" i="5" s="1"/>
  <c r="BE53" i="5"/>
  <c r="AG53" i="5" s="1"/>
  <c r="BF54" i="5"/>
  <c r="AG54" i="5" s="1"/>
  <c r="BE55" i="5"/>
  <c r="AG55" i="5" s="1"/>
  <c r="BF56" i="5"/>
  <c r="BE57" i="5"/>
  <c r="AG57" i="5" s="1"/>
  <c r="BF58" i="5"/>
  <c r="AG58" i="5" s="1"/>
  <c r="BE59" i="5"/>
  <c r="AG59" i="5" s="1"/>
  <c r="BF60" i="5"/>
  <c r="AG60" i="5" s="1"/>
  <c r="BE61" i="5"/>
  <c r="AG61" i="5" s="1"/>
  <c r="BF62" i="5"/>
  <c r="AG62" i="5" s="1"/>
  <c r="BE63" i="5"/>
  <c r="AG63" i="5" s="1"/>
  <c r="BF64" i="5"/>
  <c r="AG64" i="5" s="1"/>
  <c r="BE65" i="5"/>
  <c r="AG65" i="5" s="1"/>
  <c r="BF66" i="5"/>
  <c r="AG66" i="5" s="1"/>
  <c r="BE67" i="5"/>
  <c r="AG67" i="5" s="1"/>
  <c r="BF68" i="5"/>
  <c r="AG68" i="5" s="1"/>
  <c r="BE69" i="5"/>
  <c r="AG69" i="5" s="1"/>
  <c r="BF70" i="5"/>
  <c r="AG70" i="5" s="1"/>
  <c r="BE71" i="5"/>
  <c r="AG71" i="5" s="1"/>
  <c r="BL151" i="5"/>
  <c r="BG151" i="5"/>
  <c r="BN151" i="5"/>
  <c r="BL153" i="5"/>
  <c r="BG153" i="5"/>
  <c r="BF153" i="5"/>
  <c r="V153" i="5" s="1"/>
  <c r="BO162" i="5"/>
  <c r="BH162" i="5"/>
  <c r="BG162" i="5"/>
  <c r="BN162" i="5"/>
  <c r="BF162" i="5"/>
  <c r="AR162" i="5" s="1"/>
  <c r="C163" i="5"/>
  <c r="D171" i="5"/>
  <c r="BN177" i="5"/>
  <c r="BF177" i="5"/>
  <c r="BN185" i="5"/>
  <c r="BF185" i="5"/>
  <c r="BE198" i="5"/>
  <c r="BF198" i="5"/>
  <c r="BM152" i="5"/>
  <c r="BM154" i="5"/>
  <c r="BN161" i="5"/>
  <c r="BG161" i="5"/>
  <c r="AR161" i="5" s="1"/>
  <c r="BF161" i="5"/>
  <c r="BO161" i="5"/>
  <c r="BP178" i="5"/>
  <c r="BK178" i="5"/>
  <c r="BI178" i="5"/>
  <c r="BP182" i="5"/>
  <c r="BK182" i="5"/>
  <c r="BI182" i="5"/>
  <c r="BP186" i="5"/>
  <c r="BK186" i="5"/>
  <c r="BI186" i="5"/>
  <c r="BE152" i="5"/>
  <c r="V152" i="5" s="1"/>
  <c r="BN152" i="5"/>
  <c r="BE154" i="5"/>
  <c r="V154" i="5" s="1"/>
  <c r="BN154" i="5"/>
  <c r="BH161" i="5"/>
  <c r="C167" i="5"/>
  <c r="BG178" i="5"/>
  <c r="BO178" i="5"/>
  <c r="BH178" i="5"/>
  <c r="AU178" i="5" s="1"/>
  <c r="BQ178" i="5"/>
  <c r="BG182" i="5"/>
  <c r="AU182" i="5" s="1"/>
  <c r="BO182" i="5"/>
  <c r="BH182" i="5"/>
  <c r="BQ182" i="5"/>
  <c r="BG186" i="5"/>
  <c r="AU186" i="5" s="1"/>
  <c r="BO186" i="5"/>
  <c r="BH186" i="5"/>
  <c r="BQ186" i="5"/>
  <c r="C192" i="5"/>
  <c r="C196" i="5"/>
  <c r="C200" i="5"/>
  <c r="C177" i="5"/>
  <c r="BG177" i="5"/>
  <c r="C179" i="5"/>
  <c r="BG179" i="5"/>
  <c r="C181" i="5"/>
  <c r="BG181" i="5"/>
  <c r="C183" i="5"/>
  <c r="BG183" i="5"/>
  <c r="C185" i="5"/>
  <c r="BG185" i="5"/>
  <c r="C191" i="5"/>
  <c r="C193" i="5"/>
  <c r="C195" i="5"/>
  <c r="C197" i="5"/>
  <c r="C199" i="5"/>
  <c r="BE193" i="5" l="1"/>
  <c r="BL193" i="5"/>
  <c r="BF193" i="5"/>
  <c r="BM193" i="5"/>
  <c r="BE200" i="5"/>
  <c r="AQ200" i="5" s="1"/>
  <c r="BM200" i="5"/>
  <c r="BL200" i="5"/>
  <c r="BF200" i="5"/>
  <c r="BP176" i="5"/>
  <c r="BK176" i="5"/>
  <c r="BI176" i="5"/>
  <c r="BS176" i="5"/>
  <c r="BM176" i="5"/>
  <c r="BE176" i="5"/>
  <c r="AU176" i="5" s="1"/>
  <c r="BR176" i="5"/>
  <c r="BJ176" i="5"/>
  <c r="BH176" i="5"/>
  <c r="BQ176" i="5"/>
  <c r="BE191" i="5"/>
  <c r="BL191" i="5"/>
  <c r="BM191" i="5"/>
  <c r="BF191" i="5"/>
  <c r="BR183" i="5"/>
  <c r="BI183" i="5"/>
  <c r="BE183" i="5"/>
  <c r="BS183" i="5"/>
  <c r="BM183" i="5"/>
  <c r="BQ183" i="5"/>
  <c r="BJ183" i="5"/>
  <c r="BP183" i="5"/>
  <c r="BH183" i="5"/>
  <c r="BK183" i="5"/>
  <c r="BE196" i="5"/>
  <c r="AQ196" i="5" s="1"/>
  <c r="BM196" i="5"/>
  <c r="BL196" i="5"/>
  <c r="BF196" i="5"/>
  <c r="AQ198" i="5"/>
  <c r="AR170" i="5"/>
  <c r="BE197" i="5"/>
  <c r="AQ197" i="5" s="1"/>
  <c r="BL197" i="5"/>
  <c r="BF197" i="5"/>
  <c r="BM197" i="5"/>
  <c r="V141" i="5"/>
  <c r="BE195" i="5"/>
  <c r="BL195" i="5"/>
  <c r="BM195" i="5"/>
  <c r="BF195" i="5"/>
  <c r="BR185" i="5"/>
  <c r="BI185" i="5"/>
  <c r="BE185" i="5"/>
  <c r="AU185" i="5" s="1"/>
  <c r="BS185" i="5"/>
  <c r="BM185" i="5"/>
  <c r="BK185" i="5"/>
  <c r="BP185" i="5"/>
  <c r="BJ185" i="5"/>
  <c r="BH185" i="5"/>
  <c r="BQ185" i="5"/>
  <c r="BR181" i="5"/>
  <c r="BI181" i="5"/>
  <c r="BE181" i="5"/>
  <c r="BS181" i="5"/>
  <c r="BM181" i="5"/>
  <c r="BK181" i="5"/>
  <c r="BJ181" i="5"/>
  <c r="BQ181" i="5"/>
  <c r="BP181" i="5"/>
  <c r="BH181" i="5"/>
  <c r="BR177" i="5"/>
  <c r="BI177" i="5"/>
  <c r="BE177" i="5"/>
  <c r="AU177" i="5" s="1"/>
  <c r="BS177" i="5"/>
  <c r="BM177" i="5"/>
  <c r="BK177" i="5"/>
  <c r="BP177" i="5"/>
  <c r="BJ177" i="5"/>
  <c r="BH177" i="5"/>
  <c r="BQ177" i="5"/>
  <c r="BO167" i="5"/>
  <c r="BH167" i="5"/>
  <c r="BN167" i="5"/>
  <c r="BF167" i="5"/>
  <c r="BL167" i="5"/>
  <c r="BG167" i="5"/>
  <c r="BM167" i="5"/>
  <c r="BE167" i="5"/>
  <c r="BO163" i="5"/>
  <c r="BH163" i="5"/>
  <c r="BN163" i="5"/>
  <c r="BF163" i="5"/>
  <c r="BM163" i="5"/>
  <c r="BE163" i="5"/>
  <c r="AR163" i="5" s="1"/>
  <c r="BG163" i="5"/>
  <c r="BL163" i="5"/>
  <c r="B249" i="5" s="1"/>
  <c r="BP184" i="5"/>
  <c r="BK184" i="5"/>
  <c r="BI184" i="5"/>
  <c r="BS184" i="5"/>
  <c r="BM184" i="5"/>
  <c r="BE184" i="5"/>
  <c r="BR184" i="5"/>
  <c r="BJ184" i="5"/>
  <c r="BH184" i="5"/>
  <c r="BQ184" i="5"/>
  <c r="AQ194" i="5"/>
  <c r="C171" i="5"/>
  <c r="A249" i="5" s="1"/>
  <c r="V146" i="5"/>
  <c r="AG12" i="5"/>
  <c r="AR169" i="5"/>
  <c r="AR168" i="5"/>
  <c r="AR164" i="5"/>
  <c r="V144" i="5"/>
  <c r="AR165" i="5"/>
  <c r="AG27" i="5"/>
  <c r="AU180" i="5"/>
  <c r="AR166" i="5"/>
  <c r="AG25" i="5"/>
  <c r="V145" i="5"/>
  <c r="BE199" i="5"/>
  <c r="AQ199" i="5" s="1"/>
  <c r="BL199" i="5"/>
  <c r="BM199" i="5"/>
  <c r="BF199" i="5"/>
  <c r="BR179" i="5"/>
  <c r="BI179" i="5"/>
  <c r="BE179" i="5"/>
  <c r="BS179" i="5"/>
  <c r="BM179" i="5"/>
  <c r="BQ179" i="5"/>
  <c r="BJ179" i="5"/>
  <c r="BP179" i="5"/>
  <c r="BH179" i="5"/>
  <c r="BK179" i="5"/>
  <c r="BE192" i="5"/>
  <c r="BM192" i="5"/>
  <c r="BL192" i="5"/>
  <c r="BF192" i="5"/>
  <c r="V149" i="5"/>
  <c r="V139" i="5"/>
  <c r="V150" i="5"/>
  <c r="V143" i="5"/>
  <c r="V142" i="5"/>
  <c r="AG21" i="5"/>
  <c r="AG13" i="5"/>
  <c r="AR167" i="5" l="1"/>
  <c r="AU183" i="5"/>
  <c r="AQ193" i="5"/>
  <c r="AQ192" i="5"/>
  <c r="AU179" i="5"/>
  <c r="AU181" i="5"/>
  <c r="AQ195" i="5"/>
  <c r="AU184" i="5"/>
  <c r="AQ191" i="5"/>
  <c r="E200" i="4" l="1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BO186" i="4"/>
  <c r="BN186" i="4"/>
  <c r="BF186" i="4"/>
  <c r="E186" i="4"/>
  <c r="D186" i="4"/>
  <c r="BG186" i="4" s="1"/>
  <c r="C186" i="4"/>
  <c r="BE186" i="4" s="1"/>
  <c r="E185" i="4"/>
  <c r="D185" i="4"/>
  <c r="BQ184" i="4"/>
  <c r="BO184" i="4"/>
  <c r="BN184" i="4"/>
  <c r="BJ184" i="4"/>
  <c r="BI184" i="4"/>
  <c r="BF184" i="4"/>
  <c r="E184" i="4"/>
  <c r="D184" i="4"/>
  <c r="BG184" i="4" s="1"/>
  <c r="C184" i="4"/>
  <c r="BO183" i="4"/>
  <c r="BG183" i="4"/>
  <c r="E183" i="4"/>
  <c r="D183" i="4"/>
  <c r="BO182" i="4"/>
  <c r="BN182" i="4"/>
  <c r="BF182" i="4"/>
  <c r="BE182" i="4"/>
  <c r="E182" i="4"/>
  <c r="D182" i="4"/>
  <c r="BG182" i="4" s="1"/>
  <c r="C182" i="4"/>
  <c r="E181" i="4"/>
  <c r="D181" i="4"/>
  <c r="BQ180" i="4"/>
  <c r="BO180" i="4"/>
  <c r="BN180" i="4"/>
  <c r="BJ180" i="4"/>
  <c r="BI180" i="4"/>
  <c r="BF180" i="4"/>
  <c r="E180" i="4"/>
  <c r="D180" i="4"/>
  <c r="BG180" i="4" s="1"/>
  <c r="C180" i="4"/>
  <c r="BO179" i="4"/>
  <c r="BG179" i="4"/>
  <c r="E179" i="4"/>
  <c r="D179" i="4"/>
  <c r="BO178" i="4"/>
  <c r="BN178" i="4"/>
  <c r="BF178" i="4"/>
  <c r="E178" i="4"/>
  <c r="D178" i="4"/>
  <c r="BG178" i="4" s="1"/>
  <c r="C178" i="4"/>
  <c r="BE178" i="4" s="1"/>
  <c r="E177" i="4"/>
  <c r="D177" i="4"/>
  <c r="BQ176" i="4"/>
  <c r="BO176" i="4"/>
  <c r="BN176" i="4"/>
  <c r="BJ176" i="4"/>
  <c r="BI176" i="4"/>
  <c r="BF176" i="4"/>
  <c r="E176" i="4"/>
  <c r="D176" i="4"/>
  <c r="BG176" i="4" s="1"/>
  <c r="C176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0" i="4"/>
  <c r="D170" i="4"/>
  <c r="BM169" i="4"/>
  <c r="BL169" i="4"/>
  <c r="BE169" i="4"/>
  <c r="E169" i="4"/>
  <c r="C169" i="4" s="1"/>
  <c r="D169" i="4"/>
  <c r="BN168" i="4"/>
  <c r="BM168" i="4"/>
  <c r="BE168" i="4"/>
  <c r="E168" i="4"/>
  <c r="D168" i="4"/>
  <c r="C168" i="4"/>
  <c r="E167" i="4"/>
  <c r="D167" i="4"/>
  <c r="C167" i="4" s="1"/>
  <c r="E166" i="4"/>
  <c r="D166" i="4"/>
  <c r="C166" i="4" s="1"/>
  <c r="BE165" i="4"/>
  <c r="E165" i="4"/>
  <c r="C165" i="4" s="1"/>
  <c r="D165" i="4"/>
  <c r="BF164" i="4"/>
  <c r="E164" i="4"/>
  <c r="D164" i="4"/>
  <c r="C164" i="4"/>
  <c r="E163" i="4"/>
  <c r="D163" i="4"/>
  <c r="C163" i="4"/>
  <c r="BO162" i="4"/>
  <c r="BL162" i="4"/>
  <c r="BH162" i="4"/>
  <c r="BE162" i="4"/>
  <c r="E162" i="4"/>
  <c r="C162" i="4"/>
  <c r="BN162" i="4" s="1"/>
  <c r="BO161" i="4"/>
  <c r="BG161" i="4"/>
  <c r="E161" i="4"/>
  <c r="C161" i="4" s="1"/>
  <c r="E160" i="4"/>
  <c r="D160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BN154" i="4"/>
  <c r="BM154" i="4"/>
  <c r="BL154" i="4"/>
  <c r="BF154" i="4"/>
  <c r="BE154" i="4"/>
  <c r="V154" i="4"/>
  <c r="B154" i="4"/>
  <c r="BG154" i="4" s="1"/>
  <c r="BN153" i="4"/>
  <c r="BM153" i="4"/>
  <c r="BL153" i="4"/>
  <c r="BF153" i="4"/>
  <c r="BE153" i="4"/>
  <c r="B153" i="4"/>
  <c r="BG153" i="4" s="1"/>
  <c r="V153" i="4" s="1"/>
  <c r="BN152" i="4"/>
  <c r="BM152" i="4"/>
  <c r="BL152" i="4"/>
  <c r="BF152" i="4"/>
  <c r="BE152" i="4"/>
  <c r="V152" i="4" s="1"/>
  <c r="B152" i="4"/>
  <c r="BG152" i="4" s="1"/>
  <c r="BN151" i="4"/>
  <c r="BM151" i="4"/>
  <c r="BL151" i="4"/>
  <c r="BF151" i="4"/>
  <c r="BE151" i="4"/>
  <c r="V151" i="4" s="1"/>
  <c r="B151" i="4"/>
  <c r="BG151" i="4" s="1"/>
  <c r="BN150" i="4"/>
  <c r="BM150" i="4"/>
  <c r="BL150" i="4"/>
  <c r="BF150" i="4"/>
  <c r="BE150" i="4"/>
  <c r="V150" i="4" s="1"/>
  <c r="B150" i="4"/>
  <c r="BG150" i="4" s="1"/>
  <c r="BN149" i="4"/>
  <c r="BM149" i="4"/>
  <c r="BL149" i="4"/>
  <c r="BF149" i="4"/>
  <c r="BE149" i="4"/>
  <c r="V149" i="4"/>
  <c r="B149" i="4"/>
  <c r="BG149" i="4" s="1"/>
  <c r="BN148" i="4"/>
  <c r="BM148" i="4"/>
  <c r="BL148" i="4"/>
  <c r="BF148" i="4"/>
  <c r="BE148" i="4"/>
  <c r="B148" i="4"/>
  <c r="BG148" i="4" s="1"/>
  <c r="BN147" i="4"/>
  <c r="BM147" i="4"/>
  <c r="BL147" i="4"/>
  <c r="BF147" i="4"/>
  <c r="BE147" i="4"/>
  <c r="V147" i="4" s="1"/>
  <c r="B147" i="4"/>
  <c r="BG147" i="4" s="1"/>
  <c r="BN146" i="4"/>
  <c r="BM146" i="4"/>
  <c r="BL146" i="4"/>
  <c r="BF146" i="4"/>
  <c r="BE146" i="4"/>
  <c r="V146" i="4"/>
  <c r="B146" i="4"/>
  <c r="BG146" i="4" s="1"/>
  <c r="BN145" i="4"/>
  <c r="BM145" i="4"/>
  <c r="BL145" i="4"/>
  <c r="BF145" i="4"/>
  <c r="BE145" i="4"/>
  <c r="B145" i="4"/>
  <c r="BG145" i="4" s="1"/>
  <c r="V145" i="4" s="1"/>
  <c r="BN144" i="4"/>
  <c r="BM144" i="4"/>
  <c r="BL144" i="4"/>
  <c r="BF144" i="4"/>
  <c r="BE144" i="4"/>
  <c r="V144" i="4" s="1"/>
  <c r="B144" i="4"/>
  <c r="BG144" i="4" s="1"/>
  <c r="BN143" i="4"/>
  <c r="BM143" i="4"/>
  <c r="BL143" i="4"/>
  <c r="BF143" i="4"/>
  <c r="BE143" i="4"/>
  <c r="V143" i="4" s="1"/>
  <c r="B143" i="4"/>
  <c r="BG143" i="4" s="1"/>
  <c r="BN142" i="4"/>
  <c r="BM142" i="4"/>
  <c r="BL142" i="4"/>
  <c r="BF142" i="4"/>
  <c r="BE142" i="4"/>
  <c r="V142" i="4" s="1"/>
  <c r="B142" i="4"/>
  <c r="BG142" i="4" s="1"/>
  <c r="BN141" i="4"/>
  <c r="BM141" i="4"/>
  <c r="BL141" i="4"/>
  <c r="BF141" i="4"/>
  <c r="BE141" i="4"/>
  <c r="V141" i="4"/>
  <c r="B141" i="4"/>
  <c r="BG141" i="4" s="1"/>
  <c r="BN140" i="4"/>
  <c r="BM140" i="4"/>
  <c r="BL140" i="4"/>
  <c r="BF140" i="4"/>
  <c r="BE140" i="4"/>
  <c r="B140" i="4"/>
  <c r="BG140" i="4" s="1"/>
  <c r="BN139" i="4"/>
  <c r="BM139" i="4"/>
  <c r="BL139" i="4"/>
  <c r="BF139" i="4"/>
  <c r="BE139" i="4"/>
  <c r="B139" i="4"/>
  <c r="B155" i="4" s="1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N135" i="4"/>
  <c r="J135" i="4"/>
  <c r="F135" i="4"/>
  <c r="B135" i="4"/>
  <c r="N134" i="4"/>
  <c r="J134" i="4"/>
  <c r="F134" i="4"/>
  <c r="B134" i="4"/>
  <c r="N133" i="4"/>
  <c r="J133" i="4"/>
  <c r="F133" i="4"/>
  <c r="B133" i="4"/>
  <c r="N132" i="4"/>
  <c r="J132" i="4"/>
  <c r="F132" i="4"/>
  <c r="B132" i="4"/>
  <c r="N131" i="4"/>
  <c r="J131" i="4"/>
  <c r="F131" i="4"/>
  <c r="B131" i="4"/>
  <c r="N130" i="4"/>
  <c r="J130" i="4"/>
  <c r="F130" i="4"/>
  <c r="B130" i="4"/>
  <c r="N129" i="4"/>
  <c r="J129" i="4"/>
  <c r="F129" i="4"/>
  <c r="B129" i="4"/>
  <c r="N128" i="4"/>
  <c r="J128" i="4"/>
  <c r="F128" i="4"/>
  <c r="B128" i="4"/>
  <c r="N127" i="4"/>
  <c r="J127" i="4"/>
  <c r="F127" i="4"/>
  <c r="B127" i="4"/>
  <c r="N126" i="4"/>
  <c r="J126" i="4"/>
  <c r="F126" i="4"/>
  <c r="B126" i="4"/>
  <c r="N125" i="4"/>
  <c r="J125" i="4"/>
  <c r="F125" i="4"/>
  <c r="B125" i="4"/>
  <c r="N124" i="4"/>
  <c r="J124" i="4"/>
  <c r="F124" i="4"/>
  <c r="B124" i="4"/>
  <c r="N123" i="4"/>
  <c r="J123" i="4"/>
  <c r="F123" i="4"/>
  <c r="B123" i="4"/>
  <c r="N122" i="4"/>
  <c r="J122" i="4"/>
  <c r="F122" i="4"/>
  <c r="B122" i="4"/>
  <c r="N121" i="4"/>
  <c r="J121" i="4"/>
  <c r="F121" i="4"/>
  <c r="B121" i="4"/>
  <c r="N120" i="4"/>
  <c r="J120" i="4"/>
  <c r="F120" i="4"/>
  <c r="B120" i="4"/>
  <c r="N119" i="4"/>
  <c r="J119" i="4"/>
  <c r="F119" i="4"/>
  <c r="B119" i="4"/>
  <c r="N118" i="4"/>
  <c r="J118" i="4"/>
  <c r="F118" i="4"/>
  <c r="B118" i="4"/>
  <c r="N117" i="4"/>
  <c r="J117" i="4"/>
  <c r="F117" i="4"/>
  <c r="B117" i="4"/>
  <c r="N116" i="4"/>
  <c r="J116" i="4"/>
  <c r="F116" i="4"/>
  <c r="B116" i="4"/>
  <c r="N115" i="4"/>
  <c r="J115" i="4"/>
  <c r="F115" i="4"/>
  <c r="B115" i="4"/>
  <c r="N114" i="4"/>
  <c r="J114" i="4"/>
  <c r="F114" i="4"/>
  <c r="B114" i="4"/>
  <c r="N113" i="4"/>
  <c r="J113" i="4"/>
  <c r="F113" i="4"/>
  <c r="B113" i="4"/>
  <c r="N112" i="4"/>
  <c r="J112" i="4"/>
  <c r="F112" i="4"/>
  <c r="B112" i="4"/>
  <c r="N111" i="4"/>
  <c r="J111" i="4"/>
  <c r="F111" i="4"/>
  <c r="B111" i="4"/>
  <c r="N110" i="4"/>
  <c r="J110" i="4"/>
  <c r="F110" i="4"/>
  <c r="B110" i="4"/>
  <c r="N109" i="4"/>
  <c r="J109" i="4"/>
  <c r="F109" i="4"/>
  <c r="B109" i="4"/>
  <c r="N108" i="4"/>
  <c r="J108" i="4"/>
  <c r="F108" i="4"/>
  <c r="B108" i="4"/>
  <c r="N107" i="4"/>
  <c r="J107" i="4"/>
  <c r="F107" i="4"/>
  <c r="B107" i="4"/>
  <c r="N106" i="4"/>
  <c r="J106" i="4"/>
  <c r="F106" i="4"/>
  <c r="B106" i="4"/>
  <c r="N105" i="4"/>
  <c r="J105" i="4"/>
  <c r="F105" i="4"/>
  <c r="B105" i="4"/>
  <c r="N104" i="4"/>
  <c r="J104" i="4"/>
  <c r="F104" i="4"/>
  <c r="B104" i="4"/>
  <c r="N103" i="4"/>
  <c r="J103" i="4"/>
  <c r="F103" i="4"/>
  <c r="B103" i="4"/>
  <c r="N102" i="4"/>
  <c r="J102" i="4"/>
  <c r="F102" i="4"/>
  <c r="B102" i="4"/>
  <c r="N101" i="4"/>
  <c r="J101" i="4"/>
  <c r="F101" i="4"/>
  <c r="B101" i="4"/>
  <c r="N100" i="4"/>
  <c r="J100" i="4"/>
  <c r="F100" i="4"/>
  <c r="B100" i="4"/>
  <c r="N99" i="4"/>
  <c r="J99" i="4"/>
  <c r="F99" i="4"/>
  <c r="B99" i="4"/>
  <c r="N98" i="4"/>
  <c r="J98" i="4"/>
  <c r="F98" i="4"/>
  <c r="B98" i="4"/>
  <c r="N97" i="4"/>
  <c r="J97" i="4"/>
  <c r="F97" i="4"/>
  <c r="B97" i="4"/>
  <c r="N96" i="4"/>
  <c r="J96" i="4"/>
  <c r="F96" i="4"/>
  <c r="B96" i="4"/>
  <c r="N95" i="4"/>
  <c r="J95" i="4"/>
  <c r="F95" i="4"/>
  <c r="B95" i="4"/>
  <c r="N94" i="4"/>
  <c r="J94" i="4"/>
  <c r="F94" i="4"/>
  <c r="B94" i="4"/>
  <c r="N93" i="4"/>
  <c r="J93" i="4"/>
  <c r="F93" i="4"/>
  <c r="B93" i="4"/>
  <c r="N92" i="4"/>
  <c r="J92" i="4"/>
  <c r="F92" i="4"/>
  <c r="B92" i="4"/>
  <c r="N91" i="4"/>
  <c r="J91" i="4"/>
  <c r="F91" i="4"/>
  <c r="B91" i="4"/>
  <c r="N90" i="4"/>
  <c r="J90" i="4"/>
  <c r="F90" i="4"/>
  <c r="B90" i="4"/>
  <c r="N89" i="4"/>
  <c r="J89" i="4"/>
  <c r="F89" i="4"/>
  <c r="B89" i="4"/>
  <c r="N88" i="4"/>
  <c r="J88" i="4"/>
  <c r="F88" i="4"/>
  <c r="B88" i="4"/>
  <c r="N87" i="4"/>
  <c r="J87" i="4"/>
  <c r="F87" i="4"/>
  <c r="B87" i="4"/>
  <c r="N86" i="4"/>
  <c r="J86" i="4"/>
  <c r="F86" i="4"/>
  <c r="B86" i="4"/>
  <c r="N85" i="4"/>
  <c r="J85" i="4"/>
  <c r="F85" i="4"/>
  <c r="B85" i="4"/>
  <c r="N84" i="4"/>
  <c r="J84" i="4"/>
  <c r="F84" i="4"/>
  <c r="B84" i="4"/>
  <c r="N83" i="4"/>
  <c r="J83" i="4"/>
  <c r="F83" i="4"/>
  <c r="B83" i="4"/>
  <c r="N82" i="4"/>
  <c r="J82" i="4"/>
  <c r="F82" i="4"/>
  <c r="B82" i="4"/>
  <c r="N81" i="4"/>
  <c r="J81" i="4"/>
  <c r="F81" i="4"/>
  <c r="B81" i="4"/>
  <c r="N80" i="4"/>
  <c r="J80" i="4"/>
  <c r="F80" i="4"/>
  <c r="B80" i="4"/>
  <c r="N79" i="4"/>
  <c r="J79" i="4"/>
  <c r="F79" i="4"/>
  <c r="B79" i="4"/>
  <c r="N78" i="4"/>
  <c r="J78" i="4"/>
  <c r="F78" i="4"/>
  <c r="B78" i="4"/>
  <c r="N77" i="4"/>
  <c r="J77" i="4"/>
  <c r="F77" i="4"/>
  <c r="B77" i="4"/>
  <c r="N76" i="4"/>
  <c r="J76" i="4"/>
  <c r="F76" i="4"/>
  <c r="B76" i="4"/>
  <c r="B136" i="4" s="1"/>
  <c r="AF72" i="4"/>
  <c r="AE72" i="4"/>
  <c r="AD72" i="4"/>
  <c r="AC72" i="4"/>
  <c r="AB72" i="4"/>
  <c r="Z72" i="4"/>
  <c r="Y72" i="4"/>
  <c r="X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M71" i="4"/>
  <c r="AA71" i="4"/>
  <c r="W71" i="4"/>
  <c r="BN71" i="4" s="1"/>
  <c r="B71" i="4"/>
  <c r="BL71" i="4" s="1"/>
  <c r="BL70" i="4"/>
  <c r="AA70" i="4"/>
  <c r="BG70" i="4" s="1"/>
  <c r="W70" i="4"/>
  <c r="BN70" i="4" s="1"/>
  <c r="B70" i="4"/>
  <c r="BF70" i="4" s="1"/>
  <c r="BM69" i="4"/>
  <c r="AA69" i="4"/>
  <c r="BG69" i="4" s="1"/>
  <c r="W69" i="4"/>
  <c r="B69" i="4"/>
  <c r="BL69" i="4" s="1"/>
  <c r="BL68" i="4"/>
  <c r="BG68" i="4"/>
  <c r="BF68" i="4"/>
  <c r="AA68" i="4"/>
  <c r="W68" i="4"/>
  <c r="B68" i="4"/>
  <c r="BM68" i="4" s="1"/>
  <c r="AA67" i="4"/>
  <c r="W67" i="4"/>
  <c r="BN67" i="4" s="1"/>
  <c r="B67" i="4"/>
  <c r="BL67" i="4" s="1"/>
  <c r="BL66" i="4"/>
  <c r="BF66" i="4"/>
  <c r="AA66" i="4"/>
  <c r="BG66" i="4" s="1"/>
  <c r="W66" i="4"/>
  <c r="B66" i="4"/>
  <c r="BM66" i="4" s="1"/>
  <c r="BN65" i="4"/>
  <c r="BE65" i="4"/>
  <c r="AA65" i="4"/>
  <c r="W65" i="4"/>
  <c r="BG65" i="4" s="1"/>
  <c r="B65" i="4"/>
  <c r="BL65" i="4" s="1"/>
  <c r="BL64" i="4"/>
  <c r="BG64" i="4"/>
  <c r="BF64" i="4"/>
  <c r="AA64" i="4"/>
  <c r="W64" i="4"/>
  <c r="BN64" i="4" s="1"/>
  <c r="B64" i="4"/>
  <c r="BM64" i="4" s="1"/>
  <c r="AA63" i="4"/>
  <c r="W63" i="4"/>
  <c r="B63" i="4"/>
  <c r="BL63" i="4" s="1"/>
  <c r="BL62" i="4"/>
  <c r="BF62" i="4"/>
  <c r="AA62" i="4"/>
  <c r="BG62" i="4" s="1"/>
  <c r="W62" i="4"/>
  <c r="B62" i="4"/>
  <c r="BM62" i="4" s="1"/>
  <c r="BN61" i="4"/>
  <c r="BM61" i="4"/>
  <c r="BE61" i="4"/>
  <c r="AA61" i="4"/>
  <c r="W61" i="4"/>
  <c r="BG61" i="4" s="1"/>
  <c r="B61" i="4"/>
  <c r="BL61" i="4" s="1"/>
  <c r="BL60" i="4"/>
  <c r="BG60" i="4"/>
  <c r="BF60" i="4"/>
  <c r="AA60" i="4"/>
  <c r="W60" i="4"/>
  <c r="BN60" i="4" s="1"/>
  <c r="B60" i="4"/>
  <c r="BM60" i="4" s="1"/>
  <c r="AA59" i="4"/>
  <c r="W59" i="4"/>
  <c r="B59" i="4"/>
  <c r="BL59" i="4" s="1"/>
  <c r="BL58" i="4"/>
  <c r="BF58" i="4"/>
  <c r="AA58" i="4"/>
  <c r="BG58" i="4" s="1"/>
  <c r="W58" i="4"/>
  <c r="B58" i="4"/>
  <c r="BM58" i="4" s="1"/>
  <c r="BN57" i="4"/>
  <c r="BM57" i="4"/>
  <c r="BE57" i="4"/>
  <c r="AA57" i="4"/>
  <c r="W57" i="4"/>
  <c r="BG57" i="4" s="1"/>
  <c r="B57" i="4"/>
  <c r="BL57" i="4" s="1"/>
  <c r="BL56" i="4"/>
  <c r="BG56" i="4"/>
  <c r="BF56" i="4"/>
  <c r="AA56" i="4"/>
  <c r="W56" i="4"/>
  <c r="BN56" i="4" s="1"/>
  <c r="B56" i="4"/>
  <c r="BM56" i="4" s="1"/>
  <c r="AA55" i="4"/>
  <c r="W55" i="4"/>
  <c r="BN55" i="4" s="1"/>
  <c r="B55" i="4"/>
  <c r="BL55" i="4" s="1"/>
  <c r="BL54" i="4"/>
  <c r="BF54" i="4"/>
  <c r="AA54" i="4"/>
  <c r="BG54" i="4" s="1"/>
  <c r="W54" i="4"/>
  <c r="B54" i="4"/>
  <c r="BM54" i="4" s="1"/>
  <c r="BN53" i="4"/>
  <c r="BM53" i="4"/>
  <c r="BE53" i="4"/>
  <c r="AA53" i="4"/>
  <c r="W53" i="4"/>
  <c r="BG53" i="4" s="1"/>
  <c r="B53" i="4"/>
  <c r="BL53" i="4" s="1"/>
  <c r="BL52" i="4"/>
  <c r="BG52" i="4"/>
  <c r="BF52" i="4"/>
  <c r="AA52" i="4"/>
  <c r="W52" i="4"/>
  <c r="BN52" i="4" s="1"/>
  <c r="B52" i="4"/>
  <c r="BM52" i="4" s="1"/>
  <c r="AA51" i="4"/>
  <c r="W51" i="4"/>
  <c r="BN51" i="4" s="1"/>
  <c r="B51" i="4"/>
  <c r="BL51" i="4" s="1"/>
  <c r="BL50" i="4"/>
  <c r="BF50" i="4"/>
  <c r="AA50" i="4"/>
  <c r="BG50" i="4" s="1"/>
  <c r="W50" i="4"/>
  <c r="B50" i="4"/>
  <c r="BM50" i="4" s="1"/>
  <c r="BN49" i="4"/>
  <c r="BM49" i="4"/>
  <c r="BE49" i="4"/>
  <c r="AA49" i="4"/>
  <c r="W49" i="4"/>
  <c r="BG49" i="4" s="1"/>
  <c r="B49" i="4"/>
  <c r="BL49" i="4" s="1"/>
  <c r="BL48" i="4"/>
  <c r="BG48" i="4"/>
  <c r="BF48" i="4"/>
  <c r="AA48" i="4"/>
  <c r="W48" i="4"/>
  <c r="BN48" i="4" s="1"/>
  <c r="B48" i="4"/>
  <c r="BM48" i="4" s="1"/>
  <c r="AA47" i="4"/>
  <c r="W47" i="4"/>
  <c r="B47" i="4"/>
  <c r="BL47" i="4" s="1"/>
  <c r="BL46" i="4"/>
  <c r="BF46" i="4"/>
  <c r="AA46" i="4"/>
  <c r="BG46" i="4" s="1"/>
  <c r="W46" i="4"/>
  <c r="B46" i="4"/>
  <c r="BM46" i="4" s="1"/>
  <c r="BN45" i="4"/>
  <c r="BM45" i="4"/>
  <c r="BE45" i="4"/>
  <c r="AA45" i="4"/>
  <c r="W45" i="4"/>
  <c r="BG45" i="4" s="1"/>
  <c r="B45" i="4"/>
  <c r="BL45" i="4" s="1"/>
  <c r="BL44" i="4"/>
  <c r="BG44" i="4"/>
  <c r="BF44" i="4"/>
  <c r="AA44" i="4"/>
  <c r="W44" i="4"/>
  <c r="BN44" i="4" s="1"/>
  <c r="B44" i="4"/>
  <c r="BM44" i="4" s="1"/>
  <c r="AA43" i="4"/>
  <c r="W43" i="4"/>
  <c r="BN43" i="4" s="1"/>
  <c r="B43" i="4"/>
  <c r="BL43" i="4" s="1"/>
  <c r="BL42" i="4"/>
  <c r="BF42" i="4"/>
  <c r="AA42" i="4"/>
  <c r="BG42" i="4" s="1"/>
  <c r="W42" i="4"/>
  <c r="B42" i="4"/>
  <c r="BM42" i="4" s="1"/>
  <c r="BN41" i="4"/>
  <c r="BM41" i="4"/>
  <c r="BE41" i="4"/>
  <c r="AA41" i="4"/>
  <c r="W41" i="4"/>
  <c r="BG41" i="4" s="1"/>
  <c r="B41" i="4"/>
  <c r="BL41" i="4" s="1"/>
  <c r="BL40" i="4"/>
  <c r="BG40" i="4"/>
  <c r="BF40" i="4"/>
  <c r="AA40" i="4"/>
  <c r="W40" i="4"/>
  <c r="BN40" i="4" s="1"/>
  <c r="B40" i="4"/>
  <c r="BM40" i="4" s="1"/>
  <c r="AA39" i="4"/>
  <c r="W39" i="4"/>
  <c r="BN39" i="4" s="1"/>
  <c r="B39" i="4"/>
  <c r="BL39" i="4" s="1"/>
  <c r="BL38" i="4"/>
  <c r="BF38" i="4"/>
  <c r="AA38" i="4"/>
  <c r="W38" i="4"/>
  <c r="BN38" i="4" s="1"/>
  <c r="B38" i="4"/>
  <c r="BM38" i="4" s="1"/>
  <c r="BL37" i="4"/>
  <c r="BF37" i="4"/>
  <c r="AA37" i="4"/>
  <c r="W37" i="4"/>
  <c r="BG37" i="4" s="1"/>
  <c r="B37" i="4"/>
  <c r="BE37" i="4" s="1"/>
  <c r="AG37" i="4" s="1"/>
  <c r="BL36" i="4"/>
  <c r="BF36" i="4"/>
  <c r="AA36" i="4"/>
  <c r="W36" i="4"/>
  <c r="BG36" i="4" s="1"/>
  <c r="B36" i="4"/>
  <c r="BM36" i="4" s="1"/>
  <c r="BM35" i="4"/>
  <c r="BL35" i="4"/>
  <c r="BF35" i="4"/>
  <c r="AA35" i="4"/>
  <c r="W35" i="4"/>
  <c r="BG35" i="4" s="1"/>
  <c r="B35" i="4"/>
  <c r="BE35" i="4" s="1"/>
  <c r="AG35" i="4" s="1"/>
  <c r="BL34" i="4"/>
  <c r="BF34" i="4"/>
  <c r="AA34" i="4"/>
  <c r="BN34" i="4" s="1"/>
  <c r="W34" i="4"/>
  <c r="BG34" i="4" s="1"/>
  <c r="B34" i="4"/>
  <c r="BM34" i="4" s="1"/>
  <c r="BM33" i="4"/>
  <c r="AA33" i="4"/>
  <c r="W33" i="4"/>
  <c r="B33" i="4"/>
  <c r="BL33" i="4" s="1"/>
  <c r="BN32" i="4"/>
  <c r="BL32" i="4"/>
  <c r="BF32" i="4"/>
  <c r="AA32" i="4"/>
  <c r="W32" i="4"/>
  <c r="BG32" i="4" s="1"/>
  <c r="B32" i="4"/>
  <c r="BM32" i="4" s="1"/>
  <c r="AA31" i="4"/>
  <c r="W31" i="4"/>
  <c r="B31" i="4"/>
  <c r="BM31" i="4" s="1"/>
  <c r="BL30" i="4"/>
  <c r="BF30" i="4"/>
  <c r="AA30" i="4"/>
  <c r="W30" i="4"/>
  <c r="BN30" i="4" s="1"/>
  <c r="B30" i="4"/>
  <c r="BM30" i="4" s="1"/>
  <c r="BL29" i="4"/>
  <c r="BF29" i="4"/>
  <c r="AA29" i="4"/>
  <c r="W29" i="4"/>
  <c r="BG29" i="4" s="1"/>
  <c r="B29" i="4"/>
  <c r="BE29" i="4" s="1"/>
  <c r="AG29" i="4" s="1"/>
  <c r="BL28" i="4"/>
  <c r="BF28" i="4"/>
  <c r="AA28" i="4"/>
  <c r="W28" i="4"/>
  <c r="BN28" i="4" s="1"/>
  <c r="B28" i="4"/>
  <c r="BM28" i="4" s="1"/>
  <c r="BM27" i="4"/>
  <c r="BL27" i="4"/>
  <c r="BF27" i="4"/>
  <c r="AA27" i="4"/>
  <c r="W27" i="4"/>
  <c r="BG27" i="4" s="1"/>
  <c r="B27" i="4"/>
  <c r="BE27" i="4" s="1"/>
  <c r="AG27" i="4" s="1"/>
  <c r="BL26" i="4"/>
  <c r="BF26" i="4"/>
  <c r="AA26" i="4"/>
  <c r="BN26" i="4" s="1"/>
  <c r="W26" i="4"/>
  <c r="BG26" i="4" s="1"/>
  <c r="B26" i="4"/>
  <c r="BM26" i="4" s="1"/>
  <c r="BM25" i="4"/>
  <c r="AA25" i="4"/>
  <c r="W25" i="4"/>
  <c r="B25" i="4"/>
  <c r="BL25" i="4" s="1"/>
  <c r="BN24" i="4"/>
  <c r="BL24" i="4"/>
  <c r="BF24" i="4"/>
  <c r="AA24" i="4"/>
  <c r="W24" i="4"/>
  <c r="BG24" i="4" s="1"/>
  <c r="B24" i="4"/>
  <c r="BM24" i="4" s="1"/>
  <c r="AA23" i="4"/>
  <c r="W23" i="4"/>
  <c r="B23" i="4"/>
  <c r="BM23" i="4" s="1"/>
  <c r="BL22" i="4"/>
  <c r="BF22" i="4"/>
  <c r="AA22" i="4"/>
  <c r="W22" i="4"/>
  <c r="BN22" i="4" s="1"/>
  <c r="B22" i="4"/>
  <c r="BM22" i="4" s="1"/>
  <c r="BL21" i="4"/>
  <c r="BF21" i="4"/>
  <c r="AA21" i="4"/>
  <c r="W21" i="4"/>
  <c r="BG21" i="4" s="1"/>
  <c r="B21" i="4"/>
  <c r="BE21" i="4" s="1"/>
  <c r="AG21" i="4" s="1"/>
  <c r="BL20" i="4"/>
  <c r="BF20" i="4"/>
  <c r="AA20" i="4"/>
  <c r="W20" i="4"/>
  <c r="BG20" i="4" s="1"/>
  <c r="B20" i="4"/>
  <c r="BM20" i="4" s="1"/>
  <c r="BM19" i="4"/>
  <c r="BL19" i="4"/>
  <c r="BF19" i="4"/>
  <c r="AA19" i="4"/>
  <c r="W19" i="4"/>
  <c r="BG19" i="4" s="1"/>
  <c r="B19" i="4"/>
  <c r="BE19" i="4" s="1"/>
  <c r="AG19" i="4" s="1"/>
  <c r="BL18" i="4"/>
  <c r="BF18" i="4"/>
  <c r="AA18" i="4"/>
  <c r="BN18" i="4" s="1"/>
  <c r="W18" i="4"/>
  <c r="BG18" i="4" s="1"/>
  <c r="B18" i="4"/>
  <c r="BM18" i="4" s="1"/>
  <c r="BM17" i="4"/>
  <c r="AA17" i="4"/>
  <c r="W17" i="4"/>
  <c r="B17" i="4"/>
  <c r="BL17" i="4" s="1"/>
  <c r="BN16" i="4"/>
  <c r="BL16" i="4"/>
  <c r="BF16" i="4"/>
  <c r="AA16" i="4"/>
  <c r="W16" i="4"/>
  <c r="BG16" i="4" s="1"/>
  <c r="B16" i="4"/>
  <c r="BM16" i="4" s="1"/>
  <c r="AA15" i="4"/>
  <c r="W15" i="4"/>
  <c r="B15" i="4"/>
  <c r="BM15" i="4" s="1"/>
  <c r="BL14" i="4"/>
  <c r="BF14" i="4"/>
  <c r="AA14" i="4"/>
  <c r="W14" i="4"/>
  <c r="BN14" i="4" s="1"/>
  <c r="B14" i="4"/>
  <c r="BM14" i="4" s="1"/>
  <c r="BL13" i="4"/>
  <c r="BF13" i="4"/>
  <c r="AA13" i="4"/>
  <c r="W13" i="4"/>
  <c r="BG13" i="4" s="1"/>
  <c r="B13" i="4"/>
  <c r="BE13" i="4" s="1"/>
  <c r="AG13" i="4" s="1"/>
  <c r="BL12" i="4"/>
  <c r="BF12" i="4"/>
  <c r="AA12" i="4"/>
  <c r="W12" i="4"/>
  <c r="W72" i="4" s="1"/>
  <c r="B12" i="4"/>
  <c r="A5" i="4"/>
  <c r="A4" i="4"/>
  <c r="A3" i="4"/>
  <c r="A2" i="4"/>
  <c r="BO167" i="4" l="1"/>
  <c r="BH167" i="4"/>
  <c r="BM167" i="4"/>
  <c r="BE167" i="4"/>
  <c r="BL167" i="4"/>
  <c r="BF167" i="4"/>
  <c r="BN167" i="4"/>
  <c r="BG167" i="4"/>
  <c r="BG12" i="4"/>
  <c r="BN15" i="4"/>
  <c r="BE23" i="4"/>
  <c r="BG28" i="4"/>
  <c r="BN31" i="4"/>
  <c r="BF39" i="4"/>
  <c r="BF47" i="4"/>
  <c r="BF55" i="4"/>
  <c r="BF67" i="4"/>
  <c r="AR162" i="4"/>
  <c r="AA72" i="4"/>
  <c r="BG15" i="4"/>
  <c r="BE17" i="4"/>
  <c r="AG17" i="4" s="1"/>
  <c r="BG22" i="4"/>
  <c r="BE25" i="4"/>
  <c r="BG31" i="4"/>
  <c r="BF31" i="4"/>
  <c r="BN33" i="4"/>
  <c r="BG38" i="4"/>
  <c r="BM39" i="4"/>
  <c r="AG41" i="4"/>
  <c r="BG47" i="4"/>
  <c r="BM51" i="4"/>
  <c r="AG57" i="4"/>
  <c r="BG59" i="4"/>
  <c r="BG63" i="4"/>
  <c r="BM63" i="4"/>
  <c r="BM67" i="4"/>
  <c r="BO164" i="4"/>
  <c r="BH164" i="4"/>
  <c r="BL164" i="4"/>
  <c r="BG164" i="4"/>
  <c r="BN164" i="4"/>
  <c r="BE164" i="4"/>
  <c r="BM164" i="4"/>
  <c r="BO166" i="4"/>
  <c r="BH166" i="4"/>
  <c r="BN166" i="4"/>
  <c r="BF166" i="4"/>
  <c r="BM166" i="4"/>
  <c r="BE166" i="4"/>
  <c r="BG166" i="4"/>
  <c r="BL166" i="4"/>
  <c r="C181" i="4"/>
  <c r="BO181" i="4"/>
  <c r="BG181" i="4"/>
  <c r="BP182" i="4"/>
  <c r="BK182" i="4"/>
  <c r="BS182" i="4"/>
  <c r="BH182" i="4"/>
  <c r="AU182" i="4" s="1"/>
  <c r="BR182" i="4"/>
  <c r="BM182" i="4"/>
  <c r="BQ182" i="4"/>
  <c r="BI182" i="4"/>
  <c r="BJ182" i="4"/>
  <c r="BN183" i="4"/>
  <c r="BF183" i="4"/>
  <c r="BN12" i="4"/>
  <c r="BM13" i="4"/>
  <c r="BL15" i="4"/>
  <c r="BG17" i="4"/>
  <c r="BF17" i="4"/>
  <c r="BN19" i="4"/>
  <c r="BN20" i="4"/>
  <c r="BM21" i="4"/>
  <c r="BL23" i="4"/>
  <c r="BG25" i="4"/>
  <c r="BF25" i="4"/>
  <c r="BN27" i="4"/>
  <c r="BM29" i="4"/>
  <c r="BL31" i="4"/>
  <c r="BG33" i="4"/>
  <c r="BF33" i="4"/>
  <c r="BN35" i="4"/>
  <c r="BN36" i="4"/>
  <c r="BM37" i="4"/>
  <c r="BF41" i="4"/>
  <c r="BN42" i="4"/>
  <c r="BF45" i="4"/>
  <c r="AG45" i="4" s="1"/>
  <c r="BN46" i="4"/>
  <c r="BN47" i="4"/>
  <c r="BF49" i="4"/>
  <c r="BN50" i="4"/>
  <c r="BF53" i="4"/>
  <c r="AG53" i="4" s="1"/>
  <c r="BN54" i="4"/>
  <c r="BF57" i="4"/>
  <c r="BN58" i="4"/>
  <c r="BN59" i="4"/>
  <c r="BF61" i="4"/>
  <c r="BN62" i="4"/>
  <c r="BN63" i="4"/>
  <c r="BF65" i="4"/>
  <c r="AG65" i="4" s="1"/>
  <c r="BN66" i="4"/>
  <c r="V140" i="4"/>
  <c r="V148" i="4"/>
  <c r="C160" i="4"/>
  <c r="D171" i="4"/>
  <c r="BE15" i="4"/>
  <c r="BN23" i="4"/>
  <c r="BE31" i="4"/>
  <c r="AG31" i="4" s="1"/>
  <c r="BF43" i="4"/>
  <c r="BF51" i="4"/>
  <c r="BF59" i="4"/>
  <c r="BF63" i="4"/>
  <c r="BN163" i="4"/>
  <c r="BG163" i="4"/>
  <c r="BM163" i="4"/>
  <c r="BF163" i="4"/>
  <c r="BL163" i="4"/>
  <c r="BO163" i="4"/>
  <c r="BH163" i="4"/>
  <c r="BG14" i="4"/>
  <c r="BF15" i="4"/>
  <c r="BN17" i="4"/>
  <c r="BG23" i="4"/>
  <c r="BF23" i="4"/>
  <c r="BN25" i="4"/>
  <c r="BG30" i="4"/>
  <c r="BE33" i="4"/>
  <c r="BG39" i="4"/>
  <c r="BG43" i="4"/>
  <c r="BM43" i="4"/>
  <c r="BM47" i="4"/>
  <c r="AG49" i="4"/>
  <c r="BG51" i="4"/>
  <c r="BG55" i="4"/>
  <c r="BM55" i="4"/>
  <c r="BM59" i="4"/>
  <c r="AG61" i="4"/>
  <c r="BG67" i="4"/>
  <c r="B72" i="4"/>
  <c r="BN13" i="4"/>
  <c r="BN21" i="4"/>
  <c r="BN29" i="4"/>
  <c r="BN37" i="4"/>
  <c r="BE39" i="4"/>
  <c r="BE43" i="4"/>
  <c r="BE47" i="4"/>
  <c r="AG47" i="4" s="1"/>
  <c r="BE51" i="4"/>
  <c r="AG51" i="4" s="1"/>
  <c r="BE55" i="4"/>
  <c r="BE59" i="4"/>
  <c r="BE63" i="4"/>
  <c r="BM65" i="4"/>
  <c r="BE67" i="4"/>
  <c r="BN69" i="4"/>
  <c r="BG71" i="4"/>
  <c r="BE163" i="4"/>
  <c r="AR163" i="4" s="1"/>
  <c r="BO165" i="4"/>
  <c r="BH165" i="4"/>
  <c r="BG165" i="4"/>
  <c r="BN165" i="4"/>
  <c r="BF165" i="4"/>
  <c r="AR165" i="4" s="1"/>
  <c r="BL165" i="4"/>
  <c r="BM165" i="4"/>
  <c r="C177" i="4"/>
  <c r="BO177" i="4"/>
  <c r="BG177" i="4"/>
  <c r="BP178" i="4"/>
  <c r="BK178" i="4"/>
  <c r="BS178" i="4"/>
  <c r="BH178" i="4"/>
  <c r="AU178" i="4" s="1"/>
  <c r="BR178" i="4"/>
  <c r="BM178" i="4"/>
  <c r="BQ178" i="4"/>
  <c r="BI178" i="4"/>
  <c r="BJ178" i="4"/>
  <c r="BN179" i="4"/>
  <c r="BF179" i="4"/>
  <c r="C185" i="4"/>
  <c r="BO185" i="4"/>
  <c r="BG185" i="4"/>
  <c r="BP186" i="4"/>
  <c r="BK186" i="4"/>
  <c r="BS186" i="4"/>
  <c r="BH186" i="4"/>
  <c r="AU186" i="4" s="1"/>
  <c r="BR186" i="4"/>
  <c r="BM186" i="4"/>
  <c r="BQ186" i="4"/>
  <c r="BI186" i="4"/>
  <c r="BJ186" i="4"/>
  <c r="BN68" i="4"/>
  <c r="BF69" i="4"/>
  <c r="BE70" i="4"/>
  <c r="AG70" i="4" s="1"/>
  <c r="BF71" i="4"/>
  <c r="BM161" i="4"/>
  <c r="BF161" i="4"/>
  <c r="BL161" i="4"/>
  <c r="BE161" i="4"/>
  <c r="BN161" i="4"/>
  <c r="AR169" i="4"/>
  <c r="C179" i="4"/>
  <c r="C183" i="4"/>
  <c r="C191" i="4"/>
  <c r="C193" i="4"/>
  <c r="C195" i="4"/>
  <c r="C197" i="4"/>
  <c r="C199" i="4"/>
  <c r="BE12" i="4"/>
  <c r="BM12" i="4"/>
  <c r="BE14" i="4"/>
  <c r="AG14" i="4" s="1"/>
  <c r="BE16" i="4"/>
  <c r="AG16" i="4" s="1"/>
  <c r="BE18" i="4"/>
  <c r="AG18" i="4" s="1"/>
  <c r="BE20" i="4"/>
  <c r="AG20" i="4" s="1"/>
  <c r="BE22" i="4"/>
  <c r="AG22" i="4" s="1"/>
  <c r="BE24" i="4"/>
  <c r="AG24" i="4" s="1"/>
  <c r="BE26" i="4"/>
  <c r="AG26" i="4" s="1"/>
  <c r="BE28" i="4"/>
  <c r="AG28" i="4" s="1"/>
  <c r="BE30" i="4"/>
  <c r="AG30" i="4" s="1"/>
  <c r="BE32" i="4"/>
  <c r="AG32" i="4" s="1"/>
  <c r="BE34" i="4"/>
  <c r="AG34" i="4" s="1"/>
  <c r="BE36" i="4"/>
  <c r="AG36" i="4" s="1"/>
  <c r="BE38" i="4"/>
  <c r="AG38" i="4" s="1"/>
  <c r="BE40" i="4"/>
  <c r="AG40" i="4" s="1"/>
  <c r="BE42" i="4"/>
  <c r="AG42" i="4" s="1"/>
  <c r="BE44" i="4"/>
  <c r="AG44" i="4" s="1"/>
  <c r="BE46" i="4"/>
  <c r="AG46" i="4" s="1"/>
  <c r="BE48" i="4"/>
  <c r="AG48" i="4" s="1"/>
  <c r="BE50" i="4"/>
  <c r="AG50" i="4" s="1"/>
  <c r="BE52" i="4"/>
  <c r="AG52" i="4" s="1"/>
  <c r="BE54" i="4"/>
  <c r="AG54" i="4" s="1"/>
  <c r="BE56" i="4"/>
  <c r="AG56" i="4" s="1"/>
  <c r="BE58" i="4"/>
  <c r="AG58" i="4" s="1"/>
  <c r="BE60" i="4"/>
  <c r="AG60" i="4" s="1"/>
  <c r="BE62" i="4"/>
  <c r="AG62" i="4" s="1"/>
  <c r="BE64" i="4"/>
  <c r="AG64" i="4" s="1"/>
  <c r="BE66" i="4"/>
  <c r="AG66" i="4" s="1"/>
  <c r="BE68" i="4"/>
  <c r="AG68" i="4" s="1"/>
  <c r="BE69" i="4"/>
  <c r="BM70" i="4"/>
  <c r="BE71" i="4"/>
  <c r="E171" i="4"/>
  <c r="BH161" i="4"/>
  <c r="BO168" i="4"/>
  <c r="BH168" i="4"/>
  <c r="BL168" i="4"/>
  <c r="BG168" i="4"/>
  <c r="BF168" i="4"/>
  <c r="AR168" i="4" s="1"/>
  <c r="BO169" i="4"/>
  <c r="BH169" i="4"/>
  <c r="BG169" i="4"/>
  <c r="BN169" i="4"/>
  <c r="BF169" i="4"/>
  <c r="C170" i="4"/>
  <c r="BP176" i="4"/>
  <c r="BK176" i="4"/>
  <c r="BS176" i="4"/>
  <c r="BH176" i="4"/>
  <c r="BR176" i="4"/>
  <c r="BM176" i="4"/>
  <c r="BE176" i="4"/>
  <c r="BN177" i="4"/>
  <c r="BF177" i="4"/>
  <c r="BP180" i="4"/>
  <c r="BK180" i="4"/>
  <c r="BS180" i="4"/>
  <c r="BH180" i="4"/>
  <c r="BR180" i="4"/>
  <c r="BM180" i="4"/>
  <c r="BE180" i="4"/>
  <c r="BN181" i="4"/>
  <c r="BF181" i="4"/>
  <c r="BP184" i="4"/>
  <c r="BK184" i="4"/>
  <c r="BS184" i="4"/>
  <c r="BH184" i="4"/>
  <c r="BR184" i="4"/>
  <c r="BM184" i="4"/>
  <c r="BE184" i="4"/>
  <c r="BN185" i="4"/>
  <c r="BF185" i="4"/>
  <c r="BF162" i="4"/>
  <c r="BM162" i="4"/>
  <c r="C192" i="4"/>
  <c r="C194" i="4"/>
  <c r="C196" i="4"/>
  <c r="C198" i="4"/>
  <c r="C200" i="4"/>
  <c r="BG139" i="4"/>
  <c r="V139" i="4" s="1"/>
  <c r="BG162" i="4"/>
  <c r="BE193" i="4" l="1"/>
  <c r="BF193" i="4"/>
  <c r="BM193" i="4"/>
  <c r="BL193" i="4"/>
  <c r="BR181" i="4"/>
  <c r="BI181" i="4"/>
  <c r="BE181" i="4"/>
  <c r="BQ181" i="4"/>
  <c r="BK181" i="4"/>
  <c r="BP181" i="4"/>
  <c r="BJ181" i="4"/>
  <c r="BS181" i="4"/>
  <c r="BH181" i="4"/>
  <c r="BM181" i="4"/>
  <c r="AU184" i="4"/>
  <c r="AG69" i="4"/>
  <c r="BE191" i="4"/>
  <c r="BF191" i="4"/>
  <c r="BM191" i="4"/>
  <c r="BL191" i="4"/>
  <c r="AU180" i="4"/>
  <c r="BR183" i="4"/>
  <c r="BI183" i="4"/>
  <c r="BE183" i="4"/>
  <c r="BQ183" i="4"/>
  <c r="BK183" i="4"/>
  <c r="BP183" i="4"/>
  <c r="BJ183" i="4"/>
  <c r="BH183" i="4"/>
  <c r="BM183" i="4"/>
  <c r="BS183" i="4"/>
  <c r="AG59" i="4"/>
  <c r="AG43" i="4"/>
  <c r="AG33" i="4"/>
  <c r="AG15" i="4"/>
  <c r="AR164" i="4"/>
  <c r="AG25" i="4"/>
  <c r="BE200" i="4"/>
  <c r="AQ200" i="4" s="1"/>
  <c r="BM200" i="4"/>
  <c r="BL200" i="4"/>
  <c r="BF200" i="4"/>
  <c r="BE192" i="4"/>
  <c r="AQ192" i="4" s="1"/>
  <c r="BM192" i="4"/>
  <c r="BL192" i="4"/>
  <c r="BF192" i="4"/>
  <c r="BL160" i="4"/>
  <c r="B249" i="4" s="1"/>
  <c r="BE160" i="4"/>
  <c r="BO160" i="4"/>
  <c r="BH160" i="4"/>
  <c r="C171" i="4"/>
  <c r="A249" i="4" s="1"/>
  <c r="BN160" i="4"/>
  <c r="BF160" i="4"/>
  <c r="BM160" i="4"/>
  <c r="BG160" i="4"/>
  <c r="BE198" i="4"/>
  <c r="BM198" i="4"/>
  <c r="BL198" i="4"/>
  <c r="BF198" i="4"/>
  <c r="BE199" i="4"/>
  <c r="BF199" i="4"/>
  <c r="BM199" i="4"/>
  <c r="BL199" i="4"/>
  <c r="BR185" i="4"/>
  <c r="BI185" i="4"/>
  <c r="BE185" i="4"/>
  <c r="BQ185" i="4"/>
  <c r="BK185" i="4"/>
  <c r="BP185" i="4"/>
  <c r="BJ185" i="4"/>
  <c r="BS185" i="4"/>
  <c r="BM185" i="4"/>
  <c r="BH185" i="4"/>
  <c r="AG63" i="4"/>
  <c r="BE196" i="4"/>
  <c r="AQ196" i="4" s="1"/>
  <c r="BM196" i="4"/>
  <c r="BL196" i="4"/>
  <c r="BF196" i="4"/>
  <c r="BO170" i="4"/>
  <c r="BH170" i="4"/>
  <c r="BN170" i="4"/>
  <c r="BF170" i="4"/>
  <c r="BM170" i="4"/>
  <c r="BE170" i="4"/>
  <c r="BL170" i="4"/>
  <c r="BG170" i="4"/>
  <c r="BE197" i="4"/>
  <c r="AQ197" i="4" s="1"/>
  <c r="BF197" i="4"/>
  <c r="BM197" i="4"/>
  <c r="BL197" i="4"/>
  <c r="AR161" i="4"/>
  <c r="BE194" i="4"/>
  <c r="BM194" i="4"/>
  <c r="BL194" i="4"/>
  <c r="BF194" i="4"/>
  <c r="AU176" i="4"/>
  <c r="AG71" i="4"/>
  <c r="AG12" i="4"/>
  <c r="BE195" i="4"/>
  <c r="AQ195" i="4" s="1"/>
  <c r="BF195" i="4"/>
  <c r="BM195" i="4"/>
  <c r="BL195" i="4"/>
  <c r="BR179" i="4"/>
  <c r="BI179" i="4"/>
  <c r="BE179" i="4"/>
  <c r="BQ179" i="4"/>
  <c r="BK179" i="4"/>
  <c r="BP179" i="4"/>
  <c r="BJ179" i="4"/>
  <c r="BH179" i="4"/>
  <c r="BM179" i="4"/>
  <c r="BS179" i="4"/>
  <c r="BR177" i="4"/>
  <c r="BI177" i="4"/>
  <c r="BE177" i="4"/>
  <c r="BQ177" i="4"/>
  <c r="BK177" i="4"/>
  <c r="BP177" i="4"/>
  <c r="BJ177" i="4"/>
  <c r="BS177" i="4"/>
  <c r="BM177" i="4"/>
  <c r="BH177" i="4"/>
  <c r="AG67" i="4"/>
  <c r="AG55" i="4"/>
  <c r="AG39" i="4"/>
  <c r="AR166" i="4"/>
  <c r="AG23" i="4"/>
  <c r="AR167" i="4"/>
  <c r="AU185" i="4" l="1"/>
  <c r="AQ193" i="4"/>
  <c r="AQ194" i="4"/>
  <c r="AR170" i="4"/>
  <c r="AQ199" i="4"/>
  <c r="AQ198" i="4"/>
  <c r="AR160" i="4"/>
  <c r="AU181" i="4"/>
  <c r="AU177" i="4"/>
  <c r="AQ191" i="4"/>
  <c r="AU179" i="4"/>
  <c r="AU183" i="4"/>
  <c r="BF200" i="3" l="1"/>
  <c r="E200" i="3"/>
  <c r="D200" i="3"/>
  <c r="C200" i="3" s="1"/>
  <c r="BL199" i="3"/>
  <c r="E199" i="3"/>
  <c r="D199" i="3"/>
  <c r="C199" i="3" s="1"/>
  <c r="E198" i="3"/>
  <c r="D198" i="3"/>
  <c r="C198" i="3" s="1"/>
  <c r="E197" i="3"/>
  <c r="D197" i="3"/>
  <c r="BF196" i="3"/>
  <c r="E196" i="3"/>
  <c r="D196" i="3"/>
  <c r="C196" i="3" s="1"/>
  <c r="BL195" i="3"/>
  <c r="E195" i="3"/>
  <c r="D195" i="3"/>
  <c r="C195" i="3" s="1"/>
  <c r="E194" i="3"/>
  <c r="D194" i="3"/>
  <c r="C194" i="3" s="1"/>
  <c r="E193" i="3"/>
  <c r="D193" i="3"/>
  <c r="BF192" i="3"/>
  <c r="E192" i="3"/>
  <c r="D192" i="3"/>
  <c r="C192" i="3" s="1"/>
  <c r="BL191" i="3"/>
  <c r="E191" i="3"/>
  <c r="D191" i="3"/>
  <c r="C191" i="3" s="1"/>
  <c r="BN186" i="3"/>
  <c r="BF186" i="3"/>
  <c r="E186" i="3"/>
  <c r="D186" i="3"/>
  <c r="BG186" i="3" s="1"/>
  <c r="C186" i="3"/>
  <c r="BO185" i="3"/>
  <c r="BG185" i="3"/>
  <c r="E185" i="3"/>
  <c r="D185" i="3"/>
  <c r="BQ184" i="3"/>
  <c r="BO184" i="3"/>
  <c r="BN184" i="3"/>
  <c r="BJ184" i="3"/>
  <c r="BI184" i="3"/>
  <c r="BF184" i="3"/>
  <c r="E184" i="3"/>
  <c r="D184" i="3"/>
  <c r="BG184" i="3" s="1"/>
  <c r="C184" i="3"/>
  <c r="E183" i="3"/>
  <c r="D183" i="3"/>
  <c r="BO183" i="3" s="1"/>
  <c r="BO182" i="3"/>
  <c r="BN182" i="3"/>
  <c r="BF182" i="3"/>
  <c r="E182" i="3"/>
  <c r="D182" i="3"/>
  <c r="BG182" i="3" s="1"/>
  <c r="E181" i="3"/>
  <c r="D181" i="3"/>
  <c r="C181" i="3" s="1"/>
  <c r="BN180" i="3"/>
  <c r="BF180" i="3"/>
  <c r="E180" i="3"/>
  <c r="D180" i="3"/>
  <c r="BG180" i="3" s="1"/>
  <c r="BO179" i="3"/>
  <c r="BM179" i="3"/>
  <c r="BG179" i="3"/>
  <c r="E179" i="3"/>
  <c r="D179" i="3"/>
  <c r="C179" i="3" s="1"/>
  <c r="BN178" i="3"/>
  <c r="BF178" i="3"/>
  <c r="E178" i="3"/>
  <c r="D178" i="3"/>
  <c r="BG178" i="3" s="1"/>
  <c r="C178" i="3"/>
  <c r="BO177" i="3"/>
  <c r="BG177" i="3"/>
  <c r="E177" i="3"/>
  <c r="D177" i="3"/>
  <c r="BQ176" i="3"/>
  <c r="BO176" i="3"/>
  <c r="BN176" i="3"/>
  <c r="BJ176" i="3"/>
  <c r="BI176" i="3"/>
  <c r="BF176" i="3"/>
  <c r="E176" i="3"/>
  <c r="D176" i="3"/>
  <c r="BG176" i="3" s="1"/>
  <c r="C176" i="3"/>
  <c r="AQ171" i="3"/>
  <c r="AP171" i="3"/>
  <c r="AO171" i="3"/>
  <c r="AN171" i="3"/>
  <c r="AM171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0" i="3"/>
  <c r="D170" i="3"/>
  <c r="E169" i="3"/>
  <c r="C169" i="3" s="1"/>
  <c r="D169" i="3"/>
  <c r="E168" i="3"/>
  <c r="D168" i="3"/>
  <c r="C168" i="3" s="1"/>
  <c r="E167" i="3"/>
  <c r="D167" i="3"/>
  <c r="C167" i="3" s="1"/>
  <c r="BG166" i="3"/>
  <c r="BE166" i="3"/>
  <c r="E166" i="3"/>
  <c r="D166" i="3"/>
  <c r="C166" i="3" s="1"/>
  <c r="E165" i="3"/>
  <c r="C165" i="3" s="1"/>
  <c r="D165" i="3"/>
  <c r="BN164" i="3"/>
  <c r="BM164" i="3"/>
  <c r="BE164" i="3"/>
  <c r="E164" i="3"/>
  <c r="D164" i="3"/>
  <c r="C164" i="3"/>
  <c r="E163" i="3"/>
  <c r="D163" i="3"/>
  <c r="C163" i="3" s="1"/>
  <c r="BM162" i="3"/>
  <c r="BL162" i="3"/>
  <c r="BH162" i="3"/>
  <c r="BE162" i="3"/>
  <c r="E162" i="3"/>
  <c r="C162" i="3"/>
  <c r="BO161" i="3"/>
  <c r="BN161" i="3"/>
  <c r="BL161" i="3"/>
  <c r="BG161" i="3"/>
  <c r="BE161" i="3"/>
  <c r="E161" i="3"/>
  <c r="C161" i="3" s="1"/>
  <c r="BN160" i="3"/>
  <c r="BM160" i="3"/>
  <c r="BF160" i="3"/>
  <c r="E160" i="3"/>
  <c r="E171" i="3" s="1"/>
  <c r="D160" i="3"/>
  <c r="C160" i="3" s="1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N154" i="3"/>
  <c r="BM154" i="3"/>
  <c r="BL154" i="3"/>
  <c r="BF154" i="3"/>
  <c r="BE154" i="3"/>
  <c r="V154" i="3"/>
  <c r="B154" i="3"/>
  <c r="BG154" i="3" s="1"/>
  <c r="BN153" i="3"/>
  <c r="BM153" i="3"/>
  <c r="BL153" i="3"/>
  <c r="BF153" i="3"/>
  <c r="V153" i="3" s="1"/>
  <c r="BE153" i="3"/>
  <c r="B153" i="3"/>
  <c r="BG153" i="3" s="1"/>
  <c r="BN152" i="3"/>
  <c r="BM152" i="3"/>
  <c r="BL152" i="3"/>
  <c r="BF152" i="3"/>
  <c r="BE152" i="3"/>
  <c r="V152" i="3" s="1"/>
  <c r="B152" i="3"/>
  <c r="BG152" i="3" s="1"/>
  <c r="BN151" i="3"/>
  <c r="BM151" i="3"/>
  <c r="BL151" i="3"/>
  <c r="BF151" i="3"/>
  <c r="BE151" i="3"/>
  <c r="V151" i="3" s="1"/>
  <c r="B151" i="3"/>
  <c r="BG151" i="3" s="1"/>
  <c r="BN150" i="3"/>
  <c r="BM150" i="3"/>
  <c r="BL150" i="3"/>
  <c r="BF150" i="3"/>
  <c r="BE150" i="3"/>
  <c r="V150" i="3"/>
  <c r="B150" i="3"/>
  <c r="BG150" i="3" s="1"/>
  <c r="BN149" i="3"/>
  <c r="BM149" i="3"/>
  <c r="BL149" i="3"/>
  <c r="BF149" i="3"/>
  <c r="V149" i="3" s="1"/>
  <c r="BE149" i="3"/>
  <c r="B149" i="3"/>
  <c r="BG149" i="3" s="1"/>
  <c r="BN148" i="3"/>
  <c r="BM148" i="3"/>
  <c r="BL148" i="3"/>
  <c r="BF148" i="3"/>
  <c r="BE148" i="3"/>
  <c r="V148" i="3" s="1"/>
  <c r="B148" i="3"/>
  <c r="BG148" i="3" s="1"/>
  <c r="BN147" i="3"/>
  <c r="BM147" i="3"/>
  <c r="BL147" i="3"/>
  <c r="BF147" i="3"/>
  <c r="BE147" i="3"/>
  <c r="V147" i="3" s="1"/>
  <c r="B147" i="3"/>
  <c r="BG147" i="3" s="1"/>
  <c r="BN146" i="3"/>
  <c r="BM146" i="3"/>
  <c r="BL146" i="3"/>
  <c r="BF146" i="3"/>
  <c r="BE146" i="3"/>
  <c r="V146" i="3"/>
  <c r="B146" i="3"/>
  <c r="BG146" i="3" s="1"/>
  <c r="BN145" i="3"/>
  <c r="BM145" i="3"/>
  <c r="BL145" i="3"/>
  <c r="BF145" i="3"/>
  <c r="V145" i="3" s="1"/>
  <c r="BE145" i="3"/>
  <c r="B145" i="3"/>
  <c r="BG145" i="3" s="1"/>
  <c r="BN144" i="3"/>
  <c r="BM144" i="3"/>
  <c r="BL144" i="3"/>
  <c r="BF144" i="3"/>
  <c r="BE144" i="3"/>
  <c r="V144" i="3" s="1"/>
  <c r="B144" i="3"/>
  <c r="BG144" i="3" s="1"/>
  <c r="BN143" i="3"/>
  <c r="BM143" i="3"/>
  <c r="BL143" i="3"/>
  <c r="BF143" i="3"/>
  <c r="BE143" i="3"/>
  <c r="V143" i="3" s="1"/>
  <c r="B143" i="3"/>
  <c r="BG143" i="3" s="1"/>
  <c r="BN142" i="3"/>
  <c r="BM142" i="3"/>
  <c r="BL142" i="3"/>
  <c r="BF142" i="3"/>
  <c r="BE142" i="3"/>
  <c r="V142" i="3"/>
  <c r="B142" i="3"/>
  <c r="BG142" i="3" s="1"/>
  <c r="BN141" i="3"/>
  <c r="BM141" i="3"/>
  <c r="BL141" i="3"/>
  <c r="BF141" i="3"/>
  <c r="V141" i="3" s="1"/>
  <c r="BE141" i="3"/>
  <c r="B141" i="3"/>
  <c r="BG141" i="3" s="1"/>
  <c r="BN140" i="3"/>
  <c r="BM140" i="3"/>
  <c r="BL140" i="3"/>
  <c r="BF140" i="3"/>
  <c r="BE140" i="3"/>
  <c r="V140" i="3" s="1"/>
  <c r="B140" i="3"/>
  <c r="BG140" i="3" s="1"/>
  <c r="BN139" i="3"/>
  <c r="BM139" i="3"/>
  <c r="BL139" i="3"/>
  <c r="BF139" i="3"/>
  <c r="BE139" i="3"/>
  <c r="B139" i="3"/>
  <c r="B155" i="3" s="1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M136" i="3"/>
  <c r="L136" i="3"/>
  <c r="K136" i="3"/>
  <c r="J136" i="3"/>
  <c r="I136" i="3"/>
  <c r="H136" i="3"/>
  <c r="G136" i="3"/>
  <c r="F136" i="3"/>
  <c r="E136" i="3"/>
  <c r="D136" i="3"/>
  <c r="C136" i="3"/>
  <c r="N135" i="3"/>
  <c r="J135" i="3"/>
  <c r="F135" i="3"/>
  <c r="B135" i="3"/>
  <c r="N134" i="3"/>
  <c r="J134" i="3"/>
  <c r="F134" i="3"/>
  <c r="B134" i="3"/>
  <c r="N133" i="3"/>
  <c r="J133" i="3"/>
  <c r="F133" i="3"/>
  <c r="B133" i="3"/>
  <c r="N132" i="3"/>
  <c r="J132" i="3"/>
  <c r="F132" i="3"/>
  <c r="B132" i="3"/>
  <c r="N131" i="3"/>
  <c r="J131" i="3"/>
  <c r="F131" i="3"/>
  <c r="B131" i="3"/>
  <c r="N130" i="3"/>
  <c r="J130" i="3"/>
  <c r="F130" i="3"/>
  <c r="B130" i="3"/>
  <c r="N129" i="3"/>
  <c r="J129" i="3"/>
  <c r="F129" i="3"/>
  <c r="B129" i="3"/>
  <c r="N128" i="3"/>
  <c r="J128" i="3"/>
  <c r="F128" i="3"/>
  <c r="B128" i="3"/>
  <c r="N127" i="3"/>
  <c r="J127" i="3"/>
  <c r="F127" i="3"/>
  <c r="B127" i="3"/>
  <c r="N126" i="3"/>
  <c r="J126" i="3"/>
  <c r="F126" i="3"/>
  <c r="B126" i="3"/>
  <c r="N125" i="3"/>
  <c r="J125" i="3"/>
  <c r="F125" i="3"/>
  <c r="B125" i="3"/>
  <c r="N124" i="3"/>
  <c r="J124" i="3"/>
  <c r="F124" i="3"/>
  <c r="B124" i="3"/>
  <c r="N123" i="3"/>
  <c r="J123" i="3"/>
  <c r="F123" i="3"/>
  <c r="B123" i="3"/>
  <c r="N122" i="3"/>
  <c r="J122" i="3"/>
  <c r="F122" i="3"/>
  <c r="B122" i="3"/>
  <c r="N121" i="3"/>
  <c r="J121" i="3"/>
  <c r="F121" i="3"/>
  <c r="B121" i="3"/>
  <c r="N120" i="3"/>
  <c r="J120" i="3"/>
  <c r="F120" i="3"/>
  <c r="B120" i="3"/>
  <c r="N119" i="3"/>
  <c r="J119" i="3"/>
  <c r="F119" i="3"/>
  <c r="B119" i="3"/>
  <c r="N118" i="3"/>
  <c r="J118" i="3"/>
  <c r="F118" i="3"/>
  <c r="B118" i="3"/>
  <c r="N117" i="3"/>
  <c r="J117" i="3"/>
  <c r="F117" i="3"/>
  <c r="B117" i="3"/>
  <c r="N116" i="3"/>
  <c r="J116" i="3"/>
  <c r="F116" i="3"/>
  <c r="B116" i="3"/>
  <c r="N115" i="3"/>
  <c r="J115" i="3"/>
  <c r="F115" i="3"/>
  <c r="B115" i="3"/>
  <c r="N114" i="3"/>
  <c r="J114" i="3"/>
  <c r="F114" i="3"/>
  <c r="B114" i="3"/>
  <c r="N113" i="3"/>
  <c r="J113" i="3"/>
  <c r="F113" i="3"/>
  <c r="B113" i="3"/>
  <c r="N112" i="3"/>
  <c r="J112" i="3"/>
  <c r="F112" i="3"/>
  <c r="B112" i="3"/>
  <c r="N111" i="3"/>
  <c r="J111" i="3"/>
  <c r="F111" i="3"/>
  <c r="B111" i="3"/>
  <c r="N110" i="3"/>
  <c r="J110" i="3"/>
  <c r="F110" i="3"/>
  <c r="B110" i="3"/>
  <c r="N109" i="3"/>
  <c r="J109" i="3"/>
  <c r="F109" i="3"/>
  <c r="B109" i="3"/>
  <c r="N108" i="3"/>
  <c r="J108" i="3"/>
  <c r="F108" i="3"/>
  <c r="B108" i="3"/>
  <c r="N107" i="3"/>
  <c r="J107" i="3"/>
  <c r="F107" i="3"/>
  <c r="B107" i="3"/>
  <c r="N106" i="3"/>
  <c r="J106" i="3"/>
  <c r="F106" i="3"/>
  <c r="B106" i="3"/>
  <c r="N105" i="3"/>
  <c r="J105" i="3"/>
  <c r="F105" i="3"/>
  <c r="B105" i="3"/>
  <c r="N104" i="3"/>
  <c r="J104" i="3"/>
  <c r="F104" i="3"/>
  <c r="B104" i="3"/>
  <c r="N103" i="3"/>
  <c r="J103" i="3"/>
  <c r="F103" i="3"/>
  <c r="B103" i="3"/>
  <c r="N102" i="3"/>
  <c r="J102" i="3"/>
  <c r="F102" i="3"/>
  <c r="B102" i="3"/>
  <c r="N101" i="3"/>
  <c r="J101" i="3"/>
  <c r="F101" i="3"/>
  <c r="B101" i="3"/>
  <c r="N100" i="3"/>
  <c r="J100" i="3"/>
  <c r="F100" i="3"/>
  <c r="B100" i="3"/>
  <c r="N99" i="3"/>
  <c r="J99" i="3"/>
  <c r="F99" i="3"/>
  <c r="B99" i="3"/>
  <c r="N98" i="3"/>
  <c r="J98" i="3"/>
  <c r="F98" i="3"/>
  <c r="B98" i="3"/>
  <c r="N97" i="3"/>
  <c r="J97" i="3"/>
  <c r="F97" i="3"/>
  <c r="B97" i="3"/>
  <c r="N96" i="3"/>
  <c r="J96" i="3"/>
  <c r="F96" i="3"/>
  <c r="B96" i="3"/>
  <c r="N95" i="3"/>
  <c r="J95" i="3"/>
  <c r="F95" i="3"/>
  <c r="B95" i="3"/>
  <c r="N94" i="3"/>
  <c r="J94" i="3"/>
  <c r="F94" i="3"/>
  <c r="B94" i="3"/>
  <c r="N93" i="3"/>
  <c r="J93" i="3"/>
  <c r="F93" i="3"/>
  <c r="B93" i="3"/>
  <c r="N92" i="3"/>
  <c r="J92" i="3"/>
  <c r="F92" i="3"/>
  <c r="B92" i="3"/>
  <c r="N91" i="3"/>
  <c r="J91" i="3"/>
  <c r="F91" i="3"/>
  <c r="B91" i="3"/>
  <c r="N90" i="3"/>
  <c r="J90" i="3"/>
  <c r="F90" i="3"/>
  <c r="B90" i="3"/>
  <c r="N89" i="3"/>
  <c r="J89" i="3"/>
  <c r="F89" i="3"/>
  <c r="B89" i="3"/>
  <c r="N88" i="3"/>
  <c r="J88" i="3"/>
  <c r="F88" i="3"/>
  <c r="B88" i="3"/>
  <c r="N87" i="3"/>
  <c r="J87" i="3"/>
  <c r="F87" i="3"/>
  <c r="B87" i="3"/>
  <c r="N86" i="3"/>
  <c r="J86" i="3"/>
  <c r="F86" i="3"/>
  <c r="B86" i="3"/>
  <c r="N85" i="3"/>
  <c r="J85" i="3"/>
  <c r="F85" i="3"/>
  <c r="B85" i="3"/>
  <c r="N84" i="3"/>
  <c r="J84" i="3"/>
  <c r="F84" i="3"/>
  <c r="B84" i="3"/>
  <c r="N83" i="3"/>
  <c r="J83" i="3"/>
  <c r="F83" i="3"/>
  <c r="B83" i="3"/>
  <c r="N82" i="3"/>
  <c r="J82" i="3"/>
  <c r="F82" i="3"/>
  <c r="B82" i="3"/>
  <c r="N81" i="3"/>
  <c r="J81" i="3"/>
  <c r="F81" i="3"/>
  <c r="B81" i="3"/>
  <c r="N80" i="3"/>
  <c r="J80" i="3"/>
  <c r="F80" i="3"/>
  <c r="B80" i="3"/>
  <c r="N79" i="3"/>
  <c r="J79" i="3"/>
  <c r="F79" i="3"/>
  <c r="B79" i="3"/>
  <c r="N78" i="3"/>
  <c r="J78" i="3"/>
  <c r="F78" i="3"/>
  <c r="B78" i="3"/>
  <c r="N77" i="3"/>
  <c r="J77" i="3"/>
  <c r="F77" i="3"/>
  <c r="B77" i="3"/>
  <c r="N76" i="3"/>
  <c r="N136" i="3" s="1"/>
  <c r="J76" i="3"/>
  <c r="F76" i="3"/>
  <c r="B76" i="3"/>
  <c r="B136" i="3" s="1"/>
  <c r="AF72" i="3"/>
  <c r="AE72" i="3"/>
  <c r="AD72" i="3"/>
  <c r="AC72" i="3"/>
  <c r="AB72" i="3"/>
  <c r="Z72" i="3"/>
  <c r="Y72" i="3"/>
  <c r="X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A71" i="3"/>
  <c r="W71" i="3"/>
  <c r="B71" i="3"/>
  <c r="AA70" i="3"/>
  <c r="W70" i="3"/>
  <c r="B70" i="3"/>
  <c r="AA69" i="3"/>
  <c r="W69" i="3"/>
  <c r="B69" i="3"/>
  <c r="AA68" i="3"/>
  <c r="W68" i="3"/>
  <c r="B68" i="3"/>
  <c r="AA67" i="3"/>
  <c r="W67" i="3"/>
  <c r="B67" i="3"/>
  <c r="AA66" i="3"/>
  <c r="W66" i="3"/>
  <c r="B66" i="3"/>
  <c r="AA65" i="3"/>
  <c r="W65" i="3"/>
  <c r="B65" i="3"/>
  <c r="AA64" i="3"/>
  <c r="W64" i="3"/>
  <c r="B64" i="3"/>
  <c r="AA63" i="3"/>
  <c r="W63" i="3"/>
  <c r="B63" i="3"/>
  <c r="AA62" i="3"/>
  <c r="W62" i="3"/>
  <c r="B62" i="3"/>
  <c r="AA61" i="3"/>
  <c r="W61" i="3"/>
  <c r="B61" i="3"/>
  <c r="AA60" i="3"/>
  <c r="W60" i="3"/>
  <c r="B60" i="3"/>
  <c r="AA59" i="3"/>
  <c r="W59" i="3"/>
  <c r="B59" i="3"/>
  <c r="AA58" i="3"/>
  <c r="W58" i="3"/>
  <c r="B58" i="3"/>
  <c r="BF57" i="3"/>
  <c r="AA57" i="3"/>
  <c r="W57" i="3"/>
  <c r="BN57" i="3" s="1"/>
  <c r="B57" i="3"/>
  <c r="BE56" i="3"/>
  <c r="AA56" i="3"/>
  <c r="W56" i="3"/>
  <c r="B56" i="3"/>
  <c r="BF55" i="3"/>
  <c r="AA55" i="3"/>
  <c r="W55" i="3"/>
  <c r="B55" i="3"/>
  <c r="AA54" i="3"/>
  <c r="W54" i="3"/>
  <c r="B54" i="3"/>
  <c r="BF53" i="3"/>
  <c r="AA53" i="3"/>
  <c r="W53" i="3"/>
  <c r="BN53" i="3" s="1"/>
  <c r="B53" i="3"/>
  <c r="BE52" i="3"/>
  <c r="AA52" i="3"/>
  <c r="W52" i="3"/>
  <c r="B52" i="3"/>
  <c r="BF51" i="3"/>
  <c r="AA51" i="3"/>
  <c r="W51" i="3"/>
  <c r="B51" i="3"/>
  <c r="AA50" i="3"/>
  <c r="W50" i="3"/>
  <c r="B50" i="3"/>
  <c r="BF49" i="3"/>
  <c r="AA49" i="3"/>
  <c r="W49" i="3"/>
  <c r="BN49" i="3" s="1"/>
  <c r="B49" i="3"/>
  <c r="BE48" i="3"/>
  <c r="AA48" i="3"/>
  <c r="W48" i="3"/>
  <c r="B48" i="3"/>
  <c r="BF47" i="3"/>
  <c r="AA47" i="3"/>
  <c r="W47" i="3"/>
  <c r="B47" i="3"/>
  <c r="AA46" i="3"/>
  <c r="W46" i="3"/>
  <c r="B46" i="3"/>
  <c r="BF45" i="3"/>
  <c r="AA45" i="3"/>
  <c r="W45" i="3"/>
  <c r="BN45" i="3" s="1"/>
  <c r="B45" i="3"/>
  <c r="BE44" i="3"/>
  <c r="AA44" i="3"/>
  <c r="W44" i="3"/>
  <c r="B44" i="3"/>
  <c r="BF43" i="3"/>
  <c r="AA43" i="3"/>
  <c r="W43" i="3"/>
  <c r="B43" i="3"/>
  <c r="AA42" i="3"/>
  <c r="W42" i="3"/>
  <c r="B42" i="3"/>
  <c r="BF41" i="3"/>
  <c r="AA41" i="3"/>
  <c r="W41" i="3"/>
  <c r="BN41" i="3" s="1"/>
  <c r="B41" i="3"/>
  <c r="BE40" i="3"/>
  <c r="AA40" i="3"/>
  <c r="W40" i="3"/>
  <c r="B40" i="3"/>
  <c r="BF39" i="3"/>
  <c r="AA39" i="3"/>
  <c r="W39" i="3"/>
  <c r="B39" i="3"/>
  <c r="AA38" i="3"/>
  <c r="W38" i="3"/>
  <c r="B38" i="3"/>
  <c r="BF37" i="3"/>
  <c r="AA37" i="3"/>
  <c r="W37" i="3"/>
  <c r="BN37" i="3" s="1"/>
  <c r="B37" i="3"/>
  <c r="BE36" i="3"/>
  <c r="AA36" i="3"/>
  <c r="W36" i="3"/>
  <c r="B36" i="3"/>
  <c r="BF35" i="3"/>
  <c r="AA35" i="3"/>
  <c r="W35" i="3"/>
  <c r="B35" i="3"/>
  <c r="AA34" i="3"/>
  <c r="W34" i="3"/>
  <c r="B34" i="3"/>
  <c r="BF33" i="3"/>
  <c r="AA33" i="3"/>
  <c r="W33" i="3"/>
  <c r="BN33" i="3" s="1"/>
  <c r="B33" i="3"/>
  <c r="BE32" i="3"/>
  <c r="AA32" i="3"/>
  <c r="W32" i="3"/>
  <c r="B32" i="3"/>
  <c r="BF31" i="3"/>
  <c r="AA31" i="3"/>
  <c r="W31" i="3"/>
  <c r="B31" i="3"/>
  <c r="AA30" i="3"/>
  <c r="W30" i="3"/>
  <c r="B30" i="3"/>
  <c r="BF29" i="3"/>
  <c r="AA29" i="3"/>
  <c r="W29" i="3"/>
  <c r="BN29" i="3" s="1"/>
  <c r="B29" i="3"/>
  <c r="BE28" i="3"/>
  <c r="AA28" i="3"/>
  <c r="W28" i="3"/>
  <c r="B28" i="3"/>
  <c r="BF27" i="3"/>
  <c r="AA27" i="3"/>
  <c r="W27" i="3"/>
  <c r="B27" i="3"/>
  <c r="AA26" i="3"/>
  <c r="W26" i="3"/>
  <c r="B26" i="3"/>
  <c r="BL25" i="3"/>
  <c r="AA25" i="3"/>
  <c r="BG25" i="3" s="1"/>
  <c r="W25" i="3"/>
  <c r="B25" i="3"/>
  <c r="BF25" i="3" s="1"/>
  <c r="BM24" i="3"/>
  <c r="BE24" i="3"/>
  <c r="AA24" i="3"/>
  <c r="W24" i="3"/>
  <c r="BG24" i="3" s="1"/>
  <c r="B24" i="3"/>
  <c r="BL24" i="3" s="1"/>
  <c r="BL23" i="3"/>
  <c r="BG23" i="3"/>
  <c r="AA23" i="3"/>
  <c r="W23" i="3"/>
  <c r="BN23" i="3" s="1"/>
  <c r="B23" i="3"/>
  <c r="BF23" i="3" s="1"/>
  <c r="BN22" i="3"/>
  <c r="BE22" i="3"/>
  <c r="AA22" i="3"/>
  <c r="W22" i="3"/>
  <c r="B22" i="3"/>
  <c r="BL22" i="3" s="1"/>
  <c r="BL21" i="3"/>
  <c r="BG21" i="3"/>
  <c r="AA21" i="3"/>
  <c r="W21" i="3"/>
  <c r="BN21" i="3" s="1"/>
  <c r="B21" i="3"/>
  <c r="BF21" i="3" s="1"/>
  <c r="BE20" i="3"/>
  <c r="AA20" i="3"/>
  <c r="W20" i="3"/>
  <c r="B20" i="3"/>
  <c r="BL20" i="3" s="1"/>
  <c r="BL19" i="3"/>
  <c r="AA19" i="3"/>
  <c r="BG19" i="3" s="1"/>
  <c r="W19" i="3"/>
  <c r="BN19" i="3" s="1"/>
  <c r="B19" i="3"/>
  <c r="BF19" i="3" s="1"/>
  <c r="AA18" i="3"/>
  <c r="W18" i="3"/>
  <c r="B18" i="3"/>
  <c r="BL18" i="3" s="1"/>
  <c r="BL17" i="3"/>
  <c r="AA17" i="3"/>
  <c r="BG17" i="3" s="1"/>
  <c r="W17" i="3"/>
  <c r="B17" i="3"/>
  <c r="BF17" i="3" s="1"/>
  <c r="BM16" i="3"/>
  <c r="BE16" i="3"/>
  <c r="AA16" i="3"/>
  <c r="W16" i="3"/>
  <c r="BG16" i="3" s="1"/>
  <c r="B16" i="3"/>
  <c r="BL16" i="3" s="1"/>
  <c r="BL15" i="3"/>
  <c r="BG15" i="3"/>
  <c r="AA15" i="3"/>
  <c r="W15" i="3"/>
  <c r="BN15" i="3" s="1"/>
  <c r="B15" i="3"/>
  <c r="BF15" i="3" s="1"/>
  <c r="BN14" i="3"/>
  <c r="BE14" i="3"/>
  <c r="AA14" i="3"/>
  <c r="W14" i="3"/>
  <c r="B14" i="3"/>
  <c r="BL14" i="3" s="1"/>
  <c r="BL13" i="3"/>
  <c r="BG13" i="3"/>
  <c r="AA13" i="3"/>
  <c r="W13" i="3"/>
  <c r="BN13" i="3" s="1"/>
  <c r="B13" i="3"/>
  <c r="BF13" i="3" s="1"/>
  <c r="BE12" i="3"/>
  <c r="AA12" i="3"/>
  <c r="W12" i="3"/>
  <c r="B12" i="3"/>
  <c r="A5" i="3"/>
  <c r="A4" i="3"/>
  <c r="A3" i="3"/>
  <c r="A2" i="3"/>
  <c r="BF18" i="3" l="1"/>
  <c r="BF26" i="3"/>
  <c r="BM26" i="3"/>
  <c r="BL26" i="3"/>
  <c r="BG26" i="3"/>
  <c r="BF30" i="3"/>
  <c r="BM30" i="3"/>
  <c r="BL30" i="3"/>
  <c r="BG30" i="3"/>
  <c r="BF34" i="3"/>
  <c r="BM34" i="3"/>
  <c r="BL34" i="3"/>
  <c r="BG34" i="3"/>
  <c r="BF38" i="3"/>
  <c r="BM38" i="3"/>
  <c r="BL38" i="3"/>
  <c r="BG38" i="3"/>
  <c r="BF42" i="3"/>
  <c r="BM42" i="3"/>
  <c r="BL42" i="3"/>
  <c r="BG42" i="3"/>
  <c r="BF46" i="3"/>
  <c r="BM46" i="3"/>
  <c r="BL46" i="3"/>
  <c r="BG46" i="3"/>
  <c r="BF50" i="3"/>
  <c r="BM50" i="3"/>
  <c r="BL50" i="3"/>
  <c r="BG50" i="3"/>
  <c r="BF54" i="3"/>
  <c r="BM54" i="3"/>
  <c r="BL54" i="3"/>
  <c r="BG54" i="3"/>
  <c r="BF58" i="3"/>
  <c r="BM58" i="3"/>
  <c r="BL58" i="3"/>
  <c r="BG58" i="3"/>
  <c r="BL59" i="3"/>
  <c r="BE59" i="3"/>
  <c r="BM59" i="3"/>
  <c r="BF60" i="3"/>
  <c r="BM60" i="3"/>
  <c r="BL60" i="3"/>
  <c r="BG60" i="3"/>
  <c r="BL61" i="3"/>
  <c r="BE61" i="3"/>
  <c r="BM61" i="3"/>
  <c r="BF62" i="3"/>
  <c r="BM62" i="3"/>
  <c r="BL62" i="3"/>
  <c r="BG62" i="3"/>
  <c r="BL63" i="3"/>
  <c r="BE63" i="3"/>
  <c r="BM63" i="3"/>
  <c r="BF64" i="3"/>
  <c r="BM64" i="3"/>
  <c r="BL64" i="3"/>
  <c r="BG64" i="3"/>
  <c r="BL65" i="3"/>
  <c r="BE65" i="3"/>
  <c r="BM65" i="3"/>
  <c r="BF66" i="3"/>
  <c r="BM66" i="3"/>
  <c r="BL66" i="3"/>
  <c r="BG66" i="3"/>
  <c r="BL67" i="3"/>
  <c r="BE67" i="3"/>
  <c r="BM67" i="3"/>
  <c r="BF68" i="3"/>
  <c r="BM68" i="3"/>
  <c r="BL68" i="3"/>
  <c r="BG68" i="3"/>
  <c r="BL69" i="3"/>
  <c r="BE69" i="3"/>
  <c r="BM69" i="3"/>
  <c r="BF70" i="3"/>
  <c r="BM70" i="3"/>
  <c r="BL70" i="3"/>
  <c r="BG70" i="3"/>
  <c r="BL71" i="3"/>
  <c r="BE71" i="3"/>
  <c r="BM71" i="3"/>
  <c r="B72" i="3"/>
  <c r="BO169" i="3"/>
  <c r="BH169" i="3"/>
  <c r="BG169" i="3"/>
  <c r="BL169" i="3"/>
  <c r="BF169" i="3"/>
  <c r="BN169" i="3"/>
  <c r="BE169" i="3"/>
  <c r="AR169" i="3" s="1"/>
  <c r="BM169" i="3"/>
  <c r="BL12" i="3"/>
  <c r="BF12" i="3"/>
  <c r="AG12" i="3" s="1"/>
  <c r="BN16" i="3"/>
  <c r="BG18" i="3"/>
  <c r="BM18" i="3"/>
  <c r="BF20" i="3"/>
  <c r="AG20" i="3" s="1"/>
  <c r="BN24" i="3"/>
  <c r="BN26" i="3"/>
  <c r="BL27" i="3"/>
  <c r="BE27" i="3"/>
  <c r="BM27" i="3"/>
  <c r="BG27" i="3"/>
  <c r="BN30" i="3"/>
  <c r="BL31" i="3"/>
  <c r="BE31" i="3"/>
  <c r="AG31" i="3" s="1"/>
  <c r="BM31" i="3"/>
  <c r="BG31" i="3"/>
  <c r="BN34" i="3"/>
  <c r="BL35" i="3"/>
  <c r="BE35" i="3"/>
  <c r="BM35" i="3"/>
  <c r="BG35" i="3"/>
  <c r="BN38" i="3"/>
  <c r="BL39" i="3"/>
  <c r="BE39" i="3"/>
  <c r="AG39" i="3" s="1"/>
  <c r="BM39" i="3"/>
  <c r="BG39" i="3"/>
  <c r="BN42" i="3"/>
  <c r="BL43" i="3"/>
  <c r="BE43" i="3"/>
  <c r="BM43" i="3"/>
  <c r="BG43" i="3"/>
  <c r="BN46" i="3"/>
  <c r="BL47" i="3"/>
  <c r="BE47" i="3"/>
  <c r="AG47" i="3" s="1"/>
  <c r="BM47" i="3"/>
  <c r="BG47" i="3"/>
  <c r="BN50" i="3"/>
  <c r="BL51" i="3"/>
  <c r="BE51" i="3"/>
  <c r="BM51" i="3"/>
  <c r="BG51" i="3"/>
  <c r="BN54" i="3"/>
  <c r="BL55" i="3"/>
  <c r="BE55" i="3"/>
  <c r="AG55" i="3" s="1"/>
  <c r="BM55" i="3"/>
  <c r="BG55" i="3"/>
  <c r="BN58" i="3"/>
  <c r="BN59" i="3"/>
  <c r="BN61" i="3"/>
  <c r="BN63" i="3"/>
  <c r="BN65" i="3"/>
  <c r="BN67" i="3"/>
  <c r="BN69" i="3"/>
  <c r="BN71" i="3"/>
  <c r="BN163" i="3"/>
  <c r="BG163" i="3"/>
  <c r="BM163" i="3"/>
  <c r="BE163" i="3"/>
  <c r="BL163" i="3"/>
  <c r="BH163" i="3"/>
  <c r="BO163" i="3"/>
  <c r="BF163" i="3"/>
  <c r="BO168" i="3"/>
  <c r="BH168" i="3"/>
  <c r="BL168" i="3"/>
  <c r="BG168" i="3"/>
  <c r="BF168" i="3"/>
  <c r="BN168" i="3"/>
  <c r="BE168" i="3"/>
  <c r="BM168" i="3"/>
  <c r="W72" i="3"/>
  <c r="BG12" i="3"/>
  <c r="BM12" i="3"/>
  <c r="BF14" i="3"/>
  <c r="AG14" i="3" s="1"/>
  <c r="BN18" i="3"/>
  <c r="BG20" i="3"/>
  <c r="BM20" i="3"/>
  <c r="BF22" i="3"/>
  <c r="AG22" i="3" s="1"/>
  <c r="BN27" i="3"/>
  <c r="BF28" i="3"/>
  <c r="AG28" i="3" s="1"/>
  <c r="BM28" i="3"/>
  <c r="BL28" i="3"/>
  <c r="BG28" i="3"/>
  <c r="BN31" i="3"/>
  <c r="BF32" i="3"/>
  <c r="AG32" i="3" s="1"/>
  <c r="BM32" i="3"/>
  <c r="BL32" i="3"/>
  <c r="BG32" i="3"/>
  <c r="BN35" i="3"/>
  <c r="BF36" i="3"/>
  <c r="BM36" i="3"/>
  <c r="BL36" i="3"/>
  <c r="BG36" i="3"/>
  <c r="AG36" i="3" s="1"/>
  <c r="BN39" i="3"/>
  <c r="BF40" i="3"/>
  <c r="AG40" i="3" s="1"/>
  <c r="BM40" i="3"/>
  <c r="BL40" i="3"/>
  <c r="BG40" i="3"/>
  <c r="BN43" i="3"/>
  <c r="BF44" i="3"/>
  <c r="AG44" i="3" s="1"/>
  <c r="BM44" i="3"/>
  <c r="BL44" i="3"/>
  <c r="BG44" i="3"/>
  <c r="BN47" i="3"/>
  <c r="BF48" i="3"/>
  <c r="AG48" i="3" s="1"/>
  <c r="BM48" i="3"/>
  <c r="BL48" i="3"/>
  <c r="BG48" i="3"/>
  <c r="BN51" i="3"/>
  <c r="BF52" i="3"/>
  <c r="BM52" i="3"/>
  <c r="BL52" i="3"/>
  <c r="BG52" i="3"/>
  <c r="AG52" i="3" s="1"/>
  <c r="BN55" i="3"/>
  <c r="BF56" i="3"/>
  <c r="AG56" i="3" s="1"/>
  <c r="BM56" i="3"/>
  <c r="BL56" i="3"/>
  <c r="BG56" i="3"/>
  <c r="BO165" i="3"/>
  <c r="BH165" i="3"/>
  <c r="BG165" i="3"/>
  <c r="BM165" i="3"/>
  <c r="BL165" i="3"/>
  <c r="BF165" i="3"/>
  <c r="BN165" i="3"/>
  <c r="BE165" i="3"/>
  <c r="AR165" i="3" s="1"/>
  <c r="BN12" i="3"/>
  <c r="BG14" i="3"/>
  <c r="BM14" i="3"/>
  <c r="BF16" i="3"/>
  <c r="AG16" i="3" s="1"/>
  <c r="BN17" i="3"/>
  <c r="BE18" i="3"/>
  <c r="BN20" i="3"/>
  <c r="BG22" i="3"/>
  <c r="BM22" i="3"/>
  <c r="BF24" i="3"/>
  <c r="AG24" i="3" s="1"/>
  <c r="BN25" i="3"/>
  <c r="BE26" i="3"/>
  <c r="AG26" i="3" s="1"/>
  <c r="BN28" i="3"/>
  <c r="BL29" i="3"/>
  <c r="BE29" i="3"/>
  <c r="BM29" i="3"/>
  <c r="BG29" i="3"/>
  <c r="BE30" i="3"/>
  <c r="BN32" i="3"/>
  <c r="BL33" i="3"/>
  <c r="BE33" i="3"/>
  <c r="AG33" i="3" s="1"/>
  <c r="BM33" i="3"/>
  <c r="BG33" i="3"/>
  <c r="BE34" i="3"/>
  <c r="AG34" i="3" s="1"/>
  <c r="BN36" i="3"/>
  <c r="BL37" i="3"/>
  <c r="BE37" i="3"/>
  <c r="BM37" i="3"/>
  <c r="BG37" i="3"/>
  <c r="BE38" i="3"/>
  <c r="BN40" i="3"/>
  <c r="BL41" i="3"/>
  <c r="BE41" i="3"/>
  <c r="AG41" i="3" s="1"/>
  <c r="BM41" i="3"/>
  <c r="BG41" i="3"/>
  <c r="BE42" i="3"/>
  <c r="AG42" i="3" s="1"/>
  <c r="BN44" i="3"/>
  <c r="BL45" i="3"/>
  <c r="BE45" i="3"/>
  <c r="BM45" i="3"/>
  <c r="BG45" i="3"/>
  <c r="BE46" i="3"/>
  <c r="BN48" i="3"/>
  <c r="BL49" i="3"/>
  <c r="BE49" i="3"/>
  <c r="AG49" i="3" s="1"/>
  <c r="BM49" i="3"/>
  <c r="BG49" i="3"/>
  <c r="BE50" i="3"/>
  <c r="AG50" i="3" s="1"/>
  <c r="BN52" i="3"/>
  <c r="BL53" i="3"/>
  <c r="BE53" i="3"/>
  <c r="BM53" i="3"/>
  <c r="BG53" i="3"/>
  <c r="BE54" i="3"/>
  <c r="BN56" i="3"/>
  <c r="BL57" i="3"/>
  <c r="BE57" i="3"/>
  <c r="AG57" i="3" s="1"/>
  <c r="BM57" i="3"/>
  <c r="BG57" i="3"/>
  <c r="BE58" i="3"/>
  <c r="AG58" i="3" s="1"/>
  <c r="BF59" i="3"/>
  <c r="BE60" i="3"/>
  <c r="BF61" i="3"/>
  <c r="BE62" i="3"/>
  <c r="AG62" i="3" s="1"/>
  <c r="BF63" i="3"/>
  <c r="BE64" i="3"/>
  <c r="BF65" i="3"/>
  <c r="BE66" i="3"/>
  <c r="AG66" i="3" s="1"/>
  <c r="BF67" i="3"/>
  <c r="BE68" i="3"/>
  <c r="BF69" i="3"/>
  <c r="BE70" i="3"/>
  <c r="AG70" i="3" s="1"/>
  <c r="BF71" i="3"/>
  <c r="BO167" i="3"/>
  <c r="BH167" i="3"/>
  <c r="BM167" i="3"/>
  <c r="BE167" i="3"/>
  <c r="AR167" i="3" s="1"/>
  <c r="BG167" i="3"/>
  <c r="BF167" i="3"/>
  <c r="BN167" i="3"/>
  <c r="BL167" i="3"/>
  <c r="BG59" i="3"/>
  <c r="BN60" i="3"/>
  <c r="BG61" i="3"/>
  <c r="BN62" i="3"/>
  <c r="BG63" i="3"/>
  <c r="BN64" i="3"/>
  <c r="BG65" i="3"/>
  <c r="BN66" i="3"/>
  <c r="BG67" i="3"/>
  <c r="BN68" i="3"/>
  <c r="BG69" i="3"/>
  <c r="BN70" i="3"/>
  <c r="BG71" i="3"/>
  <c r="BP178" i="3"/>
  <c r="BK178" i="3"/>
  <c r="BS178" i="3"/>
  <c r="BH178" i="3"/>
  <c r="BE178" i="3"/>
  <c r="AU178" i="3" s="1"/>
  <c r="BM178" i="3"/>
  <c r="BR178" i="3"/>
  <c r="BR181" i="3"/>
  <c r="BI181" i="3"/>
  <c r="BE181" i="3"/>
  <c r="BQ181" i="3"/>
  <c r="BK181" i="3"/>
  <c r="BH181" i="3"/>
  <c r="BP181" i="3"/>
  <c r="BN183" i="3"/>
  <c r="BF183" i="3"/>
  <c r="BP186" i="3"/>
  <c r="BK186" i="3"/>
  <c r="BS186" i="3"/>
  <c r="BH186" i="3"/>
  <c r="BE186" i="3"/>
  <c r="AU186" i="3" s="1"/>
  <c r="BM186" i="3"/>
  <c r="BR186" i="3"/>
  <c r="BE194" i="3"/>
  <c r="BM194" i="3"/>
  <c r="BL194" i="3"/>
  <c r="BE198" i="3"/>
  <c r="BM198" i="3"/>
  <c r="BL198" i="3"/>
  <c r="AA72" i="3"/>
  <c r="BE13" i="3"/>
  <c r="AG13" i="3" s="1"/>
  <c r="BM13" i="3"/>
  <c r="BE15" i="3"/>
  <c r="AG15" i="3" s="1"/>
  <c r="BM15" i="3"/>
  <c r="BE17" i="3"/>
  <c r="AG17" i="3" s="1"/>
  <c r="BM17" i="3"/>
  <c r="BE19" i="3"/>
  <c r="AG19" i="3" s="1"/>
  <c r="BM19" i="3"/>
  <c r="BE21" i="3"/>
  <c r="AG21" i="3" s="1"/>
  <c r="BM21" i="3"/>
  <c r="BE23" i="3"/>
  <c r="AG23" i="3" s="1"/>
  <c r="BM23" i="3"/>
  <c r="BE25" i="3"/>
  <c r="AG25" i="3" s="1"/>
  <c r="BM25" i="3"/>
  <c r="BL160" i="3"/>
  <c r="BE160" i="3"/>
  <c r="BG160" i="3"/>
  <c r="BO160" i="3"/>
  <c r="BO164" i="3"/>
  <c r="BH164" i="3"/>
  <c r="BL164" i="3"/>
  <c r="BF164" i="3"/>
  <c r="AR164" i="3" s="1"/>
  <c r="BO166" i="3"/>
  <c r="BH166" i="3"/>
  <c r="BN166" i="3"/>
  <c r="BF166" i="3"/>
  <c r="AR166" i="3" s="1"/>
  <c r="BL166" i="3"/>
  <c r="D171" i="3"/>
  <c r="BP176" i="3"/>
  <c r="BK176" i="3"/>
  <c r="BS176" i="3"/>
  <c r="BH176" i="3"/>
  <c r="BE176" i="3"/>
  <c r="BM176" i="3"/>
  <c r="BR176" i="3"/>
  <c r="BR179" i="3"/>
  <c r="BI179" i="3"/>
  <c r="BE179" i="3"/>
  <c r="BQ179" i="3"/>
  <c r="BK179" i="3"/>
  <c r="BH179" i="3"/>
  <c r="BP179" i="3"/>
  <c r="BO180" i="3"/>
  <c r="BN181" i="3"/>
  <c r="BF181" i="3"/>
  <c r="BJ181" i="3"/>
  <c r="BS181" i="3"/>
  <c r="BP184" i="3"/>
  <c r="BK184" i="3"/>
  <c r="BS184" i="3"/>
  <c r="BH184" i="3"/>
  <c r="BE184" i="3"/>
  <c r="BM184" i="3"/>
  <c r="BR184" i="3"/>
  <c r="BE191" i="3"/>
  <c r="AQ191" i="3" s="1"/>
  <c r="BF191" i="3"/>
  <c r="BM191" i="3"/>
  <c r="BE195" i="3"/>
  <c r="BF195" i="3"/>
  <c r="BM195" i="3"/>
  <c r="BE199" i="3"/>
  <c r="BF199" i="3"/>
  <c r="BM199" i="3"/>
  <c r="BH160" i="3"/>
  <c r="BM161" i="3"/>
  <c r="BF161" i="3"/>
  <c r="BH161" i="3"/>
  <c r="AR161" i="3" s="1"/>
  <c r="BN162" i="3"/>
  <c r="BG162" i="3"/>
  <c r="BF162" i="3"/>
  <c r="AR162" i="3" s="1"/>
  <c r="BO162" i="3"/>
  <c r="BG164" i="3"/>
  <c r="BM166" i="3"/>
  <c r="C170" i="3"/>
  <c r="C177" i="3"/>
  <c r="BI178" i="3"/>
  <c r="BO178" i="3"/>
  <c r="BN179" i="3"/>
  <c r="BF179" i="3"/>
  <c r="BJ179" i="3"/>
  <c r="BS179" i="3"/>
  <c r="BM181" i="3"/>
  <c r="C182" i="3"/>
  <c r="BG183" i="3"/>
  <c r="C185" i="3"/>
  <c r="BI186" i="3"/>
  <c r="BO186" i="3"/>
  <c r="BE192" i="3"/>
  <c r="AQ192" i="3" s="1"/>
  <c r="BM192" i="3"/>
  <c r="BL192" i="3"/>
  <c r="BE196" i="3"/>
  <c r="AQ196" i="3" s="1"/>
  <c r="BM196" i="3"/>
  <c r="BL196" i="3"/>
  <c r="BE200" i="3"/>
  <c r="AQ200" i="3" s="1"/>
  <c r="BM200" i="3"/>
  <c r="BL200" i="3"/>
  <c r="BN177" i="3"/>
  <c r="BF177" i="3"/>
  <c r="BJ178" i="3"/>
  <c r="BQ178" i="3"/>
  <c r="C180" i="3"/>
  <c r="BG181" i="3"/>
  <c r="BO181" i="3"/>
  <c r="C183" i="3"/>
  <c r="BN185" i="3"/>
  <c r="BF185" i="3"/>
  <c r="BJ186" i="3"/>
  <c r="BQ186" i="3"/>
  <c r="C193" i="3"/>
  <c r="BF194" i="3"/>
  <c r="C197" i="3"/>
  <c r="BF198" i="3"/>
  <c r="BG139" i="3"/>
  <c r="V139" i="3" s="1"/>
  <c r="AG69" i="3" l="1"/>
  <c r="AG61" i="3"/>
  <c r="BE193" i="3"/>
  <c r="BF193" i="3"/>
  <c r="BM193" i="3"/>
  <c r="BL193" i="3"/>
  <c r="BP180" i="3"/>
  <c r="BK180" i="3"/>
  <c r="BS180" i="3"/>
  <c r="BH180" i="3"/>
  <c r="BR180" i="3"/>
  <c r="BM180" i="3"/>
  <c r="BE180" i="3"/>
  <c r="BQ180" i="3"/>
  <c r="BJ180" i="3"/>
  <c r="BI180" i="3"/>
  <c r="BO170" i="3"/>
  <c r="BH170" i="3"/>
  <c r="BN170" i="3"/>
  <c r="BF170" i="3"/>
  <c r="BM170" i="3"/>
  <c r="BL170" i="3"/>
  <c r="BG170" i="3"/>
  <c r="BE170" i="3"/>
  <c r="AQ195" i="3"/>
  <c r="AU179" i="3"/>
  <c r="AQ194" i="3"/>
  <c r="AG53" i="3"/>
  <c r="AG45" i="3"/>
  <c r="AG37" i="3"/>
  <c r="AG29" i="3"/>
  <c r="AR168" i="3"/>
  <c r="AR163" i="3"/>
  <c r="B249" i="3"/>
  <c r="AG71" i="3"/>
  <c r="AG63" i="3"/>
  <c r="BR183" i="3"/>
  <c r="BI183" i="3"/>
  <c r="BE183" i="3"/>
  <c r="BQ183" i="3"/>
  <c r="BK183" i="3"/>
  <c r="BP183" i="3"/>
  <c r="BH183" i="3"/>
  <c r="BM183" i="3"/>
  <c r="BS183" i="3"/>
  <c r="BJ183" i="3"/>
  <c r="BR185" i="3"/>
  <c r="BI185" i="3"/>
  <c r="BE185" i="3"/>
  <c r="AU185" i="3" s="1"/>
  <c r="BQ185" i="3"/>
  <c r="BK185" i="3"/>
  <c r="BS185" i="3"/>
  <c r="BJ185" i="3"/>
  <c r="BP185" i="3"/>
  <c r="BH185" i="3"/>
  <c r="BM185" i="3"/>
  <c r="AQ199" i="3"/>
  <c r="AU176" i="3"/>
  <c r="AQ198" i="3"/>
  <c r="AG68" i="3"/>
  <c r="AG64" i="3"/>
  <c r="AG60" i="3"/>
  <c r="AG54" i="3"/>
  <c r="AG46" i="3"/>
  <c r="AG38" i="3"/>
  <c r="AG30" i="3"/>
  <c r="AG18" i="3"/>
  <c r="C171" i="3"/>
  <c r="A249" i="3" s="1"/>
  <c r="AG51" i="3"/>
  <c r="AG43" i="3"/>
  <c r="AG35" i="3"/>
  <c r="AG27" i="3"/>
  <c r="AG65" i="3"/>
  <c r="BP182" i="3"/>
  <c r="BK182" i="3"/>
  <c r="BS182" i="3"/>
  <c r="BH182" i="3"/>
  <c r="BR182" i="3"/>
  <c r="BM182" i="3"/>
  <c r="BE182" i="3"/>
  <c r="BQ182" i="3"/>
  <c r="BJ182" i="3"/>
  <c r="BI182" i="3"/>
  <c r="BR177" i="3"/>
  <c r="BI177" i="3"/>
  <c r="BE177" i="3"/>
  <c r="BQ177" i="3"/>
  <c r="BK177" i="3"/>
  <c r="BS177" i="3"/>
  <c r="BJ177" i="3"/>
  <c r="BP177" i="3"/>
  <c r="BH177" i="3"/>
  <c r="BM177" i="3"/>
  <c r="BE197" i="3"/>
  <c r="AQ197" i="3" s="1"/>
  <c r="BF197" i="3"/>
  <c r="BM197" i="3"/>
  <c r="BL197" i="3"/>
  <c r="AU184" i="3"/>
  <c r="AR160" i="3"/>
  <c r="AU181" i="3"/>
  <c r="AG67" i="3"/>
  <c r="AG59" i="3"/>
  <c r="AU183" i="3" l="1"/>
  <c r="AQ193" i="3"/>
  <c r="AU177" i="3"/>
  <c r="AU180" i="3"/>
  <c r="AU182" i="3"/>
  <c r="AR170" i="3"/>
  <c r="E200" i="2" l="1"/>
  <c r="D200" i="2"/>
  <c r="C200" i="2" s="1"/>
  <c r="E199" i="2"/>
  <c r="D199" i="2"/>
  <c r="E198" i="2"/>
  <c r="D198" i="2"/>
  <c r="C198" i="2" s="1"/>
  <c r="E197" i="2"/>
  <c r="D197" i="2"/>
  <c r="E196" i="2"/>
  <c r="D196" i="2"/>
  <c r="C196" i="2" s="1"/>
  <c r="E195" i="2"/>
  <c r="D195" i="2"/>
  <c r="E194" i="2"/>
  <c r="D194" i="2"/>
  <c r="C194" i="2" s="1"/>
  <c r="E193" i="2"/>
  <c r="D193" i="2"/>
  <c r="E192" i="2"/>
  <c r="D192" i="2"/>
  <c r="C192" i="2" s="1"/>
  <c r="E191" i="2"/>
  <c r="D191" i="2"/>
  <c r="BN186" i="2"/>
  <c r="BF186" i="2"/>
  <c r="E186" i="2"/>
  <c r="D186" i="2"/>
  <c r="C186" i="2" s="1"/>
  <c r="BO185" i="2"/>
  <c r="E185" i="2"/>
  <c r="D185" i="2"/>
  <c r="BN184" i="2"/>
  <c r="BF184" i="2"/>
  <c r="BE184" i="2"/>
  <c r="E184" i="2"/>
  <c r="D184" i="2"/>
  <c r="C184" i="2"/>
  <c r="BQ184" i="2" s="1"/>
  <c r="BO183" i="2"/>
  <c r="E183" i="2"/>
  <c r="D183" i="2"/>
  <c r="BN182" i="2"/>
  <c r="BF182" i="2"/>
  <c r="E182" i="2"/>
  <c r="D182" i="2"/>
  <c r="C182" i="2" s="1"/>
  <c r="BO181" i="2"/>
  <c r="E181" i="2"/>
  <c r="D181" i="2"/>
  <c r="BN180" i="2"/>
  <c r="BF180" i="2"/>
  <c r="E180" i="2"/>
  <c r="D180" i="2"/>
  <c r="BO179" i="2"/>
  <c r="E179" i="2"/>
  <c r="D179" i="2"/>
  <c r="BN178" i="2"/>
  <c r="BF178" i="2"/>
  <c r="E178" i="2"/>
  <c r="D178" i="2"/>
  <c r="C178" i="2" s="1"/>
  <c r="BE178" i="2" s="1"/>
  <c r="BO177" i="2"/>
  <c r="E177" i="2"/>
  <c r="D177" i="2"/>
  <c r="BN176" i="2"/>
  <c r="BF176" i="2"/>
  <c r="BE176" i="2"/>
  <c r="E176" i="2"/>
  <c r="D176" i="2"/>
  <c r="C176" i="2"/>
  <c r="AQ171" i="2"/>
  <c r="AP171" i="2"/>
  <c r="AO171" i="2"/>
  <c r="AN171" i="2"/>
  <c r="AM171" i="2"/>
  <c r="AL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0" i="2"/>
  <c r="D170" i="2"/>
  <c r="BE169" i="2"/>
  <c r="E169" i="2"/>
  <c r="D169" i="2"/>
  <c r="C169" i="2"/>
  <c r="BN168" i="2"/>
  <c r="E168" i="2"/>
  <c r="D168" i="2"/>
  <c r="C168" i="2" s="1"/>
  <c r="E167" i="2"/>
  <c r="D167" i="2"/>
  <c r="E166" i="2"/>
  <c r="D166" i="2"/>
  <c r="BN165" i="2"/>
  <c r="BM165" i="2"/>
  <c r="E165" i="2"/>
  <c r="D165" i="2"/>
  <c r="C165" i="2"/>
  <c r="BE165" i="2" s="1"/>
  <c r="BF164" i="2"/>
  <c r="E164" i="2"/>
  <c r="D164" i="2"/>
  <c r="C164" i="2"/>
  <c r="BM163" i="2"/>
  <c r="BE163" i="2"/>
  <c r="E163" i="2"/>
  <c r="D163" i="2"/>
  <c r="C163" i="2"/>
  <c r="BM162" i="2"/>
  <c r="E162" i="2"/>
  <c r="C162" i="2"/>
  <c r="BL162" i="2" s="1"/>
  <c r="BH161" i="2"/>
  <c r="BE161" i="2"/>
  <c r="E161" i="2"/>
  <c r="C161" i="2" s="1"/>
  <c r="E160" i="2"/>
  <c r="D160" i="2"/>
  <c r="U155" i="2"/>
  <c r="T155" i="2"/>
  <c r="S155" i="2"/>
  <c r="R155" i="2"/>
  <c r="Q155" i="2"/>
  <c r="P155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C155" i="2"/>
  <c r="BN154" i="2"/>
  <c r="BM154" i="2"/>
  <c r="BL154" i="2"/>
  <c r="BF154" i="2"/>
  <c r="BE154" i="2"/>
  <c r="B154" i="2"/>
  <c r="BG154" i="2" s="1"/>
  <c r="BN153" i="2"/>
  <c r="BM153" i="2"/>
  <c r="BL153" i="2"/>
  <c r="BF153" i="2"/>
  <c r="BE153" i="2"/>
  <c r="V153" i="2" s="1"/>
  <c r="B153" i="2"/>
  <c r="BG153" i="2" s="1"/>
  <c r="BN152" i="2"/>
  <c r="BM152" i="2"/>
  <c r="BL152" i="2"/>
  <c r="BF152" i="2"/>
  <c r="BE152" i="2"/>
  <c r="B152" i="2"/>
  <c r="BG152" i="2" s="1"/>
  <c r="BN151" i="2"/>
  <c r="BM151" i="2"/>
  <c r="BL151" i="2"/>
  <c r="BF151" i="2"/>
  <c r="BE151" i="2"/>
  <c r="V151" i="2" s="1"/>
  <c r="B151" i="2"/>
  <c r="BG151" i="2" s="1"/>
  <c r="BN150" i="2"/>
  <c r="BM150" i="2"/>
  <c r="BL150" i="2"/>
  <c r="BF150" i="2"/>
  <c r="BE150" i="2"/>
  <c r="B150" i="2"/>
  <c r="BG150" i="2" s="1"/>
  <c r="BN149" i="2"/>
  <c r="BM149" i="2"/>
  <c r="BL149" i="2"/>
  <c r="BF149" i="2"/>
  <c r="BE149" i="2"/>
  <c r="V149" i="2" s="1"/>
  <c r="B149" i="2"/>
  <c r="BG149" i="2" s="1"/>
  <c r="BN148" i="2"/>
  <c r="BM148" i="2"/>
  <c r="BL148" i="2"/>
  <c r="BF148" i="2"/>
  <c r="BE148" i="2"/>
  <c r="B148" i="2"/>
  <c r="BG148" i="2" s="1"/>
  <c r="BN147" i="2"/>
  <c r="BM147" i="2"/>
  <c r="BL147" i="2"/>
  <c r="BF147" i="2"/>
  <c r="BE147" i="2"/>
  <c r="V147" i="2" s="1"/>
  <c r="B147" i="2"/>
  <c r="BG147" i="2" s="1"/>
  <c r="BN146" i="2"/>
  <c r="BM146" i="2"/>
  <c r="BL146" i="2"/>
  <c r="BF146" i="2"/>
  <c r="BE146" i="2"/>
  <c r="B146" i="2"/>
  <c r="BG146" i="2" s="1"/>
  <c r="BN145" i="2"/>
  <c r="BM145" i="2"/>
  <c r="BL145" i="2"/>
  <c r="BF145" i="2"/>
  <c r="BE145" i="2"/>
  <c r="V145" i="2" s="1"/>
  <c r="B145" i="2"/>
  <c r="BG145" i="2" s="1"/>
  <c r="BN144" i="2"/>
  <c r="BM144" i="2"/>
  <c r="BL144" i="2"/>
  <c r="BF144" i="2"/>
  <c r="BE144" i="2"/>
  <c r="B144" i="2"/>
  <c r="BG144" i="2" s="1"/>
  <c r="BN143" i="2"/>
  <c r="BM143" i="2"/>
  <c r="BL143" i="2"/>
  <c r="BF143" i="2"/>
  <c r="BE143" i="2"/>
  <c r="B143" i="2"/>
  <c r="BG143" i="2" s="1"/>
  <c r="BN142" i="2"/>
  <c r="BM142" i="2"/>
  <c r="BL142" i="2"/>
  <c r="BF142" i="2"/>
  <c r="BE142" i="2"/>
  <c r="V142" i="2"/>
  <c r="B142" i="2"/>
  <c r="BG142" i="2" s="1"/>
  <c r="BN141" i="2"/>
  <c r="BM141" i="2"/>
  <c r="BL141" i="2"/>
  <c r="BF141" i="2"/>
  <c r="BE141" i="2"/>
  <c r="B141" i="2"/>
  <c r="BG141" i="2" s="1"/>
  <c r="V141" i="2" s="1"/>
  <c r="BN140" i="2"/>
  <c r="BM140" i="2"/>
  <c r="BL140" i="2"/>
  <c r="BF140" i="2"/>
  <c r="BE140" i="2"/>
  <c r="B140" i="2"/>
  <c r="BG140" i="2" s="1"/>
  <c r="BN139" i="2"/>
  <c r="BM139" i="2"/>
  <c r="BL139" i="2"/>
  <c r="BF139" i="2"/>
  <c r="BE139" i="2"/>
  <c r="B139" i="2"/>
  <c r="B155" i="2" s="1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E136" i="2"/>
  <c r="D136" i="2"/>
  <c r="C136" i="2"/>
  <c r="N135" i="2"/>
  <c r="J135" i="2"/>
  <c r="F135" i="2"/>
  <c r="B135" i="2"/>
  <c r="N134" i="2"/>
  <c r="J134" i="2"/>
  <c r="F134" i="2"/>
  <c r="B134" i="2"/>
  <c r="N133" i="2"/>
  <c r="J133" i="2"/>
  <c r="F133" i="2"/>
  <c r="B133" i="2"/>
  <c r="N132" i="2"/>
  <c r="J132" i="2"/>
  <c r="F132" i="2"/>
  <c r="B132" i="2"/>
  <c r="N131" i="2"/>
  <c r="J131" i="2"/>
  <c r="F131" i="2"/>
  <c r="B131" i="2"/>
  <c r="N130" i="2"/>
  <c r="J130" i="2"/>
  <c r="F130" i="2"/>
  <c r="B130" i="2"/>
  <c r="N129" i="2"/>
  <c r="J129" i="2"/>
  <c r="F129" i="2"/>
  <c r="B129" i="2"/>
  <c r="N128" i="2"/>
  <c r="J128" i="2"/>
  <c r="F128" i="2"/>
  <c r="B128" i="2"/>
  <c r="N127" i="2"/>
  <c r="J127" i="2"/>
  <c r="F127" i="2"/>
  <c r="B127" i="2"/>
  <c r="N126" i="2"/>
  <c r="J126" i="2"/>
  <c r="F126" i="2"/>
  <c r="B126" i="2"/>
  <c r="N125" i="2"/>
  <c r="J125" i="2"/>
  <c r="F125" i="2"/>
  <c r="B125" i="2"/>
  <c r="N124" i="2"/>
  <c r="J124" i="2"/>
  <c r="F124" i="2"/>
  <c r="B124" i="2"/>
  <c r="N123" i="2"/>
  <c r="J123" i="2"/>
  <c r="F123" i="2"/>
  <c r="B123" i="2"/>
  <c r="N122" i="2"/>
  <c r="J122" i="2"/>
  <c r="F122" i="2"/>
  <c r="B122" i="2"/>
  <c r="N121" i="2"/>
  <c r="J121" i="2"/>
  <c r="F121" i="2"/>
  <c r="B121" i="2"/>
  <c r="N120" i="2"/>
  <c r="J120" i="2"/>
  <c r="F120" i="2"/>
  <c r="B120" i="2"/>
  <c r="N119" i="2"/>
  <c r="J119" i="2"/>
  <c r="F119" i="2"/>
  <c r="B119" i="2"/>
  <c r="N118" i="2"/>
  <c r="J118" i="2"/>
  <c r="F118" i="2"/>
  <c r="B118" i="2"/>
  <c r="N117" i="2"/>
  <c r="J117" i="2"/>
  <c r="F117" i="2"/>
  <c r="B117" i="2"/>
  <c r="N116" i="2"/>
  <c r="J116" i="2"/>
  <c r="F116" i="2"/>
  <c r="B116" i="2"/>
  <c r="N115" i="2"/>
  <c r="J115" i="2"/>
  <c r="F115" i="2"/>
  <c r="B115" i="2"/>
  <c r="N114" i="2"/>
  <c r="J114" i="2"/>
  <c r="F114" i="2"/>
  <c r="B114" i="2"/>
  <c r="N113" i="2"/>
  <c r="J113" i="2"/>
  <c r="F113" i="2"/>
  <c r="B113" i="2"/>
  <c r="N112" i="2"/>
  <c r="J112" i="2"/>
  <c r="F112" i="2"/>
  <c r="B112" i="2"/>
  <c r="N111" i="2"/>
  <c r="J111" i="2"/>
  <c r="F111" i="2"/>
  <c r="B111" i="2"/>
  <c r="N110" i="2"/>
  <c r="J110" i="2"/>
  <c r="F110" i="2"/>
  <c r="B110" i="2"/>
  <c r="N109" i="2"/>
  <c r="J109" i="2"/>
  <c r="F109" i="2"/>
  <c r="B109" i="2"/>
  <c r="N108" i="2"/>
  <c r="J108" i="2"/>
  <c r="F108" i="2"/>
  <c r="B108" i="2"/>
  <c r="N107" i="2"/>
  <c r="J107" i="2"/>
  <c r="F107" i="2"/>
  <c r="B107" i="2"/>
  <c r="N106" i="2"/>
  <c r="J106" i="2"/>
  <c r="F106" i="2"/>
  <c r="B106" i="2"/>
  <c r="N105" i="2"/>
  <c r="J105" i="2"/>
  <c r="F105" i="2"/>
  <c r="B105" i="2"/>
  <c r="N104" i="2"/>
  <c r="J104" i="2"/>
  <c r="F104" i="2"/>
  <c r="B104" i="2"/>
  <c r="N103" i="2"/>
  <c r="J103" i="2"/>
  <c r="F103" i="2"/>
  <c r="B103" i="2"/>
  <c r="N102" i="2"/>
  <c r="J102" i="2"/>
  <c r="F102" i="2"/>
  <c r="B102" i="2"/>
  <c r="N101" i="2"/>
  <c r="J101" i="2"/>
  <c r="F101" i="2"/>
  <c r="B101" i="2"/>
  <c r="N100" i="2"/>
  <c r="J100" i="2"/>
  <c r="F100" i="2"/>
  <c r="B100" i="2"/>
  <c r="N99" i="2"/>
  <c r="J99" i="2"/>
  <c r="F99" i="2"/>
  <c r="B99" i="2"/>
  <c r="N98" i="2"/>
  <c r="J98" i="2"/>
  <c r="F98" i="2"/>
  <c r="B98" i="2"/>
  <c r="N97" i="2"/>
  <c r="J97" i="2"/>
  <c r="F97" i="2"/>
  <c r="B97" i="2"/>
  <c r="N96" i="2"/>
  <c r="J96" i="2"/>
  <c r="F96" i="2"/>
  <c r="B96" i="2"/>
  <c r="N95" i="2"/>
  <c r="J95" i="2"/>
  <c r="F95" i="2"/>
  <c r="B95" i="2"/>
  <c r="N94" i="2"/>
  <c r="J94" i="2"/>
  <c r="F94" i="2"/>
  <c r="B94" i="2"/>
  <c r="N93" i="2"/>
  <c r="J93" i="2"/>
  <c r="F93" i="2"/>
  <c r="B93" i="2"/>
  <c r="N92" i="2"/>
  <c r="J92" i="2"/>
  <c r="F92" i="2"/>
  <c r="B92" i="2"/>
  <c r="N91" i="2"/>
  <c r="J91" i="2"/>
  <c r="F91" i="2"/>
  <c r="B91" i="2"/>
  <c r="N90" i="2"/>
  <c r="J90" i="2"/>
  <c r="F90" i="2"/>
  <c r="B90" i="2"/>
  <c r="N89" i="2"/>
  <c r="J89" i="2"/>
  <c r="F89" i="2"/>
  <c r="B89" i="2"/>
  <c r="N88" i="2"/>
  <c r="J88" i="2"/>
  <c r="F88" i="2"/>
  <c r="B88" i="2"/>
  <c r="N87" i="2"/>
  <c r="J87" i="2"/>
  <c r="F87" i="2"/>
  <c r="B87" i="2"/>
  <c r="N86" i="2"/>
  <c r="J86" i="2"/>
  <c r="F86" i="2"/>
  <c r="B86" i="2"/>
  <c r="N85" i="2"/>
  <c r="J85" i="2"/>
  <c r="F85" i="2"/>
  <c r="B85" i="2"/>
  <c r="N84" i="2"/>
  <c r="J84" i="2"/>
  <c r="F84" i="2"/>
  <c r="B84" i="2"/>
  <c r="N83" i="2"/>
  <c r="J83" i="2"/>
  <c r="F83" i="2"/>
  <c r="B83" i="2"/>
  <c r="N82" i="2"/>
  <c r="J82" i="2"/>
  <c r="F82" i="2"/>
  <c r="B82" i="2"/>
  <c r="N81" i="2"/>
  <c r="J81" i="2"/>
  <c r="F81" i="2"/>
  <c r="B81" i="2"/>
  <c r="N80" i="2"/>
  <c r="J80" i="2"/>
  <c r="F80" i="2"/>
  <c r="B80" i="2"/>
  <c r="N79" i="2"/>
  <c r="J79" i="2"/>
  <c r="F79" i="2"/>
  <c r="B79" i="2"/>
  <c r="N78" i="2"/>
  <c r="J78" i="2"/>
  <c r="F78" i="2"/>
  <c r="B78" i="2"/>
  <c r="N77" i="2"/>
  <c r="J77" i="2"/>
  <c r="F77" i="2"/>
  <c r="B77" i="2"/>
  <c r="N76" i="2"/>
  <c r="J76" i="2"/>
  <c r="F76" i="2"/>
  <c r="F136" i="2" s="1"/>
  <c r="B76" i="2"/>
  <c r="B136" i="2" s="1"/>
  <c r="AF72" i="2"/>
  <c r="AE72" i="2"/>
  <c r="AD72" i="2"/>
  <c r="AC72" i="2"/>
  <c r="AB72" i="2"/>
  <c r="Z72" i="2"/>
  <c r="Y72" i="2"/>
  <c r="X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F71" i="2"/>
  <c r="AA71" i="2"/>
  <c r="W71" i="2"/>
  <c r="BG71" i="2" s="1"/>
  <c r="B71" i="2"/>
  <c r="BM71" i="2" s="1"/>
  <c r="AA70" i="2"/>
  <c r="W70" i="2"/>
  <c r="B70" i="2"/>
  <c r="BF70" i="2" s="1"/>
  <c r="BF69" i="2"/>
  <c r="AA69" i="2"/>
  <c r="W69" i="2"/>
  <c r="BG69" i="2" s="1"/>
  <c r="B69" i="2"/>
  <c r="BM69" i="2" s="1"/>
  <c r="BM68" i="2"/>
  <c r="BL68" i="2"/>
  <c r="AA68" i="2"/>
  <c r="BG68" i="2" s="1"/>
  <c r="W68" i="2"/>
  <c r="BN68" i="2" s="1"/>
  <c r="B68" i="2"/>
  <c r="BF68" i="2" s="1"/>
  <c r="BG67" i="2"/>
  <c r="BF67" i="2"/>
  <c r="AA67" i="2"/>
  <c r="W67" i="2"/>
  <c r="BN67" i="2" s="1"/>
  <c r="B67" i="2"/>
  <c r="BM67" i="2" s="1"/>
  <c r="BM66" i="2"/>
  <c r="BL66" i="2"/>
  <c r="AA66" i="2"/>
  <c r="BG66" i="2" s="1"/>
  <c r="W66" i="2"/>
  <c r="BN66" i="2" s="1"/>
  <c r="B66" i="2"/>
  <c r="BF66" i="2" s="1"/>
  <c r="BG65" i="2"/>
  <c r="BF65" i="2"/>
  <c r="AA65" i="2"/>
  <c r="W65" i="2"/>
  <c r="BN65" i="2" s="1"/>
  <c r="B65" i="2"/>
  <c r="BM65" i="2" s="1"/>
  <c r="AA64" i="2"/>
  <c r="W64" i="2"/>
  <c r="B64" i="2"/>
  <c r="BF64" i="2" s="1"/>
  <c r="BF63" i="2"/>
  <c r="AA63" i="2"/>
  <c r="W63" i="2"/>
  <c r="BN63" i="2" s="1"/>
  <c r="B63" i="2"/>
  <c r="BM63" i="2" s="1"/>
  <c r="AA62" i="2"/>
  <c r="W62" i="2"/>
  <c r="B62" i="2"/>
  <c r="BF62" i="2" s="1"/>
  <c r="BF61" i="2"/>
  <c r="AA61" i="2"/>
  <c r="W61" i="2"/>
  <c r="BG61" i="2" s="1"/>
  <c r="B61" i="2"/>
  <c r="BM61" i="2" s="1"/>
  <c r="BM60" i="2"/>
  <c r="BL60" i="2"/>
  <c r="AA60" i="2"/>
  <c r="BG60" i="2" s="1"/>
  <c r="W60" i="2"/>
  <c r="BN60" i="2" s="1"/>
  <c r="B60" i="2"/>
  <c r="BF60" i="2" s="1"/>
  <c r="BG59" i="2"/>
  <c r="BF59" i="2"/>
  <c r="AA59" i="2"/>
  <c r="W59" i="2"/>
  <c r="BN59" i="2" s="1"/>
  <c r="B59" i="2"/>
  <c r="BM59" i="2" s="1"/>
  <c r="BM58" i="2"/>
  <c r="BL58" i="2"/>
  <c r="AA58" i="2"/>
  <c r="BG58" i="2" s="1"/>
  <c r="W58" i="2"/>
  <c r="BN58" i="2" s="1"/>
  <c r="B58" i="2"/>
  <c r="BF58" i="2" s="1"/>
  <c r="BG57" i="2"/>
  <c r="BF57" i="2"/>
  <c r="AA57" i="2"/>
  <c r="W57" i="2"/>
  <c r="BN57" i="2" s="1"/>
  <c r="B57" i="2"/>
  <c r="BM57" i="2" s="1"/>
  <c r="AA56" i="2"/>
  <c r="W56" i="2"/>
  <c r="B56" i="2"/>
  <c r="BF56" i="2" s="1"/>
  <c r="BF55" i="2"/>
  <c r="AA55" i="2"/>
  <c r="W55" i="2"/>
  <c r="BG55" i="2" s="1"/>
  <c r="B55" i="2"/>
  <c r="BM55" i="2" s="1"/>
  <c r="AA54" i="2"/>
  <c r="W54" i="2"/>
  <c r="B54" i="2"/>
  <c r="BF54" i="2" s="1"/>
  <c r="BF53" i="2"/>
  <c r="AA53" i="2"/>
  <c r="W53" i="2"/>
  <c r="BG53" i="2" s="1"/>
  <c r="B53" i="2"/>
  <c r="BM53" i="2" s="1"/>
  <c r="BM52" i="2"/>
  <c r="BL52" i="2"/>
  <c r="AA52" i="2"/>
  <c r="BG52" i="2" s="1"/>
  <c r="W52" i="2"/>
  <c r="BN52" i="2" s="1"/>
  <c r="B52" i="2"/>
  <c r="BF52" i="2" s="1"/>
  <c r="BG51" i="2"/>
  <c r="BF51" i="2"/>
  <c r="AA51" i="2"/>
  <c r="W51" i="2"/>
  <c r="BN51" i="2" s="1"/>
  <c r="B51" i="2"/>
  <c r="BM51" i="2" s="1"/>
  <c r="BM50" i="2"/>
  <c r="BL50" i="2"/>
  <c r="AA50" i="2"/>
  <c r="BG50" i="2" s="1"/>
  <c r="W50" i="2"/>
  <c r="BN50" i="2" s="1"/>
  <c r="B50" i="2"/>
  <c r="BF50" i="2" s="1"/>
  <c r="BG49" i="2"/>
  <c r="BF49" i="2"/>
  <c r="AA49" i="2"/>
  <c r="W49" i="2"/>
  <c r="BN49" i="2" s="1"/>
  <c r="B49" i="2"/>
  <c r="BM49" i="2" s="1"/>
  <c r="AA48" i="2"/>
  <c r="W48" i="2"/>
  <c r="B48" i="2"/>
  <c r="BF48" i="2" s="1"/>
  <c r="BF47" i="2"/>
  <c r="AA47" i="2"/>
  <c r="W47" i="2"/>
  <c r="BG47" i="2" s="1"/>
  <c r="B47" i="2"/>
  <c r="BM47" i="2" s="1"/>
  <c r="AA46" i="2"/>
  <c r="W46" i="2"/>
  <c r="B46" i="2"/>
  <c r="BF46" i="2" s="1"/>
  <c r="BF45" i="2"/>
  <c r="AA45" i="2"/>
  <c r="W45" i="2"/>
  <c r="BG45" i="2" s="1"/>
  <c r="B45" i="2"/>
  <c r="BM44" i="2"/>
  <c r="BL44" i="2"/>
  <c r="AA44" i="2"/>
  <c r="BG44" i="2" s="1"/>
  <c r="W44" i="2"/>
  <c r="B44" i="2"/>
  <c r="BF44" i="2" s="1"/>
  <c r="BM43" i="2"/>
  <c r="BE43" i="2"/>
  <c r="AA43" i="2"/>
  <c r="BN43" i="2" s="1"/>
  <c r="W43" i="2"/>
  <c r="BG43" i="2" s="1"/>
  <c r="B43" i="2"/>
  <c r="BL43" i="2" s="1"/>
  <c r="BM42" i="2"/>
  <c r="BL42" i="2"/>
  <c r="AA42" i="2"/>
  <c r="BG42" i="2" s="1"/>
  <c r="W42" i="2"/>
  <c r="B42" i="2"/>
  <c r="BF42" i="2" s="1"/>
  <c r="BM41" i="2"/>
  <c r="BE41" i="2"/>
  <c r="AA41" i="2"/>
  <c r="BN41" i="2" s="1"/>
  <c r="W41" i="2"/>
  <c r="BG41" i="2" s="1"/>
  <c r="B41" i="2"/>
  <c r="BL41" i="2" s="1"/>
  <c r="BM40" i="2"/>
  <c r="BL40" i="2"/>
  <c r="AA40" i="2"/>
  <c r="BG40" i="2" s="1"/>
  <c r="W40" i="2"/>
  <c r="B40" i="2"/>
  <c r="BF40" i="2" s="1"/>
  <c r="BM39" i="2"/>
  <c r="BE39" i="2"/>
  <c r="AA39" i="2"/>
  <c r="BN39" i="2" s="1"/>
  <c r="W39" i="2"/>
  <c r="BG39" i="2" s="1"/>
  <c r="B39" i="2"/>
  <c r="BL39" i="2" s="1"/>
  <c r="BM38" i="2"/>
  <c r="BL38" i="2"/>
  <c r="AA38" i="2"/>
  <c r="BG38" i="2" s="1"/>
  <c r="W38" i="2"/>
  <c r="B38" i="2"/>
  <c r="BF38" i="2" s="1"/>
  <c r="BM37" i="2"/>
  <c r="BE37" i="2"/>
  <c r="AA37" i="2"/>
  <c r="BN37" i="2" s="1"/>
  <c r="W37" i="2"/>
  <c r="BG37" i="2" s="1"/>
  <c r="B37" i="2"/>
  <c r="BL37" i="2" s="1"/>
  <c r="BM36" i="2"/>
  <c r="BL36" i="2"/>
  <c r="AA36" i="2"/>
  <c r="BG36" i="2" s="1"/>
  <c r="W36" i="2"/>
  <c r="B36" i="2"/>
  <c r="BF36" i="2" s="1"/>
  <c r="BM35" i="2"/>
  <c r="BE35" i="2"/>
  <c r="AA35" i="2"/>
  <c r="BN35" i="2" s="1"/>
  <c r="W35" i="2"/>
  <c r="BG35" i="2" s="1"/>
  <c r="B35" i="2"/>
  <c r="BL35" i="2" s="1"/>
  <c r="BM34" i="2"/>
  <c r="BL34" i="2"/>
  <c r="AA34" i="2"/>
  <c r="BG34" i="2" s="1"/>
  <c r="W34" i="2"/>
  <c r="B34" i="2"/>
  <c r="BF34" i="2" s="1"/>
  <c r="BM33" i="2"/>
  <c r="BE33" i="2"/>
  <c r="AA33" i="2"/>
  <c r="BN33" i="2" s="1"/>
  <c r="W33" i="2"/>
  <c r="BG33" i="2" s="1"/>
  <c r="B33" i="2"/>
  <c r="BL33" i="2" s="1"/>
  <c r="BM32" i="2"/>
  <c r="BL32" i="2"/>
  <c r="AA32" i="2"/>
  <c r="BG32" i="2" s="1"/>
  <c r="W32" i="2"/>
  <c r="B32" i="2"/>
  <c r="BF32" i="2" s="1"/>
  <c r="BM31" i="2"/>
  <c r="BE31" i="2"/>
  <c r="AA31" i="2"/>
  <c r="BN31" i="2" s="1"/>
  <c r="W31" i="2"/>
  <c r="BG31" i="2" s="1"/>
  <c r="B31" i="2"/>
  <c r="BL31" i="2" s="1"/>
  <c r="BM30" i="2"/>
  <c r="BL30" i="2"/>
  <c r="AA30" i="2"/>
  <c r="BG30" i="2" s="1"/>
  <c r="W30" i="2"/>
  <c r="B30" i="2"/>
  <c r="BF30" i="2" s="1"/>
  <c r="BM29" i="2"/>
  <c r="BE29" i="2"/>
  <c r="AA29" i="2"/>
  <c r="BN29" i="2" s="1"/>
  <c r="W29" i="2"/>
  <c r="BG29" i="2" s="1"/>
  <c r="B29" i="2"/>
  <c r="BL29" i="2" s="1"/>
  <c r="BM28" i="2"/>
  <c r="BL28" i="2"/>
  <c r="AA28" i="2"/>
  <c r="BG28" i="2" s="1"/>
  <c r="W28" i="2"/>
  <c r="B28" i="2"/>
  <c r="BF28" i="2" s="1"/>
  <c r="BM27" i="2"/>
  <c r="BE27" i="2"/>
  <c r="AA27" i="2"/>
  <c r="BN27" i="2" s="1"/>
  <c r="W27" i="2"/>
  <c r="BG27" i="2" s="1"/>
  <c r="B27" i="2"/>
  <c r="BL27" i="2" s="1"/>
  <c r="BM26" i="2"/>
  <c r="BL26" i="2"/>
  <c r="AA26" i="2"/>
  <c r="BG26" i="2" s="1"/>
  <c r="W26" i="2"/>
  <c r="B26" i="2"/>
  <c r="BF26" i="2" s="1"/>
  <c r="BM25" i="2"/>
  <c r="BE25" i="2"/>
  <c r="AA25" i="2"/>
  <c r="BN25" i="2" s="1"/>
  <c r="W25" i="2"/>
  <c r="BG25" i="2" s="1"/>
  <c r="B25" i="2"/>
  <c r="BL25" i="2" s="1"/>
  <c r="BM24" i="2"/>
  <c r="BL24" i="2"/>
  <c r="AA24" i="2"/>
  <c r="BG24" i="2" s="1"/>
  <c r="W24" i="2"/>
  <c r="B24" i="2"/>
  <c r="BF24" i="2" s="1"/>
  <c r="BM23" i="2"/>
  <c r="BE23" i="2"/>
  <c r="AA23" i="2"/>
  <c r="BN23" i="2" s="1"/>
  <c r="W23" i="2"/>
  <c r="BG23" i="2" s="1"/>
  <c r="B23" i="2"/>
  <c r="BL23" i="2" s="1"/>
  <c r="BM22" i="2"/>
  <c r="BL22" i="2"/>
  <c r="AA22" i="2"/>
  <c r="BG22" i="2" s="1"/>
  <c r="W22" i="2"/>
  <c r="B22" i="2"/>
  <c r="BF22" i="2" s="1"/>
  <c r="BM21" i="2"/>
  <c r="BE21" i="2"/>
  <c r="AA21" i="2"/>
  <c r="BN21" i="2" s="1"/>
  <c r="W21" i="2"/>
  <c r="BG21" i="2" s="1"/>
  <c r="B21" i="2"/>
  <c r="BL21" i="2" s="1"/>
  <c r="BM20" i="2"/>
  <c r="BL20" i="2"/>
  <c r="AA20" i="2"/>
  <c r="BG20" i="2" s="1"/>
  <c r="W20" i="2"/>
  <c r="B20" i="2"/>
  <c r="BF20" i="2" s="1"/>
  <c r="BM19" i="2"/>
  <c r="BE19" i="2"/>
  <c r="AA19" i="2"/>
  <c r="BN19" i="2" s="1"/>
  <c r="W19" i="2"/>
  <c r="BG19" i="2" s="1"/>
  <c r="B19" i="2"/>
  <c r="BL19" i="2" s="1"/>
  <c r="BM18" i="2"/>
  <c r="BL18" i="2"/>
  <c r="AA18" i="2"/>
  <c r="BG18" i="2" s="1"/>
  <c r="W18" i="2"/>
  <c r="B18" i="2"/>
  <c r="BF18" i="2" s="1"/>
  <c r="BM17" i="2"/>
  <c r="BE17" i="2"/>
  <c r="AA17" i="2"/>
  <c r="BN17" i="2" s="1"/>
  <c r="W17" i="2"/>
  <c r="BG17" i="2" s="1"/>
  <c r="B17" i="2"/>
  <c r="BL17" i="2" s="1"/>
  <c r="BM16" i="2"/>
  <c r="BL16" i="2"/>
  <c r="AA16" i="2"/>
  <c r="BG16" i="2" s="1"/>
  <c r="W16" i="2"/>
  <c r="B16" i="2"/>
  <c r="BF16" i="2" s="1"/>
  <c r="BM15" i="2"/>
  <c r="BE15" i="2"/>
  <c r="AA15" i="2"/>
  <c r="BN15" i="2" s="1"/>
  <c r="W15" i="2"/>
  <c r="BG15" i="2" s="1"/>
  <c r="B15" i="2"/>
  <c r="BL15" i="2" s="1"/>
  <c r="BM14" i="2"/>
  <c r="BL14" i="2"/>
  <c r="AA14" i="2"/>
  <c r="BG14" i="2" s="1"/>
  <c r="W14" i="2"/>
  <c r="B14" i="2"/>
  <c r="BF14" i="2" s="1"/>
  <c r="BM13" i="2"/>
  <c r="BE13" i="2"/>
  <c r="AA13" i="2"/>
  <c r="BN13" i="2" s="1"/>
  <c r="W13" i="2"/>
  <c r="BG13" i="2" s="1"/>
  <c r="B13" i="2"/>
  <c r="BL13" i="2" s="1"/>
  <c r="BM12" i="2"/>
  <c r="BL12" i="2"/>
  <c r="AA12" i="2"/>
  <c r="AA72" i="2" s="1"/>
  <c r="W12" i="2"/>
  <c r="B12" i="2"/>
  <c r="A5" i="2"/>
  <c r="A4" i="2"/>
  <c r="A3" i="2"/>
  <c r="A2" i="2"/>
  <c r="BP182" i="2" l="1"/>
  <c r="BK182" i="2"/>
  <c r="BS182" i="2"/>
  <c r="BH182" i="2"/>
  <c r="BI182" i="2"/>
  <c r="BE182" i="2"/>
  <c r="BM182" i="2"/>
  <c r="BR182" i="2"/>
  <c r="BQ182" i="2"/>
  <c r="BJ182" i="2"/>
  <c r="BE46" i="2"/>
  <c r="AG46" i="2" s="1"/>
  <c r="BN47" i="2"/>
  <c r="BE54" i="2"/>
  <c r="BN55" i="2"/>
  <c r="BE70" i="2"/>
  <c r="BN71" i="2"/>
  <c r="AG13" i="2"/>
  <c r="AG17" i="2"/>
  <c r="AG31" i="2"/>
  <c r="AG41" i="2"/>
  <c r="BN46" i="2"/>
  <c r="BL46" i="2"/>
  <c r="BE48" i="2"/>
  <c r="AG48" i="2" s="1"/>
  <c r="BN54" i="2"/>
  <c r="BN62" i="2"/>
  <c r="BL62" i="2"/>
  <c r="BE64" i="2"/>
  <c r="BL70" i="2"/>
  <c r="V144" i="2"/>
  <c r="BP176" i="2"/>
  <c r="BK176" i="2"/>
  <c r="BS176" i="2"/>
  <c r="BH176" i="2"/>
  <c r="BI176" i="2"/>
  <c r="BM176" i="2"/>
  <c r="BR176" i="2"/>
  <c r="BJ176" i="2"/>
  <c r="BN177" i="2"/>
  <c r="BF177" i="2"/>
  <c r="BM178" i="2"/>
  <c r="BN185" i="2"/>
  <c r="BF185" i="2"/>
  <c r="BP186" i="2"/>
  <c r="BK186" i="2"/>
  <c r="BS186" i="2"/>
  <c r="BH186" i="2"/>
  <c r="BI186" i="2"/>
  <c r="BR186" i="2"/>
  <c r="BJ186" i="2"/>
  <c r="BQ186" i="2"/>
  <c r="BM186" i="2"/>
  <c r="BE192" i="2"/>
  <c r="AQ192" i="2" s="1"/>
  <c r="BM192" i="2"/>
  <c r="BL192" i="2"/>
  <c r="BF192" i="2"/>
  <c r="BE194" i="2"/>
  <c r="AQ194" i="2" s="1"/>
  <c r="BM194" i="2"/>
  <c r="BL194" i="2"/>
  <c r="BF194" i="2"/>
  <c r="BE196" i="2"/>
  <c r="AQ196" i="2" s="1"/>
  <c r="BM196" i="2"/>
  <c r="BL196" i="2"/>
  <c r="BF196" i="2"/>
  <c r="BE200" i="2"/>
  <c r="AQ200" i="2" s="1"/>
  <c r="BM200" i="2"/>
  <c r="BL200" i="2"/>
  <c r="BF200" i="2"/>
  <c r="BF15" i="2"/>
  <c r="AG15" i="2" s="1"/>
  <c r="BF17" i="2"/>
  <c r="BE18" i="2"/>
  <c r="AG18" i="2" s="1"/>
  <c r="W72" i="2"/>
  <c r="BG12" i="2"/>
  <c r="BN14" i="2"/>
  <c r="BN16" i="2"/>
  <c r="BN18" i="2"/>
  <c r="BN20" i="2"/>
  <c r="BN22" i="2"/>
  <c r="BN24" i="2"/>
  <c r="BN26" i="2"/>
  <c r="BN28" i="2"/>
  <c r="BN30" i="2"/>
  <c r="BN32" i="2"/>
  <c r="BN34" i="2"/>
  <c r="BN36" i="2"/>
  <c r="BN38" i="2"/>
  <c r="BN40" i="2"/>
  <c r="BN42" i="2"/>
  <c r="BN44" i="2"/>
  <c r="BN45" i="2"/>
  <c r="BG48" i="2"/>
  <c r="BM48" i="2"/>
  <c r="BE52" i="2"/>
  <c r="AG52" i="2" s="1"/>
  <c r="BN53" i="2"/>
  <c r="BG56" i="2"/>
  <c r="BM56" i="2"/>
  <c r="BE60" i="2"/>
  <c r="AG60" i="2" s="1"/>
  <c r="BN61" i="2"/>
  <c r="BG63" i="2"/>
  <c r="BG64" i="2"/>
  <c r="BM64" i="2"/>
  <c r="BE68" i="2"/>
  <c r="AG68" i="2" s="1"/>
  <c r="BN69" i="2"/>
  <c r="V140" i="2"/>
  <c r="V143" i="2"/>
  <c r="BO168" i="2"/>
  <c r="BH168" i="2"/>
  <c r="BL168" i="2"/>
  <c r="BM168" i="2"/>
  <c r="BE168" i="2"/>
  <c r="BG168" i="2"/>
  <c r="BF168" i="2"/>
  <c r="C170" i="2"/>
  <c r="BQ176" i="2"/>
  <c r="BG180" i="2"/>
  <c r="BO180" i="2"/>
  <c r="C180" i="2"/>
  <c r="BE186" i="2"/>
  <c r="BE62" i="2"/>
  <c r="BN179" i="2"/>
  <c r="BF179" i="2"/>
  <c r="BG182" i="2"/>
  <c r="BO182" i="2"/>
  <c r="AG29" i="2"/>
  <c r="BL54" i="2"/>
  <c r="BE56" i="2"/>
  <c r="AG56" i="2" s="1"/>
  <c r="BN70" i="2"/>
  <c r="B72" i="2"/>
  <c r="V139" i="2"/>
  <c r="BN162" i="2"/>
  <c r="BG162" i="2"/>
  <c r="BO162" i="2"/>
  <c r="BH162" i="2"/>
  <c r="BF162" i="2"/>
  <c r="BE162" i="2"/>
  <c r="BP178" i="2"/>
  <c r="BK178" i="2"/>
  <c r="AU178" i="2" s="1"/>
  <c r="BS178" i="2"/>
  <c r="BH178" i="2"/>
  <c r="BI178" i="2"/>
  <c r="BR178" i="2"/>
  <c r="BJ178" i="2"/>
  <c r="BQ178" i="2"/>
  <c r="BP184" i="2"/>
  <c r="BK184" i="2"/>
  <c r="BS184" i="2"/>
  <c r="BH184" i="2"/>
  <c r="BI184" i="2"/>
  <c r="BM184" i="2"/>
  <c r="BR184" i="2"/>
  <c r="BJ184" i="2"/>
  <c r="BE198" i="2"/>
  <c r="AQ198" i="2" s="1"/>
  <c r="BM198" i="2"/>
  <c r="BL198" i="2"/>
  <c r="BF198" i="2"/>
  <c r="BF12" i="2"/>
  <c r="BE12" i="2"/>
  <c r="BF13" i="2"/>
  <c r="BE14" i="2"/>
  <c r="AG14" i="2" s="1"/>
  <c r="BE16" i="2"/>
  <c r="AG16" i="2" s="1"/>
  <c r="BF19" i="2"/>
  <c r="AG19" i="2" s="1"/>
  <c r="BE20" i="2"/>
  <c r="AG20" i="2" s="1"/>
  <c r="BF21" i="2"/>
  <c r="AG21" i="2" s="1"/>
  <c r="BE22" i="2"/>
  <c r="AG22" i="2" s="1"/>
  <c r="BF23" i="2"/>
  <c r="AG23" i="2" s="1"/>
  <c r="BE24" i="2"/>
  <c r="AG24" i="2" s="1"/>
  <c r="BF25" i="2"/>
  <c r="AG25" i="2" s="1"/>
  <c r="BE26" i="2"/>
  <c r="AG26" i="2" s="1"/>
  <c r="BF27" i="2"/>
  <c r="AG27" i="2" s="1"/>
  <c r="BE28" i="2"/>
  <c r="AG28" i="2" s="1"/>
  <c r="BF29" i="2"/>
  <c r="BE30" i="2"/>
  <c r="AG30" i="2" s="1"/>
  <c r="BF31" i="2"/>
  <c r="BE32" i="2"/>
  <c r="AG32" i="2" s="1"/>
  <c r="BF33" i="2"/>
  <c r="AG33" i="2" s="1"/>
  <c r="BE34" i="2"/>
  <c r="AG34" i="2" s="1"/>
  <c r="BF35" i="2"/>
  <c r="AG35" i="2" s="1"/>
  <c r="BE36" i="2"/>
  <c r="AG36" i="2" s="1"/>
  <c r="BF37" i="2"/>
  <c r="AG37" i="2" s="1"/>
  <c r="BE38" i="2"/>
  <c r="AG38" i="2" s="1"/>
  <c r="BF39" i="2"/>
  <c r="AG39" i="2" s="1"/>
  <c r="BE40" i="2"/>
  <c r="AG40" i="2" s="1"/>
  <c r="BF41" i="2"/>
  <c r="BE42" i="2"/>
  <c r="AG42" i="2" s="1"/>
  <c r="BF43" i="2"/>
  <c r="AG43" i="2" s="1"/>
  <c r="BE44" i="2"/>
  <c r="AG44" i="2" s="1"/>
  <c r="BM45" i="2"/>
  <c r="BE45" i="2"/>
  <c r="AG45" i="2" s="1"/>
  <c r="BL45" i="2"/>
  <c r="BG46" i="2"/>
  <c r="BM46" i="2"/>
  <c r="BN48" i="2"/>
  <c r="BL48" i="2"/>
  <c r="BE50" i="2"/>
  <c r="AG50" i="2" s="1"/>
  <c r="BG54" i="2"/>
  <c r="BM54" i="2"/>
  <c r="BN56" i="2"/>
  <c r="BL56" i="2"/>
  <c r="BE58" i="2"/>
  <c r="AG58" i="2" s="1"/>
  <c r="BG62" i="2"/>
  <c r="BM62" i="2"/>
  <c r="BN64" i="2"/>
  <c r="BL64" i="2"/>
  <c r="BE66" i="2"/>
  <c r="AG66" i="2" s="1"/>
  <c r="BG70" i="2"/>
  <c r="BM70" i="2"/>
  <c r="E171" i="2"/>
  <c r="BO164" i="2"/>
  <c r="BH164" i="2"/>
  <c r="BL164" i="2"/>
  <c r="BM164" i="2"/>
  <c r="BE164" i="2"/>
  <c r="AR164" i="2" s="1"/>
  <c r="BN164" i="2"/>
  <c r="BG164" i="2"/>
  <c r="BO169" i="2"/>
  <c r="BH169" i="2"/>
  <c r="BG169" i="2"/>
  <c r="BL169" i="2"/>
  <c r="BN169" i="2"/>
  <c r="BM169" i="2"/>
  <c r="BF169" i="2"/>
  <c r="AR169" i="2" s="1"/>
  <c r="D171" i="2"/>
  <c r="BN12" i="2"/>
  <c r="BL47" i="2"/>
  <c r="BL49" i="2"/>
  <c r="BL51" i="2"/>
  <c r="BL53" i="2"/>
  <c r="BL55" i="2"/>
  <c r="BL57" i="2"/>
  <c r="BL59" i="2"/>
  <c r="BL61" i="2"/>
  <c r="BL63" i="2"/>
  <c r="BL65" i="2"/>
  <c r="BL67" i="2"/>
  <c r="BL69" i="2"/>
  <c r="BL71" i="2"/>
  <c r="BM161" i="2"/>
  <c r="BF161" i="2"/>
  <c r="BN161" i="2"/>
  <c r="BG161" i="2"/>
  <c r="AR161" i="2" s="1"/>
  <c r="BL161" i="2"/>
  <c r="BN163" i="2"/>
  <c r="BG163" i="2"/>
  <c r="BO163" i="2"/>
  <c r="BH163" i="2"/>
  <c r="BF163" i="2"/>
  <c r="AR163" i="2" s="1"/>
  <c r="C166" i="2"/>
  <c r="BG176" i="2"/>
  <c r="AU176" i="2" s="1"/>
  <c r="BO176" i="2"/>
  <c r="BN181" i="2"/>
  <c r="BF181" i="2"/>
  <c r="BG184" i="2"/>
  <c r="AU184" i="2" s="1"/>
  <c r="BO184" i="2"/>
  <c r="BE47" i="2"/>
  <c r="AG47" i="2" s="1"/>
  <c r="BE49" i="2"/>
  <c r="AG49" i="2" s="1"/>
  <c r="BE51" i="2"/>
  <c r="AG51" i="2" s="1"/>
  <c r="BE53" i="2"/>
  <c r="AG53" i="2" s="1"/>
  <c r="BE55" i="2"/>
  <c r="AG55" i="2" s="1"/>
  <c r="BE57" i="2"/>
  <c r="AG57" i="2" s="1"/>
  <c r="BE59" i="2"/>
  <c r="AG59" i="2" s="1"/>
  <c r="BE61" i="2"/>
  <c r="AG61" i="2" s="1"/>
  <c r="BE63" i="2"/>
  <c r="AG63" i="2" s="1"/>
  <c r="BE65" i="2"/>
  <c r="AG65" i="2" s="1"/>
  <c r="BE67" i="2"/>
  <c r="AG67" i="2" s="1"/>
  <c r="BE69" i="2"/>
  <c r="AG69" i="2" s="1"/>
  <c r="BE71" i="2"/>
  <c r="AG71" i="2" s="1"/>
  <c r="V146" i="2"/>
  <c r="V148" i="2"/>
  <c r="V150" i="2"/>
  <c r="V152" i="2"/>
  <c r="V154" i="2"/>
  <c r="C160" i="2"/>
  <c r="BO161" i="2"/>
  <c r="BL163" i="2"/>
  <c r="BO165" i="2"/>
  <c r="BH165" i="2"/>
  <c r="BG165" i="2"/>
  <c r="BL165" i="2"/>
  <c r="BF165" i="2"/>
  <c r="AR165" i="2" s="1"/>
  <c r="C167" i="2"/>
  <c r="BG178" i="2"/>
  <c r="BO178" i="2"/>
  <c r="BN183" i="2"/>
  <c r="BF183" i="2"/>
  <c r="BG186" i="2"/>
  <c r="BO186" i="2"/>
  <c r="C177" i="2"/>
  <c r="BG177" i="2"/>
  <c r="C179" i="2"/>
  <c r="BG179" i="2"/>
  <c r="C181" i="2"/>
  <c r="BG181" i="2"/>
  <c r="C183" i="2"/>
  <c r="BG183" i="2"/>
  <c r="C185" i="2"/>
  <c r="BG185" i="2"/>
  <c r="C191" i="2"/>
  <c r="C193" i="2"/>
  <c r="C195" i="2"/>
  <c r="C197" i="2"/>
  <c r="C199" i="2"/>
  <c r="BG139" i="2"/>
  <c r="BO167" i="2" l="1"/>
  <c r="BH167" i="2"/>
  <c r="BM167" i="2"/>
  <c r="BE167" i="2"/>
  <c r="BN167" i="2"/>
  <c r="BF167" i="2"/>
  <c r="BL167" i="2"/>
  <c r="BG167" i="2"/>
  <c r="BR185" i="2"/>
  <c r="BI185" i="2"/>
  <c r="BE185" i="2"/>
  <c r="BQ185" i="2"/>
  <c r="BK185" i="2"/>
  <c r="BS185" i="2"/>
  <c r="BM185" i="2"/>
  <c r="BJ185" i="2"/>
  <c r="BH185" i="2"/>
  <c r="BP185" i="2"/>
  <c r="BR177" i="2"/>
  <c r="BI177" i="2"/>
  <c r="BE177" i="2"/>
  <c r="BQ177" i="2"/>
  <c r="BK177" i="2"/>
  <c r="BS177" i="2"/>
  <c r="BM177" i="2"/>
  <c r="BJ177" i="2"/>
  <c r="BH177" i="2"/>
  <c r="BP177" i="2"/>
  <c r="BE199" i="2"/>
  <c r="BF199" i="2"/>
  <c r="BL199" i="2"/>
  <c r="BM199" i="2"/>
  <c r="BE191" i="2"/>
  <c r="BF191" i="2"/>
  <c r="BL191" i="2"/>
  <c r="BM191" i="2"/>
  <c r="BR183" i="2"/>
  <c r="BI183" i="2"/>
  <c r="BE183" i="2"/>
  <c r="BQ183" i="2"/>
  <c r="BK183" i="2"/>
  <c r="BS183" i="2"/>
  <c r="BM183" i="2"/>
  <c r="BJ183" i="2"/>
  <c r="BH183" i="2"/>
  <c r="BP183" i="2"/>
  <c r="BR179" i="2"/>
  <c r="BI179" i="2"/>
  <c r="BE179" i="2"/>
  <c r="BQ179" i="2"/>
  <c r="BK179" i="2"/>
  <c r="BS179" i="2"/>
  <c r="BM179" i="2"/>
  <c r="BH179" i="2"/>
  <c r="BP179" i="2"/>
  <c r="BJ179" i="2"/>
  <c r="AG12" i="2"/>
  <c r="AR162" i="2"/>
  <c r="AG62" i="2"/>
  <c r="AG70" i="2"/>
  <c r="BE197" i="2"/>
  <c r="BF197" i="2"/>
  <c r="BL197" i="2"/>
  <c r="BM197" i="2"/>
  <c r="BL160" i="2"/>
  <c r="B249" i="2" s="1"/>
  <c r="BE160" i="2"/>
  <c r="C171" i="2"/>
  <c r="BM160" i="2"/>
  <c r="BF160" i="2"/>
  <c r="BH160" i="2"/>
  <c r="BG160" i="2"/>
  <c r="BO160" i="2"/>
  <c r="BN160" i="2"/>
  <c r="BE195" i="2"/>
  <c r="AQ195" i="2" s="1"/>
  <c r="BF195" i="2"/>
  <c r="BL195" i="2"/>
  <c r="BM195" i="2"/>
  <c r="BR181" i="2"/>
  <c r="BI181" i="2"/>
  <c r="BE181" i="2"/>
  <c r="BQ181" i="2"/>
  <c r="BK181" i="2"/>
  <c r="BS181" i="2"/>
  <c r="BM181" i="2"/>
  <c r="BP181" i="2"/>
  <c r="BH181" i="2"/>
  <c r="BJ181" i="2"/>
  <c r="BO166" i="2"/>
  <c r="BH166" i="2"/>
  <c r="BN166" i="2"/>
  <c r="BF166" i="2"/>
  <c r="BG166" i="2"/>
  <c r="BM166" i="2"/>
  <c r="BE166" i="2"/>
  <c r="AR166" i="2" s="1"/>
  <c r="BL166" i="2"/>
  <c r="A249" i="2"/>
  <c r="AU186" i="2"/>
  <c r="AR168" i="2"/>
  <c r="AG64" i="2"/>
  <c r="AG54" i="2"/>
  <c r="AU182" i="2"/>
  <c r="BE193" i="2"/>
  <c r="AQ193" i="2" s="1"/>
  <c r="BF193" i="2"/>
  <c r="BL193" i="2"/>
  <c r="BM193" i="2"/>
  <c r="BP180" i="2"/>
  <c r="BK180" i="2"/>
  <c r="BS180" i="2"/>
  <c r="BH180" i="2"/>
  <c r="BI180" i="2"/>
  <c r="BQ180" i="2"/>
  <c r="BE180" i="2"/>
  <c r="BJ180" i="2"/>
  <c r="BR180" i="2"/>
  <c r="BM180" i="2"/>
  <c r="BO170" i="2"/>
  <c r="BH170" i="2"/>
  <c r="BN170" i="2"/>
  <c r="BF170" i="2"/>
  <c r="BG170" i="2"/>
  <c r="BL170" i="2"/>
  <c r="BE170" i="2"/>
  <c r="AR170" i="2" s="1"/>
  <c r="BM170" i="2"/>
  <c r="AR160" i="2" l="1"/>
  <c r="AQ197" i="2"/>
  <c r="AU179" i="2"/>
  <c r="AQ191" i="2"/>
  <c r="AQ199" i="2"/>
  <c r="AU183" i="2"/>
  <c r="AU185" i="2"/>
  <c r="AU177" i="2"/>
  <c r="AU180" i="2"/>
  <c r="AU181" i="2"/>
  <c r="AR167" i="2"/>
  <c r="H64" i="17" l="1"/>
  <c r="J64" i="14" l="1"/>
  <c r="G65" i="15" l="1"/>
  <c r="N54" i="14" l="1"/>
  <c r="N53" i="14"/>
  <c r="N50" i="14"/>
  <c r="N49" i="14"/>
  <c r="N48" i="14"/>
  <c r="N43" i="14"/>
  <c r="N37" i="14"/>
  <c r="N24" i="14"/>
  <c r="N9" i="14"/>
  <c r="N8" i="14"/>
  <c r="L64" i="14"/>
  <c r="N64" i="14" s="1"/>
  <c r="K64" i="14"/>
  <c r="F31" i="18" l="1"/>
  <c r="H30" i="18"/>
  <c r="D30" i="18"/>
  <c r="H29" i="18"/>
  <c r="D29" i="18"/>
  <c r="H28" i="18"/>
  <c r="D28" i="18"/>
  <c r="H27" i="18"/>
  <c r="D27" i="18"/>
  <c r="H26" i="18"/>
  <c r="D26" i="18"/>
  <c r="H25" i="18"/>
  <c r="D25" i="18"/>
  <c r="H24" i="18"/>
  <c r="D24" i="18"/>
  <c r="H23" i="18"/>
  <c r="D23" i="18"/>
  <c r="H22" i="18"/>
  <c r="D22" i="18"/>
  <c r="H21" i="18"/>
  <c r="D21" i="18"/>
  <c r="H20" i="18"/>
  <c r="D20" i="18"/>
  <c r="H19" i="18"/>
  <c r="D19" i="18"/>
  <c r="H18" i="18"/>
  <c r="D18" i="18"/>
  <c r="H17" i="18"/>
  <c r="D17" i="18"/>
  <c r="H16" i="18"/>
  <c r="D16" i="18"/>
  <c r="H15" i="18"/>
  <c r="D15" i="18"/>
  <c r="H14" i="18"/>
  <c r="D14" i="18"/>
  <c r="H13" i="18"/>
  <c r="D13" i="18"/>
  <c r="H12" i="18"/>
  <c r="D12" i="18"/>
  <c r="H11" i="18"/>
  <c r="D11" i="18"/>
  <c r="H10" i="18"/>
  <c r="D10" i="18"/>
  <c r="H9" i="18"/>
  <c r="D9" i="18"/>
  <c r="H8" i="18"/>
  <c r="D8" i="18"/>
  <c r="H7" i="18"/>
  <c r="D7" i="18"/>
  <c r="H6" i="18"/>
  <c r="D6" i="18"/>
  <c r="H5" i="18"/>
  <c r="D5" i="18"/>
  <c r="H4" i="18"/>
  <c r="D4" i="18"/>
  <c r="H3" i="18"/>
  <c r="D3" i="18"/>
  <c r="F64" i="17" l="1"/>
  <c r="P65" i="15" l="1"/>
  <c r="C60" i="14" l="1"/>
  <c r="C29" i="14"/>
  <c r="C26" i="14"/>
  <c r="C20" i="14"/>
  <c r="C59" i="14" l="1"/>
  <c r="C51" i="14"/>
  <c r="C43" i="14"/>
  <c r="C35" i="14"/>
  <c r="C27" i="14"/>
  <c r="C19" i="14"/>
  <c r="C8" i="14"/>
  <c r="C52" i="14"/>
  <c r="C44" i="14"/>
  <c r="C36" i="14"/>
  <c r="C28" i="14"/>
  <c r="C12" i="14"/>
  <c r="C9" i="14"/>
  <c r="C61" i="14"/>
  <c r="C53" i="14"/>
  <c r="C45" i="14"/>
  <c r="C37" i="14"/>
  <c r="C21" i="14"/>
  <c r="C13" i="14"/>
  <c r="C62" i="14"/>
  <c r="C54" i="14"/>
  <c r="C46" i="14"/>
  <c r="C38" i="14"/>
  <c r="C30" i="14"/>
  <c r="C22" i="14"/>
  <c r="C14" i="14"/>
  <c r="C11" i="14"/>
  <c r="C63" i="14"/>
  <c r="C55" i="14"/>
  <c r="C47" i="14"/>
  <c r="C39" i="14"/>
  <c r="C31" i="14"/>
  <c r="C23" i="14"/>
  <c r="C15" i="14"/>
  <c r="C4" i="14"/>
  <c r="C56" i="14"/>
  <c r="C48" i="14"/>
  <c r="C40" i="14"/>
  <c r="C32" i="14"/>
  <c r="C24" i="14"/>
  <c r="C16" i="14"/>
  <c r="C5" i="14"/>
  <c r="C57" i="14"/>
  <c r="C49" i="14"/>
  <c r="C41" i="14"/>
  <c r="C33" i="14"/>
  <c r="C25" i="14"/>
  <c r="C17" i="14"/>
  <c r="C6" i="14"/>
  <c r="C58" i="14"/>
  <c r="C50" i="14"/>
  <c r="C42" i="14"/>
  <c r="C34" i="14"/>
  <c r="C18" i="14"/>
  <c r="C7" i="14"/>
  <c r="C10" i="14"/>
  <c r="H54" i="14" l="1"/>
  <c r="H53" i="14"/>
  <c r="H50" i="14"/>
  <c r="H49" i="14"/>
  <c r="H48" i="14"/>
  <c r="H37" i="14"/>
  <c r="H32" i="14"/>
  <c r="H31" i="14"/>
  <c r="H24" i="14"/>
  <c r="H12" i="14"/>
  <c r="H10" i="14"/>
  <c r="H9" i="14"/>
  <c r="H5" i="14"/>
  <c r="D64" i="14" l="1"/>
  <c r="E64" i="14"/>
  <c r="F64" i="14"/>
  <c r="H64" i="14" l="1"/>
  <c r="B2" i="14" l="1"/>
  <c r="AP200" i="1" l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L64" i="15" s="1"/>
  <c r="U135" i="1"/>
  <c r="K64" i="15" s="1"/>
  <c r="T135" i="1"/>
  <c r="D63" i="17" s="1"/>
  <c r="S135" i="1"/>
  <c r="C63" i="17" s="1"/>
  <c r="R135" i="1"/>
  <c r="Q135" i="1"/>
  <c r="P135" i="1"/>
  <c r="O135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L63" i="15" s="1"/>
  <c r="U134" i="1"/>
  <c r="K63" i="15" s="1"/>
  <c r="T134" i="1"/>
  <c r="D62" i="17" s="1"/>
  <c r="S134" i="1"/>
  <c r="C62" i="17" s="1"/>
  <c r="R134" i="1"/>
  <c r="Q134" i="1"/>
  <c r="P134" i="1"/>
  <c r="O134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L62" i="15" s="1"/>
  <c r="U133" i="1"/>
  <c r="K62" i="15" s="1"/>
  <c r="T133" i="1"/>
  <c r="D61" i="17" s="1"/>
  <c r="S133" i="1"/>
  <c r="C61" i="17" s="1"/>
  <c r="R133" i="1"/>
  <c r="Q133" i="1"/>
  <c r="P133" i="1"/>
  <c r="O133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L61" i="15" s="1"/>
  <c r="U132" i="1"/>
  <c r="K61" i="15" s="1"/>
  <c r="T132" i="1"/>
  <c r="D60" i="17" s="1"/>
  <c r="S132" i="1"/>
  <c r="C60" i="17" s="1"/>
  <c r="R132" i="1"/>
  <c r="Q132" i="1"/>
  <c r="P132" i="1"/>
  <c r="O132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L60" i="15" s="1"/>
  <c r="U131" i="1"/>
  <c r="K60" i="15" s="1"/>
  <c r="T131" i="1"/>
  <c r="D59" i="17" s="1"/>
  <c r="S131" i="1"/>
  <c r="C59" i="17" s="1"/>
  <c r="R131" i="1"/>
  <c r="Q131" i="1"/>
  <c r="P131" i="1"/>
  <c r="O131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L59" i="15" s="1"/>
  <c r="U130" i="1"/>
  <c r="K59" i="15" s="1"/>
  <c r="T130" i="1"/>
  <c r="D58" i="17" s="1"/>
  <c r="S130" i="1"/>
  <c r="C58" i="17" s="1"/>
  <c r="R130" i="1"/>
  <c r="Q130" i="1"/>
  <c r="P130" i="1"/>
  <c r="O130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L58" i="15" s="1"/>
  <c r="U129" i="1"/>
  <c r="K58" i="15" s="1"/>
  <c r="T129" i="1"/>
  <c r="D57" i="17" s="1"/>
  <c r="S129" i="1"/>
  <c r="C57" i="17" s="1"/>
  <c r="R129" i="1"/>
  <c r="Q129" i="1"/>
  <c r="P129" i="1"/>
  <c r="O129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L57" i="15" s="1"/>
  <c r="U128" i="1"/>
  <c r="K57" i="15" s="1"/>
  <c r="T128" i="1"/>
  <c r="D56" i="17" s="1"/>
  <c r="S128" i="1"/>
  <c r="C56" i="17" s="1"/>
  <c r="R128" i="1"/>
  <c r="Q128" i="1"/>
  <c r="P128" i="1"/>
  <c r="O128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L56" i="15" s="1"/>
  <c r="U127" i="1"/>
  <c r="K56" i="15" s="1"/>
  <c r="T127" i="1"/>
  <c r="D55" i="17" s="1"/>
  <c r="S127" i="1"/>
  <c r="C55" i="17" s="1"/>
  <c r="R127" i="1"/>
  <c r="Q127" i="1"/>
  <c r="P127" i="1"/>
  <c r="O127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L55" i="15" s="1"/>
  <c r="U126" i="1"/>
  <c r="K55" i="15" s="1"/>
  <c r="T126" i="1"/>
  <c r="D54" i="17" s="1"/>
  <c r="S126" i="1"/>
  <c r="C54" i="17" s="1"/>
  <c r="R126" i="1"/>
  <c r="Q126" i="1"/>
  <c r="P126" i="1"/>
  <c r="O126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L54" i="15" s="1"/>
  <c r="U125" i="1"/>
  <c r="K54" i="15" s="1"/>
  <c r="T125" i="1"/>
  <c r="D53" i="17" s="1"/>
  <c r="S125" i="1"/>
  <c r="C53" i="17" s="1"/>
  <c r="R125" i="1"/>
  <c r="Q125" i="1"/>
  <c r="P125" i="1"/>
  <c r="O125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L53" i="15" s="1"/>
  <c r="U124" i="1"/>
  <c r="K53" i="15" s="1"/>
  <c r="T124" i="1"/>
  <c r="D52" i="17" s="1"/>
  <c r="S124" i="1"/>
  <c r="C52" i="17" s="1"/>
  <c r="R124" i="1"/>
  <c r="Q124" i="1"/>
  <c r="P124" i="1"/>
  <c r="O124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L52" i="15" s="1"/>
  <c r="U123" i="1"/>
  <c r="K52" i="15" s="1"/>
  <c r="T123" i="1"/>
  <c r="D51" i="17" s="1"/>
  <c r="S123" i="1"/>
  <c r="C51" i="17" s="1"/>
  <c r="R123" i="1"/>
  <c r="Q123" i="1"/>
  <c r="P123" i="1"/>
  <c r="O123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L51" i="15" s="1"/>
  <c r="U122" i="1"/>
  <c r="K51" i="15" s="1"/>
  <c r="T122" i="1"/>
  <c r="D50" i="17" s="1"/>
  <c r="S122" i="1"/>
  <c r="C50" i="17" s="1"/>
  <c r="R122" i="1"/>
  <c r="Q122" i="1"/>
  <c r="P122" i="1"/>
  <c r="O122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L50" i="15" s="1"/>
  <c r="U121" i="1"/>
  <c r="K50" i="15" s="1"/>
  <c r="T121" i="1"/>
  <c r="D49" i="17" s="1"/>
  <c r="S121" i="1"/>
  <c r="C49" i="17" s="1"/>
  <c r="R121" i="1"/>
  <c r="Q121" i="1"/>
  <c r="P121" i="1"/>
  <c r="O121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L49" i="15" s="1"/>
  <c r="U120" i="1"/>
  <c r="K49" i="15" s="1"/>
  <c r="T120" i="1"/>
  <c r="D48" i="17" s="1"/>
  <c r="S120" i="1"/>
  <c r="C48" i="17" s="1"/>
  <c r="R120" i="1"/>
  <c r="Q120" i="1"/>
  <c r="P120" i="1"/>
  <c r="O120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L48" i="15" s="1"/>
  <c r="U119" i="1"/>
  <c r="K48" i="15" s="1"/>
  <c r="T119" i="1"/>
  <c r="D47" i="17" s="1"/>
  <c r="S119" i="1"/>
  <c r="C47" i="17" s="1"/>
  <c r="R119" i="1"/>
  <c r="Q119" i="1"/>
  <c r="P119" i="1"/>
  <c r="O119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L47" i="15" s="1"/>
  <c r="U118" i="1"/>
  <c r="K47" i="15" s="1"/>
  <c r="T118" i="1"/>
  <c r="D46" i="17" s="1"/>
  <c r="S118" i="1"/>
  <c r="C46" i="17" s="1"/>
  <c r="R118" i="1"/>
  <c r="Q118" i="1"/>
  <c r="P118" i="1"/>
  <c r="O118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L46" i="15" s="1"/>
  <c r="U117" i="1"/>
  <c r="K46" i="15" s="1"/>
  <c r="T117" i="1"/>
  <c r="D45" i="17" s="1"/>
  <c r="S117" i="1"/>
  <c r="C45" i="17" s="1"/>
  <c r="R117" i="1"/>
  <c r="Q117" i="1"/>
  <c r="P117" i="1"/>
  <c r="O117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L45" i="15" s="1"/>
  <c r="U116" i="1"/>
  <c r="K45" i="15" s="1"/>
  <c r="T116" i="1"/>
  <c r="D44" i="17" s="1"/>
  <c r="S116" i="1"/>
  <c r="C44" i="17" s="1"/>
  <c r="R116" i="1"/>
  <c r="Q116" i="1"/>
  <c r="P116" i="1"/>
  <c r="O116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L44" i="15" s="1"/>
  <c r="U115" i="1"/>
  <c r="K44" i="15" s="1"/>
  <c r="T115" i="1"/>
  <c r="D43" i="17" s="1"/>
  <c r="S115" i="1"/>
  <c r="C43" i="17" s="1"/>
  <c r="R115" i="1"/>
  <c r="Q115" i="1"/>
  <c r="P115" i="1"/>
  <c r="O115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L43" i="15" s="1"/>
  <c r="U114" i="1"/>
  <c r="K43" i="15" s="1"/>
  <c r="T114" i="1"/>
  <c r="D42" i="17" s="1"/>
  <c r="S114" i="1"/>
  <c r="C42" i="17" s="1"/>
  <c r="R114" i="1"/>
  <c r="Q114" i="1"/>
  <c r="P114" i="1"/>
  <c r="O114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L42" i="15" s="1"/>
  <c r="U113" i="1"/>
  <c r="K42" i="15" s="1"/>
  <c r="T113" i="1"/>
  <c r="D41" i="17" s="1"/>
  <c r="S113" i="1"/>
  <c r="C41" i="17" s="1"/>
  <c r="R113" i="1"/>
  <c r="Q113" i="1"/>
  <c r="P113" i="1"/>
  <c r="O113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L41" i="15" s="1"/>
  <c r="U112" i="1"/>
  <c r="K41" i="15" s="1"/>
  <c r="T112" i="1"/>
  <c r="D40" i="17" s="1"/>
  <c r="S112" i="1"/>
  <c r="C40" i="17" s="1"/>
  <c r="R112" i="1"/>
  <c r="Q112" i="1"/>
  <c r="P112" i="1"/>
  <c r="O112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L40" i="15" s="1"/>
  <c r="U111" i="1"/>
  <c r="K40" i="15" s="1"/>
  <c r="T111" i="1"/>
  <c r="D39" i="17" s="1"/>
  <c r="S111" i="1"/>
  <c r="C39" i="17" s="1"/>
  <c r="R111" i="1"/>
  <c r="Q111" i="1"/>
  <c r="P111" i="1"/>
  <c r="O111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L39" i="15" s="1"/>
  <c r="U110" i="1"/>
  <c r="K39" i="15" s="1"/>
  <c r="T110" i="1"/>
  <c r="D38" i="17" s="1"/>
  <c r="S110" i="1"/>
  <c r="C38" i="17" s="1"/>
  <c r="R110" i="1"/>
  <c r="Q110" i="1"/>
  <c r="P110" i="1"/>
  <c r="O110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L38" i="15" s="1"/>
  <c r="U109" i="1"/>
  <c r="K38" i="15" s="1"/>
  <c r="T109" i="1"/>
  <c r="D37" i="17" s="1"/>
  <c r="S109" i="1"/>
  <c r="C37" i="17" s="1"/>
  <c r="R109" i="1"/>
  <c r="Q109" i="1"/>
  <c r="P109" i="1"/>
  <c r="O109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L37" i="15" s="1"/>
  <c r="U108" i="1"/>
  <c r="K37" i="15" s="1"/>
  <c r="T108" i="1"/>
  <c r="D36" i="17" s="1"/>
  <c r="S108" i="1"/>
  <c r="C36" i="17" s="1"/>
  <c r="R108" i="1"/>
  <c r="Q108" i="1"/>
  <c r="P108" i="1"/>
  <c r="O108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L36" i="15" s="1"/>
  <c r="U107" i="1"/>
  <c r="K36" i="15" s="1"/>
  <c r="T107" i="1"/>
  <c r="D35" i="17" s="1"/>
  <c r="S107" i="1"/>
  <c r="C35" i="17" s="1"/>
  <c r="R107" i="1"/>
  <c r="Q107" i="1"/>
  <c r="P107" i="1"/>
  <c r="O107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L35" i="15" s="1"/>
  <c r="U106" i="1"/>
  <c r="K35" i="15" s="1"/>
  <c r="T106" i="1"/>
  <c r="D34" i="17" s="1"/>
  <c r="S106" i="1"/>
  <c r="C34" i="17" s="1"/>
  <c r="R106" i="1"/>
  <c r="Q106" i="1"/>
  <c r="P106" i="1"/>
  <c r="O106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L34" i="15" s="1"/>
  <c r="U105" i="1"/>
  <c r="K34" i="15" s="1"/>
  <c r="T105" i="1"/>
  <c r="D33" i="17" s="1"/>
  <c r="S105" i="1"/>
  <c r="C33" i="17" s="1"/>
  <c r="R105" i="1"/>
  <c r="Q105" i="1"/>
  <c r="P105" i="1"/>
  <c r="O105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L33" i="15" s="1"/>
  <c r="U104" i="1"/>
  <c r="K33" i="15" s="1"/>
  <c r="T104" i="1"/>
  <c r="D32" i="17" s="1"/>
  <c r="S104" i="1"/>
  <c r="C32" i="17" s="1"/>
  <c r="R104" i="1"/>
  <c r="Q104" i="1"/>
  <c r="P104" i="1"/>
  <c r="O104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L32" i="15" s="1"/>
  <c r="U103" i="1"/>
  <c r="K32" i="15" s="1"/>
  <c r="T103" i="1"/>
  <c r="D31" i="17" s="1"/>
  <c r="S103" i="1"/>
  <c r="C31" i="17" s="1"/>
  <c r="R103" i="1"/>
  <c r="Q103" i="1"/>
  <c r="P103" i="1"/>
  <c r="O103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L31" i="15" s="1"/>
  <c r="U102" i="1"/>
  <c r="K31" i="15" s="1"/>
  <c r="T102" i="1"/>
  <c r="D30" i="17" s="1"/>
  <c r="S102" i="1"/>
  <c r="C30" i="17" s="1"/>
  <c r="R102" i="1"/>
  <c r="Q102" i="1"/>
  <c r="P102" i="1"/>
  <c r="O102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L30" i="15" s="1"/>
  <c r="U101" i="1"/>
  <c r="K30" i="15" s="1"/>
  <c r="T101" i="1"/>
  <c r="D29" i="17" s="1"/>
  <c r="S101" i="1"/>
  <c r="C29" i="17" s="1"/>
  <c r="R101" i="1"/>
  <c r="Q101" i="1"/>
  <c r="P101" i="1"/>
  <c r="O101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L29" i="15" s="1"/>
  <c r="U100" i="1"/>
  <c r="K29" i="15" s="1"/>
  <c r="T100" i="1"/>
  <c r="D28" i="17" s="1"/>
  <c r="S100" i="1"/>
  <c r="C28" i="17" s="1"/>
  <c r="R100" i="1"/>
  <c r="Q100" i="1"/>
  <c r="P100" i="1"/>
  <c r="O100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L28" i="15" s="1"/>
  <c r="U99" i="1"/>
  <c r="K28" i="15" s="1"/>
  <c r="T99" i="1"/>
  <c r="D27" i="17" s="1"/>
  <c r="S99" i="1"/>
  <c r="C27" i="17" s="1"/>
  <c r="R99" i="1"/>
  <c r="Q99" i="1"/>
  <c r="P99" i="1"/>
  <c r="O99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L27" i="15" s="1"/>
  <c r="U98" i="1"/>
  <c r="K27" i="15" s="1"/>
  <c r="T98" i="1"/>
  <c r="D26" i="17" s="1"/>
  <c r="S98" i="1"/>
  <c r="C26" i="17" s="1"/>
  <c r="R98" i="1"/>
  <c r="Q98" i="1"/>
  <c r="P98" i="1"/>
  <c r="O98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L26" i="15" s="1"/>
  <c r="U97" i="1"/>
  <c r="K26" i="15" s="1"/>
  <c r="T97" i="1"/>
  <c r="D25" i="17" s="1"/>
  <c r="S97" i="1"/>
  <c r="C25" i="17" s="1"/>
  <c r="R97" i="1"/>
  <c r="Q97" i="1"/>
  <c r="P97" i="1"/>
  <c r="O97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L25" i="15" s="1"/>
  <c r="U96" i="1"/>
  <c r="K25" i="15" s="1"/>
  <c r="T96" i="1"/>
  <c r="D24" i="17" s="1"/>
  <c r="S96" i="1"/>
  <c r="C24" i="17" s="1"/>
  <c r="R96" i="1"/>
  <c r="Q96" i="1"/>
  <c r="P96" i="1"/>
  <c r="O96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L24" i="15" s="1"/>
  <c r="U95" i="1"/>
  <c r="K24" i="15" s="1"/>
  <c r="T95" i="1"/>
  <c r="D23" i="17" s="1"/>
  <c r="S95" i="1"/>
  <c r="C23" i="17" s="1"/>
  <c r="R95" i="1"/>
  <c r="Q95" i="1"/>
  <c r="P95" i="1"/>
  <c r="O95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L23" i="15" s="1"/>
  <c r="U94" i="1"/>
  <c r="K23" i="15" s="1"/>
  <c r="T94" i="1"/>
  <c r="D22" i="17" s="1"/>
  <c r="S94" i="1"/>
  <c r="C22" i="17" s="1"/>
  <c r="R94" i="1"/>
  <c r="Q94" i="1"/>
  <c r="P94" i="1"/>
  <c r="O94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L22" i="15" s="1"/>
  <c r="U93" i="1"/>
  <c r="K22" i="15" s="1"/>
  <c r="T93" i="1"/>
  <c r="D21" i="17" s="1"/>
  <c r="S93" i="1"/>
  <c r="C21" i="17" s="1"/>
  <c r="R93" i="1"/>
  <c r="Q93" i="1"/>
  <c r="P93" i="1"/>
  <c r="O93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L21" i="15" s="1"/>
  <c r="U92" i="1"/>
  <c r="K21" i="15" s="1"/>
  <c r="T92" i="1"/>
  <c r="D20" i="17" s="1"/>
  <c r="S92" i="1"/>
  <c r="C20" i="17" s="1"/>
  <c r="R92" i="1"/>
  <c r="Q92" i="1"/>
  <c r="P92" i="1"/>
  <c r="O92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L20" i="15" s="1"/>
  <c r="U91" i="1"/>
  <c r="K20" i="15" s="1"/>
  <c r="T91" i="1"/>
  <c r="D19" i="17" s="1"/>
  <c r="S91" i="1"/>
  <c r="C19" i="17" s="1"/>
  <c r="R91" i="1"/>
  <c r="Q91" i="1"/>
  <c r="P91" i="1"/>
  <c r="O91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L19" i="15" s="1"/>
  <c r="U90" i="1"/>
  <c r="K19" i="15" s="1"/>
  <c r="T90" i="1"/>
  <c r="D18" i="17" s="1"/>
  <c r="S90" i="1"/>
  <c r="C18" i="17" s="1"/>
  <c r="R90" i="1"/>
  <c r="Q90" i="1"/>
  <c r="P90" i="1"/>
  <c r="O90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L18" i="15" s="1"/>
  <c r="U89" i="1"/>
  <c r="K18" i="15" s="1"/>
  <c r="T89" i="1"/>
  <c r="D17" i="17" s="1"/>
  <c r="S89" i="1"/>
  <c r="C17" i="17" s="1"/>
  <c r="R89" i="1"/>
  <c r="Q89" i="1"/>
  <c r="P89" i="1"/>
  <c r="O89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L17" i="15" s="1"/>
  <c r="U88" i="1"/>
  <c r="K17" i="15" s="1"/>
  <c r="T88" i="1"/>
  <c r="D16" i="17" s="1"/>
  <c r="S88" i="1"/>
  <c r="C16" i="17" s="1"/>
  <c r="R88" i="1"/>
  <c r="Q88" i="1"/>
  <c r="P88" i="1"/>
  <c r="O88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L16" i="15" s="1"/>
  <c r="U87" i="1"/>
  <c r="K16" i="15" s="1"/>
  <c r="T87" i="1"/>
  <c r="D15" i="17" s="1"/>
  <c r="S87" i="1"/>
  <c r="C15" i="17" s="1"/>
  <c r="R87" i="1"/>
  <c r="Q87" i="1"/>
  <c r="P87" i="1"/>
  <c r="O87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L15" i="15" s="1"/>
  <c r="U86" i="1"/>
  <c r="K15" i="15" s="1"/>
  <c r="T86" i="1"/>
  <c r="D14" i="17" s="1"/>
  <c r="S86" i="1"/>
  <c r="C14" i="17" s="1"/>
  <c r="R86" i="1"/>
  <c r="Q86" i="1"/>
  <c r="P86" i="1"/>
  <c r="O86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L14" i="15" s="1"/>
  <c r="U85" i="1"/>
  <c r="K14" i="15" s="1"/>
  <c r="T85" i="1"/>
  <c r="D13" i="17" s="1"/>
  <c r="S85" i="1"/>
  <c r="C13" i="17" s="1"/>
  <c r="R85" i="1"/>
  <c r="Q85" i="1"/>
  <c r="P85" i="1"/>
  <c r="O85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L13" i="15" s="1"/>
  <c r="U84" i="1"/>
  <c r="K13" i="15" s="1"/>
  <c r="T84" i="1"/>
  <c r="D12" i="17" s="1"/>
  <c r="S84" i="1"/>
  <c r="C12" i="17" s="1"/>
  <c r="R84" i="1"/>
  <c r="Q84" i="1"/>
  <c r="P84" i="1"/>
  <c r="O84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L12" i="15" s="1"/>
  <c r="U83" i="1"/>
  <c r="K12" i="15" s="1"/>
  <c r="T83" i="1"/>
  <c r="D11" i="17" s="1"/>
  <c r="S83" i="1"/>
  <c r="C11" i="17" s="1"/>
  <c r="R83" i="1"/>
  <c r="Q83" i="1"/>
  <c r="P83" i="1"/>
  <c r="O83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L11" i="15" s="1"/>
  <c r="U82" i="1"/>
  <c r="K11" i="15" s="1"/>
  <c r="T82" i="1"/>
  <c r="D10" i="17" s="1"/>
  <c r="S82" i="1"/>
  <c r="C10" i="17" s="1"/>
  <c r="R82" i="1"/>
  <c r="Q82" i="1"/>
  <c r="P82" i="1"/>
  <c r="O82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L10" i="15" s="1"/>
  <c r="U81" i="1"/>
  <c r="K10" i="15" s="1"/>
  <c r="T81" i="1"/>
  <c r="D9" i="17" s="1"/>
  <c r="S81" i="1"/>
  <c r="C9" i="17" s="1"/>
  <c r="R81" i="1"/>
  <c r="Q81" i="1"/>
  <c r="P81" i="1"/>
  <c r="O81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L9" i="15" s="1"/>
  <c r="U80" i="1"/>
  <c r="K9" i="15" s="1"/>
  <c r="T80" i="1"/>
  <c r="D8" i="17" s="1"/>
  <c r="S80" i="1"/>
  <c r="C8" i="17" s="1"/>
  <c r="R80" i="1"/>
  <c r="Q80" i="1"/>
  <c r="P80" i="1"/>
  <c r="O80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L8" i="15" s="1"/>
  <c r="U79" i="1"/>
  <c r="K8" i="15" s="1"/>
  <c r="T79" i="1"/>
  <c r="D7" i="17" s="1"/>
  <c r="S79" i="1"/>
  <c r="C7" i="17" s="1"/>
  <c r="R79" i="1"/>
  <c r="Q79" i="1"/>
  <c r="P79" i="1"/>
  <c r="O79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L7" i="15" s="1"/>
  <c r="U78" i="1"/>
  <c r="K7" i="15" s="1"/>
  <c r="T78" i="1"/>
  <c r="D6" i="17" s="1"/>
  <c r="S78" i="1"/>
  <c r="C6" i="17" s="1"/>
  <c r="R78" i="1"/>
  <c r="Q78" i="1"/>
  <c r="P78" i="1"/>
  <c r="O78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L6" i="15" s="1"/>
  <c r="U77" i="1"/>
  <c r="K6" i="15" s="1"/>
  <c r="T77" i="1"/>
  <c r="D5" i="17" s="1"/>
  <c r="S77" i="1"/>
  <c r="C5" i="17" s="1"/>
  <c r="R77" i="1"/>
  <c r="Q77" i="1"/>
  <c r="P77" i="1"/>
  <c r="O77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L5" i="15" s="1"/>
  <c r="U76" i="1"/>
  <c r="K5" i="15" s="1"/>
  <c r="T76" i="1"/>
  <c r="D4" i="17" s="1"/>
  <c r="S76" i="1"/>
  <c r="C4" i="17" s="1"/>
  <c r="R76" i="1"/>
  <c r="Q76" i="1"/>
  <c r="P76" i="1"/>
  <c r="O76" i="1"/>
  <c r="M135" i="1"/>
  <c r="L135" i="1"/>
  <c r="K135" i="1"/>
  <c r="M134" i="1"/>
  <c r="L134" i="1"/>
  <c r="K134" i="1"/>
  <c r="M133" i="1"/>
  <c r="L133" i="1"/>
  <c r="K133" i="1"/>
  <c r="M132" i="1"/>
  <c r="L132" i="1"/>
  <c r="K132" i="1"/>
  <c r="M131" i="1"/>
  <c r="L131" i="1"/>
  <c r="K131" i="1"/>
  <c r="M130" i="1"/>
  <c r="L130" i="1"/>
  <c r="K130" i="1"/>
  <c r="M129" i="1"/>
  <c r="L129" i="1"/>
  <c r="K129" i="1"/>
  <c r="M128" i="1"/>
  <c r="L128" i="1"/>
  <c r="K128" i="1"/>
  <c r="M127" i="1"/>
  <c r="L127" i="1"/>
  <c r="K127" i="1"/>
  <c r="M126" i="1"/>
  <c r="L126" i="1"/>
  <c r="K126" i="1"/>
  <c r="M125" i="1"/>
  <c r="L125" i="1"/>
  <c r="K125" i="1"/>
  <c r="M124" i="1"/>
  <c r="L124" i="1"/>
  <c r="K124" i="1"/>
  <c r="M123" i="1"/>
  <c r="L123" i="1"/>
  <c r="K123" i="1"/>
  <c r="M122" i="1"/>
  <c r="L122" i="1"/>
  <c r="K122" i="1"/>
  <c r="M121" i="1"/>
  <c r="L121" i="1"/>
  <c r="K121" i="1"/>
  <c r="M120" i="1"/>
  <c r="L120" i="1"/>
  <c r="K120" i="1"/>
  <c r="M119" i="1"/>
  <c r="L119" i="1"/>
  <c r="K119" i="1"/>
  <c r="M118" i="1"/>
  <c r="L118" i="1"/>
  <c r="K118" i="1"/>
  <c r="M117" i="1"/>
  <c r="L117" i="1"/>
  <c r="K117" i="1"/>
  <c r="M116" i="1"/>
  <c r="L116" i="1"/>
  <c r="K116" i="1"/>
  <c r="M115" i="1"/>
  <c r="L115" i="1"/>
  <c r="K115" i="1"/>
  <c r="M114" i="1"/>
  <c r="L114" i="1"/>
  <c r="K114" i="1"/>
  <c r="M113" i="1"/>
  <c r="L113" i="1"/>
  <c r="K113" i="1"/>
  <c r="M112" i="1"/>
  <c r="L112" i="1"/>
  <c r="K112" i="1"/>
  <c r="M111" i="1"/>
  <c r="L111" i="1"/>
  <c r="K111" i="1"/>
  <c r="M110" i="1"/>
  <c r="L110" i="1"/>
  <c r="K110" i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I135" i="1"/>
  <c r="H135" i="1"/>
  <c r="G135" i="1"/>
  <c r="I134" i="1"/>
  <c r="H134" i="1"/>
  <c r="G134" i="1"/>
  <c r="I133" i="1"/>
  <c r="H133" i="1"/>
  <c r="G133" i="1"/>
  <c r="I132" i="1"/>
  <c r="H132" i="1"/>
  <c r="G132" i="1"/>
  <c r="I131" i="1"/>
  <c r="H131" i="1"/>
  <c r="G131" i="1"/>
  <c r="I130" i="1"/>
  <c r="H130" i="1"/>
  <c r="G130" i="1"/>
  <c r="I129" i="1"/>
  <c r="H129" i="1"/>
  <c r="G129" i="1"/>
  <c r="I128" i="1"/>
  <c r="H128" i="1"/>
  <c r="G128" i="1"/>
  <c r="I127" i="1"/>
  <c r="H127" i="1"/>
  <c r="G127" i="1"/>
  <c r="I126" i="1"/>
  <c r="H126" i="1"/>
  <c r="G126" i="1"/>
  <c r="I125" i="1"/>
  <c r="H125" i="1"/>
  <c r="G125" i="1"/>
  <c r="I124" i="1"/>
  <c r="H124" i="1"/>
  <c r="G124" i="1"/>
  <c r="I123" i="1"/>
  <c r="H123" i="1"/>
  <c r="G123" i="1"/>
  <c r="I122" i="1"/>
  <c r="H122" i="1"/>
  <c r="G122" i="1"/>
  <c r="I121" i="1"/>
  <c r="H121" i="1"/>
  <c r="G121" i="1"/>
  <c r="I120" i="1"/>
  <c r="H120" i="1"/>
  <c r="G120" i="1"/>
  <c r="I119" i="1"/>
  <c r="H119" i="1"/>
  <c r="G119" i="1"/>
  <c r="I118" i="1"/>
  <c r="H118" i="1"/>
  <c r="G118" i="1"/>
  <c r="I117" i="1"/>
  <c r="H117" i="1"/>
  <c r="G117" i="1"/>
  <c r="I116" i="1"/>
  <c r="H116" i="1"/>
  <c r="G116" i="1"/>
  <c r="I115" i="1"/>
  <c r="H115" i="1"/>
  <c r="G115" i="1"/>
  <c r="I114" i="1"/>
  <c r="H114" i="1"/>
  <c r="G114" i="1"/>
  <c r="I113" i="1"/>
  <c r="H113" i="1"/>
  <c r="G113" i="1"/>
  <c r="I112" i="1"/>
  <c r="H112" i="1"/>
  <c r="G112" i="1"/>
  <c r="I111" i="1"/>
  <c r="H111" i="1"/>
  <c r="G111" i="1"/>
  <c r="I110" i="1"/>
  <c r="H110" i="1"/>
  <c r="G110" i="1"/>
  <c r="I109" i="1"/>
  <c r="H109" i="1"/>
  <c r="G109" i="1"/>
  <c r="I108" i="1"/>
  <c r="H108" i="1"/>
  <c r="G108" i="1"/>
  <c r="I107" i="1"/>
  <c r="H107" i="1"/>
  <c r="G107" i="1"/>
  <c r="I106" i="1"/>
  <c r="H106" i="1"/>
  <c r="G106" i="1"/>
  <c r="I105" i="1"/>
  <c r="H105" i="1"/>
  <c r="G105" i="1"/>
  <c r="I104" i="1"/>
  <c r="H104" i="1"/>
  <c r="G104" i="1"/>
  <c r="I103" i="1"/>
  <c r="H103" i="1"/>
  <c r="G103" i="1"/>
  <c r="I102" i="1"/>
  <c r="H102" i="1"/>
  <c r="G102" i="1"/>
  <c r="I101" i="1"/>
  <c r="H101" i="1"/>
  <c r="G101" i="1"/>
  <c r="I100" i="1"/>
  <c r="H100" i="1"/>
  <c r="G100" i="1"/>
  <c r="I99" i="1"/>
  <c r="H99" i="1"/>
  <c r="G99" i="1"/>
  <c r="I98" i="1"/>
  <c r="H98" i="1"/>
  <c r="G98" i="1"/>
  <c r="I97" i="1"/>
  <c r="H97" i="1"/>
  <c r="G97" i="1"/>
  <c r="I96" i="1"/>
  <c r="H96" i="1"/>
  <c r="G96" i="1"/>
  <c r="I95" i="1"/>
  <c r="H95" i="1"/>
  <c r="G95" i="1"/>
  <c r="I94" i="1"/>
  <c r="H94" i="1"/>
  <c r="G94" i="1"/>
  <c r="I93" i="1"/>
  <c r="H93" i="1"/>
  <c r="G93" i="1"/>
  <c r="I92" i="1"/>
  <c r="H92" i="1"/>
  <c r="G92" i="1"/>
  <c r="I91" i="1"/>
  <c r="H91" i="1"/>
  <c r="G91" i="1"/>
  <c r="I90" i="1"/>
  <c r="H90" i="1"/>
  <c r="G90" i="1"/>
  <c r="I89" i="1"/>
  <c r="H89" i="1"/>
  <c r="G89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I76" i="1"/>
  <c r="H76" i="1"/>
  <c r="G76" i="1"/>
  <c r="E135" i="1"/>
  <c r="D135" i="1"/>
  <c r="C135" i="1"/>
  <c r="E134" i="1"/>
  <c r="D134" i="1"/>
  <c r="C134" i="1"/>
  <c r="E133" i="1"/>
  <c r="D133" i="1"/>
  <c r="C133" i="1"/>
  <c r="E132" i="1"/>
  <c r="D132" i="1"/>
  <c r="C132" i="1"/>
  <c r="E131" i="1"/>
  <c r="D131" i="1"/>
  <c r="C131" i="1"/>
  <c r="E130" i="1"/>
  <c r="D130" i="1"/>
  <c r="C130" i="1"/>
  <c r="E129" i="1"/>
  <c r="D129" i="1"/>
  <c r="C129" i="1"/>
  <c r="E128" i="1"/>
  <c r="D128" i="1"/>
  <c r="C128" i="1"/>
  <c r="E127" i="1"/>
  <c r="D127" i="1"/>
  <c r="C127" i="1"/>
  <c r="E126" i="1"/>
  <c r="D126" i="1"/>
  <c r="C126" i="1"/>
  <c r="E125" i="1"/>
  <c r="D125" i="1"/>
  <c r="C125" i="1"/>
  <c r="E124" i="1"/>
  <c r="D124" i="1"/>
  <c r="C124" i="1"/>
  <c r="E123" i="1"/>
  <c r="D123" i="1"/>
  <c r="C123" i="1"/>
  <c r="E122" i="1"/>
  <c r="D122" i="1"/>
  <c r="C122" i="1"/>
  <c r="E121" i="1"/>
  <c r="D121" i="1"/>
  <c r="C121" i="1"/>
  <c r="E120" i="1"/>
  <c r="D120" i="1"/>
  <c r="C120" i="1"/>
  <c r="E119" i="1"/>
  <c r="D119" i="1"/>
  <c r="C119" i="1"/>
  <c r="E118" i="1"/>
  <c r="D118" i="1"/>
  <c r="C118" i="1"/>
  <c r="E117" i="1"/>
  <c r="D117" i="1"/>
  <c r="C117" i="1"/>
  <c r="E116" i="1"/>
  <c r="D116" i="1"/>
  <c r="C116" i="1"/>
  <c r="E115" i="1"/>
  <c r="D115" i="1"/>
  <c r="C115" i="1"/>
  <c r="E114" i="1"/>
  <c r="D114" i="1"/>
  <c r="C114" i="1"/>
  <c r="E113" i="1"/>
  <c r="D113" i="1"/>
  <c r="C113" i="1"/>
  <c r="E112" i="1"/>
  <c r="D112" i="1"/>
  <c r="C112" i="1"/>
  <c r="E111" i="1"/>
  <c r="D111" i="1"/>
  <c r="C111" i="1"/>
  <c r="E110" i="1"/>
  <c r="D110" i="1"/>
  <c r="C110" i="1"/>
  <c r="E109" i="1"/>
  <c r="D109" i="1"/>
  <c r="C109" i="1"/>
  <c r="E108" i="1"/>
  <c r="D108" i="1"/>
  <c r="C108" i="1"/>
  <c r="E107" i="1"/>
  <c r="D107" i="1"/>
  <c r="C107" i="1"/>
  <c r="E106" i="1"/>
  <c r="D106" i="1"/>
  <c r="C106" i="1"/>
  <c r="E105" i="1"/>
  <c r="D105" i="1"/>
  <c r="C105" i="1"/>
  <c r="E104" i="1"/>
  <c r="D104" i="1"/>
  <c r="C104" i="1"/>
  <c r="E103" i="1"/>
  <c r="D103" i="1"/>
  <c r="C103" i="1"/>
  <c r="E102" i="1"/>
  <c r="D102" i="1"/>
  <c r="C102" i="1"/>
  <c r="E101" i="1"/>
  <c r="D101" i="1"/>
  <c r="C101" i="1"/>
  <c r="E100" i="1"/>
  <c r="D100" i="1"/>
  <c r="C100" i="1"/>
  <c r="E99" i="1"/>
  <c r="D99" i="1"/>
  <c r="C99" i="1"/>
  <c r="E98" i="1"/>
  <c r="D98" i="1"/>
  <c r="C98" i="1"/>
  <c r="E97" i="1"/>
  <c r="D97" i="1"/>
  <c r="C97" i="1"/>
  <c r="E96" i="1"/>
  <c r="D96" i="1"/>
  <c r="C96" i="1"/>
  <c r="E95" i="1"/>
  <c r="D95" i="1"/>
  <c r="C95" i="1"/>
  <c r="E94" i="1"/>
  <c r="D94" i="1"/>
  <c r="C94" i="1"/>
  <c r="E93" i="1"/>
  <c r="D93" i="1"/>
  <c r="C93" i="1"/>
  <c r="E92" i="1"/>
  <c r="D92" i="1"/>
  <c r="C92" i="1"/>
  <c r="E91" i="1"/>
  <c r="D91" i="1"/>
  <c r="C91" i="1"/>
  <c r="E90" i="1"/>
  <c r="D90" i="1"/>
  <c r="C90" i="1"/>
  <c r="E89" i="1"/>
  <c r="D89" i="1"/>
  <c r="C89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E77" i="1"/>
  <c r="D77" i="1"/>
  <c r="C77" i="1"/>
  <c r="E76" i="1"/>
  <c r="D76" i="1"/>
  <c r="C76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Z71" i="1"/>
  <c r="Y71" i="1"/>
  <c r="X71" i="1"/>
  <c r="Z70" i="1"/>
  <c r="Y70" i="1"/>
  <c r="X70" i="1"/>
  <c r="Z69" i="1"/>
  <c r="Y69" i="1"/>
  <c r="X69" i="1"/>
  <c r="Z68" i="1"/>
  <c r="Y68" i="1"/>
  <c r="X68" i="1"/>
  <c r="Z67" i="1"/>
  <c r="Y67" i="1"/>
  <c r="X67" i="1"/>
  <c r="Z66" i="1"/>
  <c r="Y66" i="1"/>
  <c r="X66" i="1"/>
  <c r="Z65" i="1"/>
  <c r="Y65" i="1"/>
  <c r="X65" i="1"/>
  <c r="Z64" i="1"/>
  <c r="Y64" i="1"/>
  <c r="X64" i="1"/>
  <c r="Z63" i="1"/>
  <c r="Y63" i="1"/>
  <c r="X63" i="1"/>
  <c r="Z62" i="1"/>
  <c r="Y62" i="1"/>
  <c r="X62" i="1"/>
  <c r="Z61" i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Z52" i="1"/>
  <c r="Y52" i="1"/>
  <c r="X52" i="1"/>
  <c r="Z51" i="1"/>
  <c r="Y51" i="1"/>
  <c r="X51" i="1"/>
  <c r="Z50" i="1"/>
  <c r="Y50" i="1"/>
  <c r="X50" i="1"/>
  <c r="Z49" i="1"/>
  <c r="Y49" i="1"/>
  <c r="X49" i="1"/>
  <c r="Z48" i="1"/>
  <c r="Y48" i="1"/>
  <c r="X48" i="1"/>
  <c r="Z47" i="1"/>
  <c r="Y47" i="1"/>
  <c r="X47" i="1"/>
  <c r="Z46" i="1"/>
  <c r="Y46" i="1"/>
  <c r="X46" i="1"/>
  <c r="Z45" i="1"/>
  <c r="Y45" i="1"/>
  <c r="X45" i="1"/>
  <c r="Z44" i="1"/>
  <c r="Y44" i="1"/>
  <c r="X44" i="1"/>
  <c r="Z43" i="1"/>
  <c r="Y43" i="1"/>
  <c r="X43" i="1"/>
  <c r="Z42" i="1"/>
  <c r="Y42" i="1"/>
  <c r="X42" i="1"/>
  <c r="Z41" i="1"/>
  <c r="Y41" i="1"/>
  <c r="X41" i="1"/>
  <c r="Z40" i="1"/>
  <c r="Y40" i="1"/>
  <c r="X40" i="1"/>
  <c r="Z39" i="1"/>
  <c r="Y39" i="1"/>
  <c r="X39" i="1"/>
  <c r="Z38" i="1"/>
  <c r="Y38" i="1"/>
  <c r="X38" i="1"/>
  <c r="Z37" i="1"/>
  <c r="Y37" i="1"/>
  <c r="X37" i="1"/>
  <c r="Z36" i="1"/>
  <c r="Y36" i="1"/>
  <c r="X36" i="1"/>
  <c r="Z35" i="1"/>
  <c r="Y35" i="1"/>
  <c r="X35" i="1"/>
  <c r="Z34" i="1"/>
  <c r="Y34" i="1"/>
  <c r="X34" i="1"/>
  <c r="Z33" i="1"/>
  <c r="Y33" i="1"/>
  <c r="X33" i="1"/>
  <c r="Z32" i="1"/>
  <c r="Y32" i="1"/>
  <c r="X32" i="1"/>
  <c r="Z31" i="1"/>
  <c r="Y31" i="1"/>
  <c r="X31" i="1"/>
  <c r="Z30" i="1"/>
  <c r="Y30" i="1"/>
  <c r="X30" i="1"/>
  <c r="Z29" i="1"/>
  <c r="Y29" i="1"/>
  <c r="X29" i="1"/>
  <c r="Z28" i="1"/>
  <c r="Y28" i="1"/>
  <c r="X28" i="1"/>
  <c r="Z27" i="1"/>
  <c r="Y27" i="1"/>
  <c r="X27" i="1"/>
  <c r="Z26" i="1"/>
  <c r="Y26" i="1"/>
  <c r="X26" i="1"/>
  <c r="Z25" i="1"/>
  <c r="Y25" i="1"/>
  <c r="X25" i="1"/>
  <c r="Z24" i="1"/>
  <c r="Y24" i="1"/>
  <c r="X24" i="1"/>
  <c r="Z23" i="1"/>
  <c r="Y23" i="1"/>
  <c r="X23" i="1"/>
  <c r="Z22" i="1"/>
  <c r="Y22" i="1"/>
  <c r="X22" i="1"/>
  <c r="Z21" i="1"/>
  <c r="Y21" i="1"/>
  <c r="X21" i="1"/>
  <c r="Z20" i="1"/>
  <c r="Y20" i="1"/>
  <c r="X20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 s="1"/>
  <c r="E6" i="17" s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V12" i="1"/>
  <c r="V72" i="1" s="1"/>
  <c r="U12" i="1"/>
  <c r="U72" i="1" s="1"/>
  <c r="T12" i="1"/>
  <c r="S12" i="1"/>
  <c r="R12" i="1"/>
  <c r="Q12" i="1"/>
  <c r="P12" i="1"/>
  <c r="P72" i="1" s="1"/>
  <c r="O12" i="1"/>
  <c r="N12" i="1"/>
  <c r="M12" i="1"/>
  <c r="L12" i="1"/>
  <c r="L72" i="1" s="1"/>
  <c r="K12" i="1"/>
  <c r="K72" i="1" s="1"/>
  <c r="J12" i="1"/>
  <c r="J72" i="1" s="1"/>
  <c r="I12" i="1"/>
  <c r="I72" i="1" s="1"/>
  <c r="H12" i="1"/>
  <c r="G12" i="1"/>
  <c r="F12" i="1"/>
  <c r="F72" i="1" s="1"/>
  <c r="E12" i="1"/>
  <c r="D12" i="1"/>
  <c r="C12" i="1"/>
  <c r="A5" i="1"/>
  <c r="A4" i="1"/>
  <c r="A3" i="1"/>
  <c r="A2" i="1"/>
  <c r="E72" i="1" l="1"/>
  <c r="O72" i="1"/>
  <c r="Q72" i="1"/>
  <c r="I6" i="14"/>
  <c r="I10" i="14"/>
  <c r="M10" i="14" s="1"/>
  <c r="I14" i="14"/>
  <c r="M14" i="14" s="1"/>
  <c r="I18" i="14"/>
  <c r="I24" i="14"/>
  <c r="M24" i="14" s="1"/>
  <c r="I28" i="14"/>
  <c r="I32" i="14"/>
  <c r="M32" i="14" s="1"/>
  <c r="I36" i="14"/>
  <c r="M36" i="14" s="1"/>
  <c r="I40" i="14"/>
  <c r="I44" i="14"/>
  <c r="M44" i="14" s="1"/>
  <c r="I48" i="14"/>
  <c r="M48" i="14" s="1"/>
  <c r="I52" i="14"/>
  <c r="M52" i="14" s="1"/>
  <c r="I56" i="14"/>
  <c r="M56" i="14" s="1"/>
  <c r="I60" i="14"/>
  <c r="I5" i="14"/>
  <c r="M5" i="14" s="1"/>
  <c r="I9" i="14"/>
  <c r="M9" i="14" s="1"/>
  <c r="I13" i="14"/>
  <c r="I17" i="14"/>
  <c r="I23" i="14"/>
  <c r="I27" i="14"/>
  <c r="I31" i="14"/>
  <c r="M31" i="14" s="1"/>
  <c r="I35" i="14"/>
  <c r="M35" i="14" s="1"/>
  <c r="I39" i="14"/>
  <c r="I43" i="14"/>
  <c r="I47" i="14"/>
  <c r="M47" i="14" s="1"/>
  <c r="I51" i="14"/>
  <c r="M51" i="14" s="1"/>
  <c r="I55" i="14"/>
  <c r="I59" i="14"/>
  <c r="I63" i="14"/>
  <c r="I4" i="14"/>
  <c r="I8" i="14"/>
  <c r="M8" i="14" s="1"/>
  <c r="I12" i="14"/>
  <c r="M12" i="14" s="1"/>
  <c r="I16" i="14"/>
  <c r="I20" i="14"/>
  <c r="I21" i="14"/>
  <c r="I22" i="14"/>
  <c r="I26" i="14"/>
  <c r="I30" i="14"/>
  <c r="I34" i="14"/>
  <c r="M34" i="14" s="1"/>
  <c r="I38" i="14"/>
  <c r="I42" i="14"/>
  <c r="I46" i="14"/>
  <c r="I50" i="14"/>
  <c r="M50" i="14" s="1"/>
  <c r="I54" i="14"/>
  <c r="M54" i="14" s="1"/>
  <c r="I58" i="14"/>
  <c r="M58" i="14" s="1"/>
  <c r="I62" i="14"/>
  <c r="I7" i="14"/>
  <c r="M7" i="14" s="1"/>
  <c r="I11" i="14"/>
  <c r="I15" i="14"/>
  <c r="I19" i="14"/>
  <c r="I25" i="14"/>
  <c r="I29" i="14"/>
  <c r="I33" i="14"/>
  <c r="I37" i="14"/>
  <c r="M37" i="14" s="1"/>
  <c r="I41" i="14"/>
  <c r="I45" i="14"/>
  <c r="I49" i="14"/>
  <c r="M49" i="14" s="1"/>
  <c r="I53" i="14"/>
  <c r="M53" i="14" s="1"/>
  <c r="I57" i="14"/>
  <c r="I61" i="14"/>
  <c r="N72" i="1"/>
  <c r="R72" i="1"/>
  <c r="G72" i="1"/>
  <c r="S72" i="1"/>
  <c r="D72" i="1"/>
  <c r="H72" i="1"/>
  <c r="N83" i="1"/>
  <c r="M9" i="15"/>
  <c r="M13" i="15"/>
  <c r="M17" i="15"/>
  <c r="M21" i="15"/>
  <c r="M25" i="15"/>
  <c r="M29" i="15"/>
  <c r="M33" i="15"/>
  <c r="M37" i="15"/>
  <c r="M41" i="15"/>
  <c r="M45" i="15"/>
  <c r="M49" i="15"/>
  <c r="M53" i="15"/>
  <c r="M57" i="15"/>
  <c r="M61" i="15"/>
  <c r="G6" i="17"/>
  <c r="M72" i="1"/>
  <c r="D64" i="17"/>
  <c r="E192" i="1"/>
  <c r="C64" i="17"/>
  <c r="N131" i="1"/>
  <c r="J91" i="1"/>
  <c r="J111" i="1"/>
  <c r="J127" i="1"/>
  <c r="AA53" i="1"/>
  <c r="C46" i="15" s="1"/>
  <c r="J79" i="1"/>
  <c r="J95" i="1"/>
  <c r="J107" i="1"/>
  <c r="J123" i="1"/>
  <c r="C155" i="1"/>
  <c r="H171" i="1"/>
  <c r="L171" i="1"/>
  <c r="AF171" i="1"/>
  <c r="AJ171" i="1"/>
  <c r="AN171" i="1"/>
  <c r="N171" i="1"/>
  <c r="R171" i="1"/>
  <c r="V171" i="1"/>
  <c r="Z171" i="1"/>
  <c r="D163" i="1"/>
  <c r="D165" i="1"/>
  <c r="D170" i="1"/>
  <c r="D176" i="1"/>
  <c r="BG176" i="1" s="1"/>
  <c r="D178" i="1"/>
  <c r="BG178" i="1" s="1"/>
  <c r="D180" i="1"/>
  <c r="BG180" i="1" s="1"/>
  <c r="D182" i="1"/>
  <c r="BG182" i="1" s="1"/>
  <c r="D184" i="1"/>
  <c r="BG184" i="1" s="1"/>
  <c r="D186" i="1"/>
  <c r="BG186" i="1" s="1"/>
  <c r="D192" i="1"/>
  <c r="E193" i="1"/>
  <c r="E195" i="1"/>
  <c r="E197" i="1"/>
  <c r="E199" i="1"/>
  <c r="W33" i="1"/>
  <c r="M6" i="15"/>
  <c r="M10" i="15"/>
  <c r="M14" i="15"/>
  <c r="M18" i="15"/>
  <c r="M22" i="15"/>
  <c r="M26" i="15"/>
  <c r="N99" i="1"/>
  <c r="M30" i="15"/>
  <c r="M34" i="15"/>
  <c r="M38" i="15"/>
  <c r="M42" i="15"/>
  <c r="N115" i="1"/>
  <c r="M46" i="15"/>
  <c r="M50" i="15"/>
  <c r="M54" i="15"/>
  <c r="M58" i="15"/>
  <c r="M62" i="15"/>
  <c r="M171" i="1"/>
  <c r="AC171" i="1"/>
  <c r="E167" i="1"/>
  <c r="T136" i="1"/>
  <c r="M15" i="15"/>
  <c r="M19" i="15"/>
  <c r="M23" i="15"/>
  <c r="M31" i="15"/>
  <c r="M55" i="15"/>
  <c r="M59" i="15"/>
  <c r="E7" i="15"/>
  <c r="W45" i="1"/>
  <c r="B38" i="15" s="1"/>
  <c r="M7" i="15"/>
  <c r="N7" i="15" s="1"/>
  <c r="M11" i="15"/>
  <c r="M27" i="15"/>
  <c r="M35" i="15"/>
  <c r="M39" i="15"/>
  <c r="M43" i="15"/>
  <c r="M47" i="15"/>
  <c r="M51" i="15"/>
  <c r="M63" i="15"/>
  <c r="K65" i="15"/>
  <c r="M5" i="15"/>
  <c r="L65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79" i="1"/>
  <c r="N123" i="1"/>
  <c r="N135" i="1"/>
  <c r="B139" i="1"/>
  <c r="BL139" i="1" s="1"/>
  <c r="S155" i="1"/>
  <c r="F171" i="1"/>
  <c r="J171" i="1"/>
  <c r="AD171" i="1"/>
  <c r="AH171" i="1"/>
  <c r="AL171" i="1"/>
  <c r="AP171" i="1"/>
  <c r="D164" i="1"/>
  <c r="E177" i="1"/>
  <c r="BN177" i="1" s="1"/>
  <c r="E181" i="1"/>
  <c r="BN181" i="1" s="1"/>
  <c r="N87" i="1"/>
  <c r="N91" i="1"/>
  <c r="N95" i="1"/>
  <c r="N103" i="1"/>
  <c r="N107" i="1"/>
  <c r="N111" i="1"/>
  <c r="N119" i="1"/>
  <c r="N127" i="1"/>
  <c r="C72" i="1"/>
  <c r="B15" i="1"/>
  <c r="B20" i="1"/>
  <c r="E12" i="17" s="1"/>
  <c r="G12" i="17" s="1"/>
  <c r="W14" i="1"/>
  <c r="B7" i="15" s="1"/>
  <c r="W18" i="1"/>
  <c r="B11" i="15" s="1"/>
  <c r="W22" i="1"/>
  <c r="B15" i="15" s="1"/>
  <c r="W23" i="1"/>
  <c r="B16" i="15" s="1"/>
  <c r="W26" i="1"/>
  <c r="B19" i="15" s="1"/>
  <c r="W30" i="1"/>
  <c r="B23" i="15" s="1"/>
  <c r="W34" i="1"/>
  <c r="B27" i="15" s="1"/>
  <c r="W38" i="1"/>
  <c r="B31" i="15" s="1"/>
  <c r="W42" i="1"/>
  <c r="B35" i="15" s="1"/>
  <c r="W46" i="1"/>
  <c r="B39" i="15" s="1"/>
  <c r="W50" i="1"/>
  <c r="B43" i="15" s="1"/>
  <c r="W54" i="1"/>
  <c r="B47" i="15" s="1"/>
  <c r="W58" i="1"/>
  <c r="B51" i="15" s="1"/>
  <c r="W62" i="1"/>
  <c r="B55" i="15" s="1"/>
  <c r="W66" i="1"/>
  <c r="B59" i="15" s="1"/>
  <c r="W70" i="1"/>
  <c r="B63" i="15" s="1"/>
  <c r="AA14" i="1"/>
  <c r="C7" i="15" s="1"/>
  <c r="AA18" i="1"/>
  <c r="C11" i="15" s="1"/>
  <c r="AA61" i="1"/>
  <c r="C54" i="15" s="1"/>
  <c r="P171" i="1"/>
  <c r="T171" i="1"/>
  <c r="X171" i="1"/>
  <c r="AB171" i="1"/>
  <c r="E179" i="1"/>
  <c r="BN179" i="1" s="1"/>
  <c r="E183" i="1"/>
  <c r="E185" i="1"/>
  <c r="BN185" i="1" s="1"/>
  <c r="E191" i="1"/>
  <c r="D194" i="1"/>
  <c r="D196" i="1"/>
  <c r="D198" i="1"/>
  <c r="D200" i="1"/>
  <c r="B16" i="1"/>
  <c r="E8" i="17" s="1"/>
  <c r="G8" i="17" s="1"/>
  <c r="B18" i="1"/>
  <c r="E10" i="17" s="1"/>
  <c r="G10" i="17" s="1"/>
  <c r="B21" i="1"/>
  <c r="E13" i="17" s="1"/>
  <c r="G13" i="17" s="1"/>
  <c r="B23" i="1"/>
  <c r="E15" i="17" s="1"/>
  <c r="G15" i="17" s="1"/>
  <c r="B26" i="1"/>
  <c r="E18" i="17" s="1"/>
  <c r="G18" i="17" s="1"/>
  <c r="B28" i="1"/>
  <c r="E20" i="17" s="1"/>
  <c r="G20" i="17" s="1"/>
  <c r="B29" i="1"/>
  <c r="E21" i="17" s="1"/>
  <c r="G21" i="17" s="1"/>
  <c r="B31" i="1"/>
  <c r="E23" i="17" s="1"/>
  <c r="G23" i="17" s="1"/>
  <c r="B34" i="1"/>
  <c r="E26" i="17" s="1"/>
  <c r="G26" i="17" s="1"/>
  <c r="B37" i="1"/>
  <c r="E29" i="17" s="1"/>
  <c r="G29" i="17" s="1"/>
  <c r="B38" i="1"/>
  <c r="E30" i="17" s="1"/>
  <c r="G30" i="17" s="1"/>
  <c r="B41" i="1"/>
  <c r="E33" i="17" s="1"/>
  <c r="G33" i="17" s="1"/>
  <c r="B43" i="1"/>
  <c r="E35" i="17" s="1"/>
  <c r="G35" i="17" s="1"/>
  <c r="B44" i="1"/>
  <c r="E36" i="17" s="1"/>
  <c r="G36" i="17" s="1"/>
  <c r="B47" i="1"/>
  <c r="E39" i="17" s="1"/>
  <c r="G39" i="17" s="1"/>
  <c r="B48" i="1"/>
  <c r="E40" i="17" s="1"/>
  <c r="G40" i="17" s="1"/>
  <c r="B52" i="1"/>
  <c r="E44" i="17" s="1"/>
  <c r="G44" i="17" s="1"/>
  <c r="B53" i="1"/>
  <c r="E45" i="17" s="1"/>
  <c r="G45" i="17" s="1"/>
  <c r="B55" i="1"/>
  <c r="E47" i="17" s="1"/>
  <c r="G47" i="17" s="1"/>
  <c r="B56" i="1"/>
  <c r="E48" i="17" s="1"/>
  <c r="G48" i="17" s="1"/>
  <c r="B58" i="1"/>
  <c r="E50" i="17" s="1"/>
  <c r="G50" i="17" s="1"/>
  <c r="B61" i="1"/>
  <c r="E53" i="17" s="1"/>
  <c r="G53" i="17" s="1"/>
  <c r="B62" i="1"/>
  <c r="E54" i="17" s="1"/>
  <c r="G54" i="17" s="1"/>
  <c r="B65" i="1"/>
  <c r="E57" i="17" s="1"/>
  <c r="G57" i="17" s="1"/>
  <c r="B66" i="1"/>
  <c r="E58" i="17" s="1"/>
  <c r="G58" i="17" s="1"/>
  <c r="B68" i="1"/>
  <c r="E60" i="17" s="1"/>
  <c r="G60" i="17" s="1"/>
  <c r="N77" i="1"/>
  <c r="N81" i="1"/>
  <c r="N85" i="1"/>
  <c r="N89" i="1"/>
  <c r="N93" i="1"/>
  <c r="N97" i="1"/>
  <c r="N101" i="1"/>
  <c r="N105" i="1"/>
  <c r="N109" i="1"/>
  <c r="N113" i="1"/>
  <c r="N117" i="1"/>
  <c r="N121" i="1"/>
  <c r="N125" i="1"/>
  <c r="N129" i="1"/>
  <c r="N133" i="1"/>
  <c r="T72" i="1"/>
  <c r="B70" i="1"/>
  <c r="E62" i="17" s="1"/>
  <c r="G62" i="17" s="1"/>
  <c r="B71" i="1"/>
  <c r="E63" i="17" s="1"/>
  <c r="G63" i="17" s="1"/>
  <c r="W15" i="1"/>
  <c r="B8" i="15" s="1"/>
  <c r="W17" i="1"/>
  <c r="B10" i="15" s="1"/>
  <c r="W19" i="1"/>
  <c r="B12" i="15" s="1"/>
  <c r="W21" i="1"/>
  <c r="B14" i="15" s="1"/>
  <c r="W25" i="1"/>
  <c r="B18" i="15" s="1"/>
  <c r="W27" i="1"/>
  <c r="B20" i="15" s="1"/>
  <c r="W29" i="1"/>
  <c r="B22" i="15" s="1"/>
  <c r="W31" i="1"/>
  <c r="B24" i="15" s="1"/>
  <c r="W35" i="1"/>
  <c r="B28" i="15" s="1"/>
  <c r="W37" i="1"/>
  <c r="W39" i="1"/>
  <c r="B32" i="15" s="1"/>
  <c r="W41" i="1"/>
  <c r="B34" i="15" s="1"/>
  <c r="W43" i="1"/>
  <c r="B36" i="15" s="1"/>
  <c r="W47" i="1"/>
  <c r="B40" i="15" s="1"/>
  <c r="W49" i="1"/>
  <c r="W51" i="1"/>
  <c r="B44" i="15" s="1"/>
  <c r="W53" i="1"/>
  <c r="B46" i="15" s="1"/>
  <c r="W55" i="1"/>
  <c r="B48" i="15" s="1"/>
  <c r="W57" i="1"/>
  <c r="B50" i="15" s="1"/>
  <c r="W59" i="1"/>
  <c r="B52" i="15" s="1"/>
  <c r="W61" i="1"/>
  <c r="B54" i="15" s="1"/>
  <c r="W63" i="1"/>
  <c r="B56" i="15" s="1"/>
  <c r="W64" i="1"/>
  <c r="B57" i="15" s="1"/>
  <c r="W65" i="1"/>
  <c r="B58" i="15" s="1"/>
  <c r="W67" i="1"/>
  <c r="B60" i="15" s="1"/>
  <c r="W68" i="1"/>
  <c r="W69" i="1"/>
  <c r="B62" i="15" s="1"/>
  <c r="W71" i="1"/>
  <c r="B64" i="15" s="1"/>
  <c r="AA13" i="1"/>
  <c r="C6" i="15" s="1"/>
  <c r="AE72" i="1"/>
  <c r="AA21" i="1"/>
  <c r="C14" i="15" s="1"/>
  <c r="AA24" i="1"/>
  <c r="C17" i="15" s="1"/>
  <c r="AA29" i="1"/>
  <c r="C22" i="15" s="1"/>
  <c r="AA32" i="1"/>
  <c r="C25" i="15" s="1"/>
  <c r="AA37" i="1"/>
  <c r="C30" i="15" s="1"/>
  <c r="AA40" i="1"/>
  <c r="C33" i="15" s="1"/>
  <c r="AA45" i="1"/>
  <c r="C38" i="15" s="1"/>
  <c r="AA48" i="1"/>
  <c r="C41" i="15" s="1"/>
  <c r="AA52" i="1"/>
  <c r="C45" i="15" s="1"/>
  <c r="AA56" i="1"/>
  <c r="C49" i="15" s="1"/>
  <c r="AA57" i="1"/>
  <c r="C50" i="15" s="1"/>
  <c r="AA60" i="1"/>
  <c r="C53" i="15" s="1"/>
  <c r="D136" i="1"/>
  <c r="H136" i="1"/>
  <c r="F77" i="1"/>
  <c r="F79" i="1"/>
  <c r="F81" i="1"/>
  <c r="F83" i="1"/>
  <c r="F85" i="1"/>
  <c r="F87" i="1"/>
  <c r="F89" i="1"/>
  <c r="F91" i="1"/>
  <c r="F93" i="1"/>
  <c r="F95" i="1"/>
  <c r="F97" i="1"/>
  <c r="F99" i="1"/>
  <c r="F101" i="1"/>
  <c r="F103" i="1"/>
  <c r="F105" i="1"/>
  <c r="F107" i="1"/>
  <c r="F109" i="1"/>
  <c r="F111" i="1"/>
  <c r="F113" i="1"/>
  <c r="F115" i="1"/>
  <c r="F117" i="1"/>
  <c r="F119" i="1"/>
  <c r="F121" i="1"/>
  <c r="F123" i="1"/>
  <c r="F125" i="1"/>
  <c r="F127" i="1"/>
  <c r="F129" i="1"/>
  <c r="F131" i="1"/>
  <c r="F133" i="1"/>
  <c r="F135" i="1"/>
  <c r="J80" i="1"/>
  <c r="J83" i="1"/>
  <c r="J84" i="1"/>
  <c r="J87" i="1"/>
  <c r="J88" i="1"/>
  <c r="J92" i="1"/>
  <c r="J96" i="1"/>
  <c r="J99" i="1"/>
  <c r="J100" i="1"/>
  <c r="J103" i="1"/>
  <c r="J104" i="1"/>
  <c r="J108" i="1"/>
  <c r="J112" i="1"/>
  <c r="J115" i="1"/>
  <c r="J116" i="1"/>
  <c r="J119" i="1"/>
  <c r="J120" i="1"/>
  <c r="J124" i="1"/>
  <c r="J128" i="1"/>
  <c r="J131" i="1"/>
  <c r="J132" i="1"/>
  <c r="J135" i="1"/>
  <c r="P136" i="1"/>
  <c r="X136" i="1"/>
  <c r="AB136" i="1"/>
  <c r="AF136" i="1"/>
  <c r="R136" i="1"/>
  <c r="V136" i="1"/>
  <c r="Z136" i="1"/>
  <c r="AD136" i="1"/>
  <c r="AH136" i="1"/>
  <c r="N80" i="1"/>
  <c r="N84" i="1"/>
  <c r="N88" i="1"/>
  <c r="N92" i="1"/>
  <c r="N96" i="1"/>
  <c r="N100" i="1"/>
  <c r="N104" i="1"/>
  <c r="N108" i="1"/>
  <c r="N112" i="1"/>
  <c r="N116" i="1"/>
  <c r="N120" i="1"/>
  <c r="N124" i="1"/>
  <c r="N128" i="1"/>
  <c r="N132" i="1"/>
  <c r="I155" i="1"/>
  <c r="M155" i="1"/>
  <c r="Q155" i="1"/>
  <c r="U155" i="1"/>
  <c r="G155" i="1"/>
  <c r="K155" i="1"/>
  <c r="O155" i="1"/>
  <c r="B143" i="1"/>
  <c r="BN143" i="1" s="1"/>
  <c r="B144" i="1"/>
  <c r="BL144" i="1" s="1"/>
  <c r="B147" i="1"/>
  <c r="BL147" i="1" s="1"/>
  <c r="B148" i="1"/>
  <c r="BL148" i="1" s="1"/>
  <c r="B151" i="1"/>
  <c r="BG151" i="1" s="1"/>
  <c r="B152" i="1"/>
  <c r="BL152" i="1" s="1"/>
  <c r="K171" i="1"/>
  <c r="O171" i="1"/>
  <c r="S171" i="1"/>
  <c r="W171" i="1"/>
  <c r="AA171" i="1"/>
  <c r="AE171" i="1"/>
  <c r="AI171" i="1"/>
  <c r="AM171" i="1"/>
  <c r="AQ171" i="1"/>
  <c r="I171" i="1"/>
  <c r="E161" i="1"/>
  <c r="C161" i="1" s="1"/>
  <c r="BM161" i="1" s="1"/>
  <c r="Q171" i="1"/>
  <c r="U171" i="1"/>
  <c r="Y171" i="1"/>
  <c r="AG171" i="1"/>
  <c r="AK171" i="1"/>
  <c r="AO171" i="1"/>
  <c r="E162" i="1"/>
  <c r="C162" i="1" s="1"/>
  <c r="BH162" i="1" s="1"/>
  <c r="E163" i="1"/>
  <c r="E164" i="1"/>
  <c r="E165" i="1"/>
  <c r="E166" i="1"/>
  <c r="E168" i="1"/>
  <c r="E169" i="1"/>
  <c r="E170" i="1"/>
  <c r="E178" i="1"/>
  <c r="BF178" i="1" s="1"/>
  <c r="D179" i="1"/>
  <c r="E182" i="1"/>
  <c r="BF182" i="1" s="1"/>
  <c r="D183" i="1"/>
  <c r="BO183" i="1" s="1"/>
  <c r="D185" i="1"/>
  <c r="BO185" i="1" s="1"/>
  <c r="D191" i="1"/>
  <c r="E194" i="1"/>
  <c r="D195" i="1"/>
  <c r="E196" i="1"/>
  <c r="E198" i="1"/>
  <c r="D199" i="1"/>
  <c r="E200" i="1"/>
  <c r="AA22" i="1"/>
  <c r="C15" i="15" s="1"/>
  <c r="AA26" i="1"/>
  <c r="C19" i="15" s="1"/>
  <c r="AA30" i="1"/>
  <c r="C23" i="15" s="1"/>
  <c r="AA34" i="1"/>
  <c r="AA38" i="1"/>
  <c r="C31" i="15" s="1"/>
  <c r="AA42" i="1"/>
  <c r="C35" i="15" s="1"/>
  <c r="AA46" i="1"/>
  <c r="C39" i="15" s="1"/>
  <c r="AA50" i="1"/>
  <c r="C43" i="15" s="1"/>
  <c r="AA54" i="1"/>
  <c r="C47" i="15" s="1"/>
  <c r="AA58" i="1"/>
  <c r="C51" i="15" s="1"/>
  <c r="AA62" i="1"/>
  <c r="AA66" i="1"/>
  <c r="AA70" i="1"/>
  <c r="B78" i="1"/>
  <c r="B82" i="1"/>
  <c r="B86" i="1"/>
  <c r="B90" i="1"/>
  <c r="B94" i="1"/>
  <c r="B98" i="1"/>
  <c r="B102" i="1"/>
  <c r="B106" i="1"/>
  <c r="B110" i="1"/>
  <c r="B114" i="1"/>
  <c r="B118" i="1"/>
  <c r="D167" i="1"/>
  <c r="D169" i="1"/>
  <c r="G171" i="1"/>
  <c r="E160" i="1"/>
  <c r="B13" i="1"/>
  <c r="E5" i="17" s="1"/>
  <c r="G5" i="17" s="1"/>
  <c r="B67" i="1"/>
  <c r="E59" i="17" s="1"/>
  <c r="G59" i="17" s="1"/>
  <c r="W16" i="1"/>
  <c r="W24" i="1"/>
  <c r="B17" i="15" s="1"/>
  <c r="W36" i="1"/>
  <c r="B29" i="15" s="1"/>
  <c r="W44" i="1"/>
  <c r="B37" i="15" s="1"/>
  <c r="W52" i="1"/>
  <c r="W60" i="1"/>
  <c r="B53" i="15" s="1"/>
  <c r="AD72" i="1"/>
  <c r="AA17" i="1"/>
  <c r="C10" i="15" s="1"/>
  <c r="AA69" i="1"/>
  <c r="C62" i="15" s="1"/>
  <c r="E136" i="1"/>
  <c r="B79" i="1"/>
  <c r="B87" i="1"/>
  <c r="B95" i="1"/>
  <c r="B107" i="1"/>
  <c r="B115" i="1"/>
  <c r="N76" i="1"/>
  <c r="W13" i="1"/>
  <c r="B6" i="15" s="1"/>
  <c r="J76" i="1"/>
  <c r="L136" i="1"/>
  <c r="E155" i="1"/>
  <c r="B140" i="1"/>
  <c r="BL140" i="1" s="1"/>
  <c r="X72" i="1"/>
  <c r="Z72" i="1"/>
  <c r="W20" i="1"/>
  <c r="W28" i="1"/>
  <c r="B21" i="15" s="1"/>
  <c r="W32" i="1"/>
  <c r="B25" i="15" s="1"/>
  <c r="W40" i="1"/>
  <c r="B33" i="15" s="1"/>
  <c r="W48" i="1"/>
  <c r="B41" i="15" s="1"/>
  <c r="W56" i="1"/>
  <c r="B49" i="15" s="1"/>
  <c r="AC72" i="1"/>
  <c r="AA16" i="1"/>
  <c r="C9" i="15" s="1"/>
  <c r="AA20" i="1"/>
  <c r="C13" i="15" s="1"/>
  <c r="AA25" i="1"/>
  <c r="C18" i="15" s="1"/>
  <c r="AA28" i="1"/>
  <c r="C21" i="15" s="1"/>
  <c r="AA33" i="1"/>
  <c r="C26" i="15" s="1"/>
  <c r="AA36" i="1"/>
  <c r="C29" i="15" s="1"/>
  <c r="AA41" i="1"/>
  <c r="C34" i="15" s="1"/>
  <c r="AA44" i="1"/>
  <c r="C37" i="15" s="1"/>
  <c r="AA49" i="1"/>
  <c r="C42" i="15" s="1"/>
  <c r="AA65" i="1"/>
  <c r="C58" i="15" s="1"/>
  <c r="B83" i="1"/>
  <c r="B91" i="1"/>
  <c r="B99" i="1"/>
  <c r="B103" i="1"/>
  <c r="B111" i="1"/>
  <c r="B12" i="1"/>
  <c r="E4" i="17" s="1"/>
  <c r="G4" i="17" s="1"/>
  <c r="AA19" i="1"/>
  <c r="C12" i="15" s="1"/>
  <c r="E176" i="1"/>
  <c r="BN176" i="1" s="1"/>
  <c r="D177" i="1"/>
  <c r="BO177" i="1" s="1"/>
  <c r="E180" i="1"/>
  <c r="BF180" i="1" s="1"/>
  <c r="D181" i="1"/>
  <c r="BO181" i="1" s="1"/>
  <c r="E184" i="1"/>
  <c r="BN184" i="1" s="1"/>
  <c r="E186" i="1"/>
  <c r="D193" i="1"/>
  <c r="D197" i="1"/>
  <c r="B17" i="1"/>
  <c r="E9" i="17" s="1"/>
  <c r="G9" i="17" s="1"/>
  <c r="B19" i="1"/>
  <c r="E11" i="17" s="1"/>
  <c r="G11" i="17" s="1"/>
  <c r="B22" i="1"/>
  <c r="E14" i="17" s="1"/>
  <c r="G14" i="17" s="1"/>
  <c r="B24" i="1"/>
  <c r="E16" i="17" s="1"/>
  <c r="G16" i="17" s="1"/>
  <c r="B25" i="1"/>
  <c r="E17" i="17" s="1"/>
  <c r="G17" i="17" s="1"/>
  <c r="B27" i="1"/>
  <c r="E19" i="17" s="1"/>
  <c r="G19" i="17" s="1"/>
  <c r="B30" i="1"/>
  <c r="E22" i="17" s="1"/>
  <c r="G22" i="17" s="1"/>
  <c r="B32" i="1"/>
  <c r="E24" i="17" s="1"/>
  <c r="G24" i="17" s="1"/>
  <c r="B33" i="1"/>
  <c r="E25" i="17" s="1"/>
  <c r="G25" i="17" s="1"/>
  <c r="B35" i="1"/>
  <c r="E27" i="17" s="1"/>
  <c r="G27" i="17" s="1"/>
  <c r="B36" i="1"/>
  <c r="E28" i="17" s="1"/>
  <c r="G28" i="17" s="1"/>
  <c r="B39" i="1"/>
  <c r="E31" i="17" s="1"/>
  <c r="G31" i="17" s="1"/>
  <c r="B40" i="1"/>
  <c r="B42" i="1"/>
  <c r="E34" i="17" s="1"/>
  <c r="G34" i="17" s="1"/>
  <c r="B45" i="1"/>
  <c r="E37" i="17" s="1"/>
  <c r="G37" i="17" s="1"/>
  <c r="B46" i="1"/>
  <c r="E38" i="17" s="1"/>
  <c r="G38" i="17" s="1"/>
  <c r="B49" i="1"/>
  <c r="E41" i="17" s="1"/>
  <c r="G41" i="17" s="1"/>
  <c r="B50" i="1"/>
  <c r="E42" i="17" s="1"/>
  <c r="G42" i="17" s="1"/>
  <c r="B51" i="1"/>
  <c r="E43" i="17" s="1"/>
  <c r="G43" i="17" s="1"/>
  <c r="B54" i="1"/>
  <c r="E46" i="17" s="1"/>
  <c r="G46" i="17" s="1"/>
  <c r="B57" i="1"/>
  <c r="E49" i="17" s="1"/>
  <c r="G49" i="17" s="1"/>
  <c r="B59" i="1"/>
  <c r="E51" i="17" s="1"/>
  <c r="G51" i="17" s="1"/>
  <c r="B60" i="1"/>
  <c r="E52" i="17" s="1"/>
  <c r="G52" i="17" s="1"/>
  <c r="B63" i="1"/>
  <c r="E55" i="17" s="1"/>
  <c r="G55" i="17" s="1"/>
  <c r="B64" i="1"/>
  <c r="B69" i="1"/>
  <c r="E61" i="17" s="1"/>
  <c r="G61" i="17" s="1"/>
  <c r="Y72" i="1"/>
  <c r="AB72" i="1"/>
  <c r="AF72" i="1"/>
  <c r="AA15" i="1"/>
  <c r="C8" i="15" s="1"/>
  <c r="AA23" i="1"/>
  <c r="C16" i="15" s="1"/>
  <c r="AA27" i="1"/>
  <c r="C20" i="15" s="1"/>
  <c r="AA31" i="1"/>
  <c r="C24" i="15" s="1"/>
  <c r="AA35" i="1"/>
  <c r="AA39" i="1"/>
  <c r="C32" i="15" s="1"/>
  <c r="AA43" i="1"/>
  <c r="AA47" i="1"/>
  <c r="C40" i="15" s="1"/>
  <c r="AA51" i="1"/>
  <c r="C44" i="15" s="1"/>
  <c r="AA55" i="1"/>
  <c r="C48" i="15" s="1"/>
  <c r="B119" i="1"/>
  <c r="B122" i="1"/>
  <c r="B123" i="1"/>
  <c r="B126" i="1"/>
  <c r="B127" i="1"/>
  <c r="B130" i="1"/>
  <c r="B131" i="1"/>
  <c r="B134" i="1"/>
  <c r="B135" i="1"/>
  <c r="I136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M136" i="1"/>
  <c r="J78" i="1"/>
  <c r="J82" i="1"/>
  <c r="J86" i="1"/>
  <c r="J90" i="1"/>
  <c r="J94" i="1"/>
  <c r="J98" i="1"/>
  <c r="J102" i="1"/>
  <c r="J106" i="1"/>
  <c r="J110" i="1"/>
  <c r="J114" i="1"/>
  <c r="J118" i="1"/>
  <c r="J122" i="1"/>
  <c r="J126" i="1"/>
  <c r="J130" i="1"/>
  <c r="J134" i="1"/>
  <c r="Q136" i="1"/>
  <c r="U136" i="1"/>
  <c r="Y136" i="1"/>
  <c r="AC136" i="1"/>
  <c r="AG136" i="1"/>
  <c r="N78" i="1"/>
  <c r="N82" i="1"/>
  <c r="N86" i="1"/>
  <c r="N90" i="1"/>
  <c r="N94" i="1"/>
  <c r="N98" i="1"/>
  <c r="N102" i="1"/>
  <c r="N106" i="1"/>
  <c r="N110" i="1"/>
  <c r="N114" i="1"/>
  <c r="N118" i="1"/>
  <c r="N122" i="1"/>
  <c r="N126" i="1"/>
  <c r="N130" i="1"/>
  <c r="N134" i="1"/>
  <c r="F155" i="1"/>
  <c r="J155" i="1"/>
  <c r="N155" i="1"/>
  <c r="R155" i="1"/>
  <c r="B141" i="1"/>
  <c r="BF141" i="1" s="1"/>
  <c r="B142" i="1"/>
  <c r="BL142" i="1" s="1"/>
  <c r="B145" i="1"/>
  <c r="BM145" i="1" s="1"/>
  <c r="B146" i="1"/>
  <c r="BL146" i="1" s="1"/>
  <c r="B149" i="1"/>
  <c r="BL149" i="1" s="1"/>
  <c r="B150" i="1"/>
  <c r="BL150" i="1" s="1"/>
  <c r="B153" i="1"/>
  <c r="B154" i="1"/>
  <c r="BL154" i="1" s="1"/>
  <c r="AA59" i="1"/>
  <c r="C52" i="15" s="1"/>
  <c r="AA63" i="1"/>
  <c r="C56" i="15" s="1"/>
  <c r="AA64" i="1"/>
  <c r="AA67" i="1"/>
  <c r="AA68" i="1"/>
  <c r="C61" i="15" s="1"/>
  <c r="AA71" i="1"/>
  <c r="C64" i="15" s="1"/>
  <c r="C136" i="1"/>
  <c r="B77" i="1"/>
  <c r="B80" i="1"/>
  <c r="B81" i="1"/>
  <c r="B84" i="1"/>
  <c r="B85" i="1"/>
  <c r="B88" i="1"/>
  <c r="B89" i="1"/>
  <c r="B92" i="1"/>
  <c r="B93" i="1"/>
  <c r="B96" i="1"/>
  <c r="B97" i="1"/>
  <c r="B100" i="1"/>
  <c r="B101" i="1"/>
  <c r="B104" i="1"/>
  <c r="B105" i="1"/>
  <c r="B108" i="1"/>
  <c r="B109" i="1"/>
  <c r="B112" i="1"/>
  <c r="B113" i="1"/>
  <c r="B116" i="1"/>
  <c r="B117" i="1"/>
  <c r="B120" i="1"/>
  <c r="B121" i="1"/>
  <c r="B124" i="1"/>
  <c r="B125" i="1"/>
  <c r="B128" i="1"/>
  <c r="B129" i="1"/>
  <c r="B132" i="1"/>
  <c r="B133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K136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O136" i="1"/>
  <c r="S136" i="1"/>
  <c r="W136" i="1"/>
  <c r="AA136" i="1"/>
  <c r="AE136" i="1"/>
  <c r="AI136" i="1"/>
  <c r="D155" i="1"/>
  <c r="H155" i="1"/>
  <c r="L155" i="1"/>
  <c r="P155" i="1"/>
  <c r="T155" i="1"/>
  <c r="D160" i="1"/>
  <c r="D166" i="1"/>
  <c r="D168" i="1"/>
  <c r="G136" i="1"/>
  <c r="B76" i="1"/>
  <c r="AA12" i="1"/>
  <c r="C5" i="15" s="1"/>
  <c r="W12" i="1"/>
  <c r="B5" i="15" s="1"/>
  <c r="BF14" i="1"/>
  <c r="BE14" i="1"/>
  <c r="BM14" i="1"/>
  <c r="BL14" i="1"/>
  <c r="M4" i="14" l="1"/>
  <c r="I64" i="14"/>
  <c r="M64" i="14" s="1"/>
  <c r="C192" i="1"/>
  <c r="BE192" i="1" s="1"/>
  <c r="D33" i="15"/>
  <c r="C197" i="1"/>
  <c r="BF197" i="1" s="1"/>
  <c r="BE70" i="1"/>
  <c r="C165" i="1"/>
  <c r="BG165" i="1" s="1"/>
  <c r="BF181" i="1"/>
  <c r="C199" i="1"/>
  <c r="BF199" i="1" s="1"/>
  <c r="BO178" i="1"/>
  <c r="BO180" i="1"/>
  <c r="N60" i="15"/>
  <c r="O60" i="15" s="1"/>
  <c r="N58" i="15"/>
  <c r="O58" i="15" s="1"/>
  <c r="BM47" i="1"/>
  <c r="N44" i="15"/>
  <c r="O44" i="15" s="1"/>
  <c r="N41" i="15"/>
  <c r="O41" i="15" s="1"/>
  <c r="N57" i="15"/>
  <c r="O57" i="15" s="1"/>
  <c r="E56" i="17"/>
  <c r="G56" i="17" s="1"/>
  <c r="N33" i="15"/>
  <c r="O33" i="15" s="1"/>
  <c r="E32" i="17"/>
  <c r="G32" i="17" s="1"/>
  <c r="BE15" i="1"/>
  <c r="E7" i="17"/>
  <c r="G7" i="17" s="1"/>
  <c r="N64" i="15"/>
  <c r="O64" i="15" s="1"/>
  <c r="N48" i="15"/>
  <c r="O48" i="15" s="1"/>
  <c r="N32" i="15"/>
  <c r="O32" i="15" s="1"/>
  <c r="N16" i="15"/>
  <c r="O16" i="15" s="1"/>
  <c r="N5" i="15"/>
  <c r="O5" i="15" s="1"/>
  <c r="N47" i="15"/>
  <c r="O47" i="15" s="1"/>
  <c r="N27" i="15"/>
  <c r="O27" i="15" s="1"/>
  <c r="N31" i="15"/>
  <c r="O31" i="15" s="1"/>
  <c r="N34" i="15"/>
  <c r="O34" i="15" s="1"/>
  <c r="N22" i="15"/>
  <c r="O22" i="15" s="1"/>
  <c r="N45" i="15"/>
  <c r="O45" i="15" s="1"/>
  <c r="N25" i="15"/>
  <c r="O25" i="15" s="1"/>
  <c r="N9" i="15"/>
  <c r="O9" i="15" s="1"/>
  <c r="BE16" i="1"/>
  <c r="BF34" i="1"/>
  <c r="N55" i="15"/>
  <c r="O55" i="15" s="1"/>
  <c r="N15" i="15"/>
  <c r="O15" i="15" s="1"/>
  <c r="N29" i="15"/>
  <c r="O29" i="15" s="1"/>
  <c r="N46" i="15"/>
  <c r="O46" i="15" s="1"/>
  <c r="N28" i="15"/>
  <c r="O28" i="15" s="1"/>
  <c r="N12" i="15"/>
  <c r="O12" i="15" s="1"/>
  <c r="N43" i="15"/>
  <c r="O43" i="15" s="1"/>
  <c r="N18" i="15"/>
  <c r="O18" i="15" s="1"/>
  <c r="BL68" i="1"/>
  <c r="BE43" i="1"/>
  <c r="BM58" i="1"/>
  <c r="BO184" i="1"/>
  <c r="BO176" i="1"/>
  <c r="N56" i="15"/>
  <c r="O56" i="15" s="1"/>
  <c r="N40" i="15"/>
  <c r="O40" i="15" s="1"/>
  <c r="N24" i="15"/>
  <c r="O24" i="15" s="1"/>
  <c r="N8" i="15"/>
  <c r="O8" i="15" s="1"/>
  <c r="N63" i="15"/>
  <c r="O63" i="15" s="1"/>
  <c r="N39" i="15"/>
  <c r="O39" i="15" s="1"/>
  <c r="N23" i="15"/>
  <c r="O23" i="15" s="1"/>
  <c r="N54" i="15"/>
  <c r="O54" i="15" s="1"/>
  <c r="N42" i="15"/>
  <c r="O42" i="15" s="1"/>
  <c r="N14" i="15"/>
  <c r="O14" i="15" s="1"/>
  <c r="N53" i="15"/>
  <c r="O53" i="15" s="1"/>
  <c r="N17" i="15"/>
  <c r="O17" i="15" s="1"/>
  <c r="N62" i="15"/>
  <c r="O62" i="15" s="1"/>
  <c r="N6" i="15"/>
  <c r="O6" i="15" s="1"/>
  <c r="D46" i="15"/>
  <c r="N11" i="15"/>
  <c r="O11" i="15" s="1"/>
  <c r="N30" i="15"/>
  <c r="O30" i="15" s="1"/>
  <c r="N61" i="15"/>
  <c r="O61" i="15" s="1"/>
  <c r="BL16" i="1"/>
  <c r="BE34" i="1"/>
  <c r="N52" i="15"/>
  <c r="O52" i="15" s="1"/>
  <c r="N36" i="15"/>
  <c r="O36" i="15" s="1"/>
  <c r="N20" i="15"/>
  <c r="O20" i="15" s="1"/>
  <c r="N51" i="15"/>
  <c r="O51" i="15" s="1"/>
  <c r="N35" i="15"/>
  <c r="O35" i="15" s="1"/>
  <c r="N59" i="15"/>
  <c r="O59" i="15" s="1"/>
  <c r="N19" i="15"/>
  <c r="O19" i="15" s="1"/>
  <c r="N50" i="15"/>
  <c r="O50" i="15" s="1"/>
  <c r="N38" i="15"/>
  <c r="O38" i="15" s="1"/>
  <c r="N26" i="15"/>
  <c r="O26" i="15" s="1"/>
  <c r="N10" i="15"/>
  <c r="O10" i="15" s="1"/>
  <c r="N49" i="15"/>
  <c r="O49" i="15" s="1"/>
  <c r="N21" i="15"/>
  <c r="O21" i="15" s="1"/>
  <c r="N37" i="15"/>
  <c r="O37" i="15" s="1"/>
  <c r="N13" i="15"/>
  <c r="O13" i="15" s="1"/>
  <c r="BL64" i="1"/>
  <c r="BO182" i="1"/>
  <c r="BF40" i="1"/>
  <c r="B26" i="15"/>
  <c r="D26" i="15" s="1"/>
  <c r="BN33" i="1"/>
  <c r="C167" i="1"/>
  <c r="BN167" i="1" s="1"/>
  <c r="BM15" i="1"/>
  <c r="BF15" i="1"/>
  <c r="C200" i="1"/>
  <c r="BE200" i="1" s="1"/>
  <c r="C170" i="1"/>
  <c r="BG170" i="1" s="1"/>
  <c r="C163" i="1"/>
  <c r="BF163" i="1" s="1"/>
  <c r="C193" i="1"/>
  <c r="BL193" i="1" s="1"/>
  <c r="C191" i="1"/>
  <c r="BL191" i="1" s="1"/>
  <c r="BL141" i="1"/>
  <c r="BM38" i="1"/>
  <c r="BF49" i="1"/>
  <c r="BE25" i="1"/>
  <c r="BL69" i="1"/>
  <c r="C181" i="1"/>
  <c r="BR181" i="1" s="1"/>
  <c r="BN141" i="1"/>
  <c r="BF33" i="1"/>
  <c r="BM49" i="1"/>
  <c r="BM21" i="1"/>
  <c r="BL57" i="1"/>
  <c r="BO186" i="1"/>
  <c r="D41" i="15"/>
  <c r="D17" i="15"/>
  <c r="C195" i="1"/>
  <c r="BL195" i="1" s="1"/>
  <c r="D54" i="15"/>
  <c r="BM34" i="1"/>
  <c r="BE141" i="1"/>
  <c r="BE49" i="1"/>
  <c r="BM33" i="1"/>
  <c r="BE58" i="1"/>
  <c r="BM26" i="1"/>
  <c r="BF26" i="1"/>
  <c r="BL49" i="1"/>
  <c r="BF147" i="1"/>
  <c r="BE66" i="1"/>
  <c r="D38" i="15"/>
  <c r="BG149" i="1"/>
  <c r="BM52" i="1"/>
  <c r="BN149" i="1"/>
  <c r="BF57" i="1"/>
  <c r="BL40" i="1"/>
  <c r="BF25" i="1"/>
  <c r="BM149" i="1"/>
  <c r="BM57" i="1"/>
  <c r="BE33" i="1"/>
  <c r="BM17" i="1"/>
  <c r="BM66" i="1"/>
  <c r="BE52" i="1"/>
  <c r="BE26" i="1"/>
  <c r="BL43" i="1"/>
  <c r="BL25" i="1"/>
  <c r="BF149" i="1"/>
  <c r="D49" i="15"/>
  <c r="D21" i="15"/>
  <c r="D37" i="15"/>
  <c r="BM67" i="1"/>
  <c r="D62" i="15"/>
  <c r="D50" i="15"/>
  <c r="D22" i="15"/>
  <c r="D12" i="15"/>
  <c r="BM64" i="1"/>
  <c r="BL58" i="1"/>
  <c r="BF43" i="1"/>
  <c r="BL26" i="1"/>
  <c r="BM141" i="1"/>
  <c r="BL33" i="1"/>
  <c r="D6" i="15"/>
  <c r="BG181" i="1"/>
  <c r="BG141" i="1"/>
  <c r="BM40" i="1"/>
  <c r="BE149" i="1"/>
  <c r="BL66" i="1"/>
  <c r="BL52" i="1"/>
  <c r="BL34" i="1"/>
  <c r="BF17" i="1"/>
  <c r="BM147" i="1"/>
  <c r="BE57" i="1"/>
  <c r="BM43" i="1"/>
  <c r="BM25" i="1"/>
  <c r="BE17" i="1"/>
  <c r="BE64" i="1"/>
  <c r="BE40" i="1"/>
  <c r="BM16" i="1"/>
  <c r="BG33" i="1"/>
  <c r="BL17" i="1"/>
  <c r="BF177" i="1"/>
  <c r="D40" i="15"/>
  <c r="D20" i="15"/>
  <c r="BM153" i="1"/>
  <c r="BG153" i="1"/>
  <c r="BN153" i="1"/>
  <c r="BN145" i="1"/>
  <c r="BF145" i="1"/>
  <c r="BE145" i="1"/>
  <c r="E53" i="15"/>
  <c r="E38" i="15"/>
  <c r="BE45" i="1"/>
  <c r="BM45" i="1"/>
  <c r="E15" i="15"/>
  <c r="BE22" i="1"/>
  <c r="BO179" i="1"/>
  <c r="BG179" i="1"/>
  <c r="BL151" i="1"/>
  <c r="BN151" i="1"/>
  <c r="BM151" i="1"/>
  <c r="BF151" i="1"/>
  <c r="B42" i="15"/>
  <c r="D42" i="15" s="1"/>
  <c r="BG49" i="1"/>
  <c r="E63" i="15"/>
  <c r="BL70" i="1"/>
  <c r="E48" i="15"/>
  <c r="BE55" i="1"/>
  <c r="BL55" i="1"/>
  <c r="E40" i="15"/>
  <c r="BF47" i="1"/>
  <c r="BE47" i="1"/>
  <c r="BL47" i="1"/>
  <c r="E22" i="15"/>
  <c r="BE29" i="1"/>
  <c r="BF29" i="1"/>
  <c r="BN183" i="1"/>
  <c r="BF183" i="1"/>
  <c r="C183" i="1"/>
  <c r="BI183" i="1" s="1"/>
  <c r="BM55" i="1"/>
  <c r="BG26" i="1"/>
  <c r="BG37" i="1"/>
  <c r="BL29" i="1"/>
  <c r="D5" i="15"/>
  <c r="E44" i="15"/>
  <c r="E29" i="15"/>
  <c r="E23" i="15"/>
  <c r="BE30" i="1"/>
  <c r="BL30" i="1"/>
  <c r="C186" i="1"/>
  <c r="BE186" i="1" s="1"/>
  <c r="BN186" i="1"/>
  <c r="E60" i="15"/>
  <c r="BE67" i="1"/>
  <c r="BF67" i="1"/>
  <c r="BN161" i="1"/>
  <c r="BF161" i="1"/>
  <c r="BO161" i="1"/>
  <c r="BE161" i="1"/>
  <c r="BG161" i="1"/>
  <c r="BH161" i="1"/>
  <c r="BL143" i="1"/>
  <c r="BF143" i="1"/>
  <c r="BG143" i="1"/>
  <c r="BE143" i="1"/>
  <c r="BM143" i="1"/>
  <c r="D32" i="15"/>
  <c r="E55" i="15"/>
  <c r="BE62" i="1"/>
  <c r="BM62" i="1"/>
  <c r="BL62" i="1"/>
  <c r="E31" i="15"/>
  <c r="BL38" i="1"/>
  <c r="E14" i="15"/>
  <c r="BE21" i="1"/>
  <c r="BL21" i="1"/>
  <c r="BF21" i="1"/>
  <c r="BM70" i="1"/>
  <c r="BL161" i="1"/>
  <c r="BM29" i="1"/>
  <c r="BE151" i="1"/>
  <c r="BF55" i="1"/>
  <c r="BE38" i="1"/>
  <c r="BN49" i="1"/>
  <c r="BF153" i="1"/>
  <c r="D51" i="15"/>
  <c r="D19" i="15"/>
  <c r="BN58" i="1"/>
  <c r="E62" i="15"/>
  <c r="E43" i="15"/>
  <c r="BL35" i="1"/>
  <c r="E28" i="15"/>
  <c r="E12" i="15"/>
  <c r="D29" i="15"/>
  <c r="E6" i="15"/>
  <c r="BN70" i="1"/>
  <c r="C63" i="15"/>
  <c r="D63" i="15" s="1"/>
  <c r="C196" i="1"/>
  <c r="BF196" i="1" s="1"/>
  <c r="BN68" i="1"/>
  <c r="B61" i="15"/>
  <c r="D61" i="15" s="1"/>
  <c r="D10" i="15"/>
  <c r="E61" i="15"/>
  <c r="E46" i="15"/>
  <c r="E30" i="15"/>
  <c r="D31" i="15"/>
  <c r="E13" i="15"/>
  <c r="BE148" i="1"/>
  <c r="BF19" i="1"/>
  <c r="BM162" i="1"/>
  <c r="BG58" i="1"/>
  <c r="BG14" i="1"/>
  <c r="AG14" i="1" s="1"/>
  <c r="BN67" i="1"/>
  <c r="C60" i="15"/>
  <c r="D60" i="15" s="1"/>
  <c r="E57" i="15"/>
  <c r="E50" i="15"/>
  <c r="E42" i="15"/>
  <c r="E33" i="15"/>
  <c r="E26" i="15"/>
  <c r="E18" i="15"/>
  <c r="E10" i="15"/>
  <c r="D53" i="15"/>
  <c r="BG66" i="1"/>
  <c r="C59" i="15"/>
  <c r="D59" i="15" s="1"/>
  <c r="BG34" i="1"/>
  <c r="C27" i="15"/>
  <c r="D27" i="15" s="1"/>
  <c r="D18" i="15"/>
  <c r="D8" i="15"/>
  <c r="E59" i="15"/>
  <c r="E51" i="15"/>
  <c r="E45" i="15"/>
  <c r="E36" i="15"/>
  <c r="E27" i="15"/>
  <c r="E19" i="15"/>
  <c r="E9" i="15"/>
  <c r="D43" i="15"/>
  <c r="D15" i="15"/>
  <c r="E8" i="15"/>
  <c r="D35" i="15"/>
  <c r="D7" i="15"/>
  <c r="F7" i="15" s="1"/>
  <c r="BN26" i="1"/>
  <c r="C168" i="1"/>
  <c r="BL168" i="1" s="1"/>
  <c r="BG35" i="1"/>
  <c r="C28" i="15"/>
  <c r="D28" i="15" s="1"/>
  <c r="E52" i="15"/>
  <c r="E35" i="15"/>
  <c r="E20" i="15"/>
  <c r="BG20" i="1"/>
  <c r="B13" i="15"/>
  <c r="D13" i="15" s="1"/>
  <c r="D56" i="15"/>
  <c r="D48" i="15"/>
  <c r="BN37" i="1"/>
  <c r="B30" i="15"/>
  <c r="D30" i="15" s="1"/>
  <c r="E54" i="15"/>
  <c r="E37" i="15"/>
  <c r="BE28" i="1"/>
  <c r="E21" i="15"/>
  <c r="E11" i="15"/>
  <c r="D47" i="15"/>
  <c r="D16" i="15"/>
  <c r="BG17" i="1"/>
  <c r="BN14" i="1"/>
  <c r="BG64" i="1"/>
  <c r="C57" i="15"/>
  <c r="D57" i="15" s="1"/>
  <c r="BN43" i="1"/>
  <c r="C36" i="15"/>
  <c r="D36" i="15" s="1"/>
  <c r="E56" i="15"/>
  <c r="E47" i="15"/>
  <c r="E39" i="15"/>
  <c r="E32" i="15"/>
  <c r="E25" i="15"/>
  <c r="E17" i="15"/>
  <c r="E5" i="15"/>
  <c r="D25" i="15"/>
  <c r="BG52" i="1"/>
  <c r="B45" i="15"/>
  <c r="D45" i="15" s="1"/>
  <c r="BN16" i="1"/>
  <c r="B9" i="15"/>
  <c r="D9" i="15" s="1"/>
  <c r="BN62" i="1"/>
  <c r="C55" i="15"/>
  <c r="D55" i="15" s="1"/>
  <c r="D64" i="15"/>
  <c r="D58" i="15"/>
  <c r="D52" i="15"/>
  <c r="D44" i="15"/>
  <c r="D34" i="15"/>
  <c r="D24" i="15"/>
  <c r="D14" i="15"/>
  <c r="E64" i="15"/>
  <c r="E58" i="15"/>
  <c r="E49" i="15"/>
  <c r="E41" i="15"/>
  <c r="E34" i="15"/>
  <c r="E24" i="15"/>
  <c r="E16" i="15"/>
  <c r="D39" i="15"/>
  <c r="D23" i="15"/>
  <c r="D11" i="15"/>
  <c r="M65" i="15"/>
  <c r="O7" i="15"/>
  <c r="BF50" i="1"/>
  <c r="BE61" i="1"/>
  <c r="BF53" i="1"/>
  <c r="BM37" i="1"/>
  <c r="BE18" i="1"/>
  <c r="BF20" i="1"/>
  <c r="BN139" i="1"/>
  <c r="BM139" i="1"/>
  <c r="BM18" i="1"/>
  <c r="BO162" i="1"/>
  <c r="BF139" i="1"/>
  <c r="BF176" i="1"/>
  <c r="BF64" i="1"/>
  <c r="BN29" i="1"/>
  <c r="BF66" i="1"/>
  <c r="BF58" i="1"/>
  <c r="BF52" i="1"/>
  <c r="BF16" i="1"/>
  <c r="BL15" i="1"/>
  <c r="BL59" i="1"/>
  <c r="BE42" i="1"/>
  <c r="BM27" i="1"/>
  <c r="BL19" i="1"/>
  <c r="BE68" i="1"/>
  <c r="BF44" i="1"/>
  <c r="BE44" i="1"/>
  <c r="BE139" i="1"/>
  <c r="BE59" i="1"/>
  <c r="BM148" i="1"/>
  <c r="BM44" i="1"/>
  <c r="BG50" i="1"/>
  <c r="BN27" i="1"/>
  <c r="BM63" i="1"/>
  <c r="BE54" i="1"/>
  <c r="BF46" i="1"/>
  <c r="BM39" i="1"/>
  <c r="BF32" i="1"/>
  <c r="BF24" i="1"/>
  <c r="BL12" i="1"/>
  <c r="BG44" i="1"/>
  <c r="BG28" i="1"/>
  <c r="C194" i="1"/>
  <c r="BE194" i="1" s="1"/>
  <c r="C169" i="1"/>
  <c r="BN169" i="1" s="1"/>
  <c r="C164" i="1"/>
  <c r="BG164" i="1" s="1"/>
  <c r="BN40" i="1"/>
  <c r="BN41" i="1"/>
  <c r="BG31" i="1"/>
  <c r="BN21" i="1"/>
  <c r="BM71" i="1"/>
  <c r="BM65" i="1"/>
  <c r="BF56" i="1"/>
  <c r="BF48" i="1"/>
  <c r="BM41" i="1"/>
  <c r="BL31" i="1"/>
  <c r="BL23" i="1"/>
  <c r="C198" i="1"/>
  <c r="BF198" i="1" s="1"/>
  <c r="BG18" i="1"/>
  <c r="BM69" i="1"/>
  <c r="BM35" i="1"/>
  <c r="BL13" i="1"/>
  <c r="BF28" i="1"/>
  <c r="C179" i="1"/>
  <c r="BE179" i="1" s="1"/>
  <c r="BG139" i="1"/>
  <c r="V139" i="1" s="1"/>
  <c r="BL44" i="1"/>
  <c r="BF37" i="1"/>
  <c r="BL20" i="1"/>
  <c r="BE69" i="1"/>
  <c r="BE37" i="1"/>
  <c r="BF179" i="1"/>
  <c r="C178" i="1"/>
  <c r="BK178" i="1" s="1"/>
  <c r="BF60" i="1"/>
  <c r="BL51" i="1"/>
  <c r="BF36" i="1"/>
  <c r="BM22" i="1"/>
  <c r="BL67" i="1"/>
  <c r="BF70" i="1"/>
  <c r="BF62" i="1"/>
  <c r="BF38" i="1"/>
  <c r="BN64" i="1"/>
  <c r="BG22" i="1"/>
  <c r="BN55" i="1"/>
  <c r="BN47" i="1"/>
  <c r="BN38" i="1"/>
  <c r="BF59" i="1"/>
  <c r="BF27" i="1"/>
  <c r="BJ178" i="1"/>
  <c r="BE53" i="1"/>
  <c r="BE13" i="1"/>
  <c r="BG162" i="1"/>
  <c r="BG38" i="1"/>
  <c r="BL61" i="1"/>
  <c r="BN53" i="1"/>
  <c r="BL37" i="1"/>
  <c r="BF68" i="1"/>
  <c r="BN65" i="1"/>
  <c r="BG30" i="1"/>
  <c r="BN18" i="1"/>
  <c r="BG70" i="1"/>
  <c r="BE23" i="1"/>
  <c r="BN12" i="1"/>
  <c r="BG185" i="1"/>
  <c r="BN142" i="1"/>
  <c r="BE20" i="1"/>
  <c r="BF13" i="1"/>
  <c r="BM61" i="1"/>
  <c r="BE27" i="1"/>
  <c r="BM20" i="1"/>
  <c r="BL162" i="1"/>
  <c r="BN19" i="1"/>
  <c r="BL153" i="1"/>
  <c r="BL145" i="1"/>
  <c r="BN178" i="1"/>
  <c r="BM144" i="1"/>
  <c r="BF39" i="1"/>
  <c r="BL65" i="1"/>
  <c r="BL41" i="1"/>
  <c r="BG40" i="1"/>
  <c r="BF185" i="1"/>
  <c r="BN154" i="1"/>
  <c r="BF31" i="1"/>
  <c r="BF152" i="1"/>
  <c r="BE65" i="1"/>
  <c r="BE41" i="1"/>
  <c r="BM31" i="1"/>
  <c r="BM48" i="1"/>
  <c r="BN48" i="1"/>
  <c r="BG48" i="1"/>
  <c r="BN20" i="1"/>
  <c r="BG60" i="1"/>
  <c r="BG68" i="1"/>
  <c r="BG55" i="1"/>
  <c r="BG47" i="1"/>
  <c r="BN17" i="1"/>
  <c r="BN71" i="1"/>
  <c r="BE144" i="1"/>
  <c r="BE140" i="1"/>
  <c r="BL48" i="1"/>
  <c r="BF41" i="1"/>
  <c r="BL71" i="1"/>
  <c r="BN69" i="1"/>
  <c r="BG59" i="1"/>
  <c r="BG51" i="1"/>
  <c r="BE71" i="1"/>
  <c r="C185" i="1"/>
  <c r="BI185" i="1" s="1"/>
  <c r="BN150" i="1"/>
  <c r="BN144" i="1"/>
  <c r="BE50" i="1"/>
  <c r="BG144" i="1"/>
  <c r="BF69" i="1"/>
  <c r="BF65" i="1"/>
  <c r="BF61" i="1"/>
  <c r="BL56" i="1"/>
  <c r="BL28" i="1"/>
  <c r="BF23" i="1"/>
  <c r="BL18" i="1"/>
  <c r="BF148" i="1"/>
  <c r="BE63" i="1"/>
  <c r="BM53" i="1"/>
  <c r="BM23" i="1"/>
  <c r="BE19" i="1"/>
  <c r="BM150" i="1"/>
  <c r="BM68" i="1"/>
  <c r="BM50" i="1"/>
  <c r="BM42" i="1"/>
  <c r="BM28" i="1"/>
  <c r="BN162" i="1"/>
  <c r="BF162" i="1"/>
  <c r="BG42" i="1"/>
  <c r="BF18" i="1"/>
  <c r="BF71" i="1"/>
  <c r="BG61" i="1"/>
  <c r="BL53" i="1"/>
  <c r="BG41" i="1"/>
  <c r="BG19" i="1"/>
  <c r="BG16" i="1"/>
  <c r="BN22" i="1"/>
  <c r="BN23" i="1"/>
  <c r="C184" i="1"/>
  <c r="BS184" i="1" s="1"/>
  <c r="BF184" i="1"/>
  <c r="C166" i="1"/>
  <c r="BM166" i="1" s="1"/>
  <c r="BN30" i="1"/>
  <c r="BG56" i="1"/>
  <c r="BN28" i="1"/>
  <c r="BN148" i="1"/>
  <c r="BE56" i="1"/>
  <c r="BG148" i="1"/>
  <c r="BF63" i="1"/>
  <c r="BF35" i="1"/>
  <c r="BE35" i="1"/>
  <c r="BE31" i="1"/>
  <c r="BM56" i="1"/>
  <c r="BE48" i="1"/>
  <c r="BE162" i="1"/>
  <c r="BG39" i="1"/>
  <c r="BG23" i="1"/>
  <c r="BN42" i="1"/>
  <c r="C176" i="1"/>
  <c r="BR176" i="1" s="1"/>
  <c r="BN182" i="1"/>
  <c r="J136" i="1"/>
  <c r="E171" i="1"/>
  <c r="BN50" i="1"/>
  <c r="BN57" i="1"/>
  <c r="BN45" i="1"/>
  <c r="BN61" i="1"/>
  <c r="BG53" i="1"/>
  <c r="BN25" i="1"/>
  <c r="BG15" i="1"/>
  <c r="BN32" i="1"/>
  <c r="BG147" i="1"/>
  <c r="BN147" i="1"/>
  <c r="BG57" i="1"/>
  <c r="BG27" i="1"/>
  <c r="BN34" i="1"/>
  <c r="BG45" i="1"/>
  <c r="BG177" i="1"/>
  <c r="BN152" i="1"/>
  <c r="BN146" i="1"/>
  <c r="BM36" i="1"/>
  <c r="BE153" i="1"/>
  <c r="BE147" i="1"/>
  <c r="BG140" i="1"/>
  <c r="BF144" i="1"/>
  <c r="BM51" i="1"/>
  <c r="BE39" i="1"/>
  <c r="BM154" i="1"/>
  <c r="BM146" i="1"/>
  <c r="BE60" i="1"/>
  <c r="BE46" i="1"/>
  <c r="BM30" i="1"/>
  <c r="BG62" i="1"/>
  <c r="BF30" i="1"/>
  <c r="BF22" i="1"/>
  <c r="BG29" i="1"/>
  <c r="BG25" i="1"/>
  <c r="BG21" i="1"/>
  <c r="BN66" i="1"/>
  <c r="BN54" i="1"/>
  <c r="C182" i="1"/>
  <c r="BS182" i="1" s="1"/>
  <c r="BF186" i="1"/>
  <c r="BG71" i="1"/>
  <c r="BN63" i="1"/>
  <c r="F136" i="1"/>
  <c r="BN51" i="1"/>
  <c r="BN35" i="1"/>
  <c r="BN15" i="1"/>
  <c r="BN59" i="1"/>
  <c r="BG65" i="1"/>
  <c r="BF12" i="1"/>
  <c r="BM32" i="1"/>
  <c r="BG13" i="1"/>
  <c r="BG183" i="1"/>
  <c r="C177" i="1"/>
  <c r="BS177" i="1" s="1"/>
  <c r="BE152" i="1"/>
  <c r="BG145" i="1"/>
  <c r="B72" i="1"/>
  <c r="BM60" i="1"/>
  <c r="BM12" i="1"/>
  <c r="BG152" i="1"/>
  <c r="BL60" i="1"/>
  <c r="BF51" i="1"/>
  <c r="BF45" i="1"/>
  <c r="BL36" i="1"/>
  <c r="BL22" i="1"/>
  <c r="BE51" i="1"/>
  <c r="BM152" i="1"/>
  <c r="BM140" i="1"/>
  <c r="BE36" i="1"/>
  <c r="BE12" i="1"/>
  <c r="BG69" i="1"/>
  <c r="BG63" i="1"/>
  <c r="BL45" i="1"/>
  <c r="BN52" i="1"/>
  <c r="BN56" i="1"/>
  <c r="BN31" i="1"/>
  <c r="BG36" i="1"/>
  <c r="BE154" i="1"/>
  <c r="BE146" i="1"/>
  <c r="BN140" i="1"/>
  <c r="BM24" i="1"/>
  <c r="BG154" i="1"/>
  <c r="BG146" i="1"/>
  <c r="BL54" i="1"/>
  <c r="BL50" i="1"/>
  <c r="BL46" i="1"/>
  <c r="BL42" i="1"/>
  <c r="D171" i="1"/>
  <c r="C160" i="1"/>
  <c r="BL160" i="1" s="1"/>
  <c r="BF140" i="1"/>
  <c r="BM13" i="1"/>
  <c r="BM142" i="1"/>
  <c r="BM54" i="1"/>
  <c r="BE32" i="1"/>
  <c r="BG67" i="1"/>
  <c r="BG54" i="1"/>
  <c r="BN39" i="1"/>
  <c r="BN46" i="1"/>
  <c r="BN44" i="1"/>
  <c r="BG32" i="1"/>
  <c r="BF54" i="1"/>
  <c r="BF42" i="1"/>
  <c r="BL27" i="1"/>
  <c r="W72" i="1"/>
  <c r="B136" i="1"/>
  <c r="BN180" i="1"/>
  <c r="B155" i="1"/>
  <c r="BL63" i="1"/>
  <c r="BG43" i="1"/>
  <c r="BL39" i="1"/>
  <c r="BN13" i="1"/>
  <c r="BN36" i="1"/>
  <c r="C180" i="1"/>
  <c r="BI180" i="1" s="1"/>
  <c r="BE150" i="1"/>
  <c r="BE142" i="1"/>
  <c r="BG150" i="1"/>
  <c r="BG142" i="1"/>
  <c r="BL32" i="1"/>
  <c r="BL24" i="1"/>
  <c r="BF154" i="1"/>
  <c r="BF150" i="1"/>
  <c r="BF146" i="1"/>
  <c r="BF142" i="1"/>
  <c r="BM59" i="1"/>
  <c r="BM19" i="1"/>
  <c r="BM46" i="1"/>
  <c r="BE24" i="1"/>
  <c r="BG46" i="1"/>
  <c r="BN60" i="1"/>
  <c r="BG24" i="1"/>
  <c r="BN24" i="1"/>
  <c r="AA72" i="1"/>
  <c r="N136" i="1"/>
  <c r="BG12" i="1"/>
  <c r="BM192" i="1" l="1"/>
  <c r="G58" i="14"/>
  <c r="BL192" i="1"/>
  <c r="BF192" i="1"/>
  <c r="AQ192" i="1" s="1"/>
  <c r="F33" i="15"/>
  <c r="BM165" i="1"/>
  <c r="AG53" i="1"/>
  <c r="BE197" i="1"/>
  <c r="AQ197" i="1" s="1"/>
  <c r="BF168" i="1"/>
  <c r="BG168" i="1"/>
  <c r="F17" i="15"/>
  <c r="BO168" i="1"/>
  <c r="BM197" i="1"/>
  <c r="BL197" i="1"/>
  <c r="BN168" i="1"/>
  <c r="BE168" i="1"/>
  <c r="BJ181" i="1"/>
  <c r="BL199" i="1"/>
  <c r="BE181" i="1"/>
  <c r="BP181" i="1"/>
  <c r="BI181" i="1"/>
  <c r="BQ181" i="1"/>
  <c r="F29" i="15"/>
  <c r="BK181" i="1"/>
  <c r="BS181" i="1"/>
  <c r="BM199" i="1"/>
  <c r="BJ177" i="1"/>
  <c r="BO165" i="1"/>
  <c r="BH168" i="1"/>
  <c r="BH165" i="1"/>
  <c r="BM168" i="1"/>
  <c r="BE199" i="1"/>
  <c r="AQ199" i="1" s="1"/>
  <c r="F21" i="15"/>
  <c r="BE165" i="1"/>
  <c r="BN165" i="1"/>
  <c r="BF165" i="1"/>
  <c r="BI186" i="1"/>
  <c r="BL165" i="1"/>
  <c r="BL163" i="1"/>
  <c r="V151" i="1"/>
  <c r="BM196" i="1"/>
  <c r="BM164" i="1"/>
  <c r="BL198" i="1"/>
  <c r="BF164" i="1"/>
  <c r="BN164" i="1"/>
  <c r="F41" i="15"/>
  <c r="F50" i="15"/>
  <c r="BQ183" i="1"/>
  <c r="BE167" i="1"/>
  <c r="BE196" i="1"/>
  <c r="AQ196" i="1" s="1"/>
  <c r="BM183" i="1"/>
  <c r="BR183" i="1"/>
  <c r="BE191" i="1"/>
  <c r="F39" i="15"/>
  <c r="F38" i="15"/>
  <c r="AG49" i="1"/>
  <c r="AG28" i="1"/>
  <c r="F28" i="15"/>
  <c r="F11" i="15"/>
  <c r="AG34" i="1"/>
  <c r="AG15" i="1"/>
  <c r="BM200" i="1"/>
  <c r="AG40" i="1"/>
  <c r="BF195" i="1"/>
  <c r="BF200" i="1"/>
  <c r="AQ200" i="1" s="1"/>
  <c r="F26" i="15"/>
  <c r="BL200" i="1"/>
  <c r="AG26" i="1"/>
  <c r="E64" i="17"/>
  <c r="BE193" i="1"/>
  <c r="BP186" i="1"/>
  <c r="V145" i="1"/>
  <c r="AG25" i="1"/>
  <c r="BE170" i="1"/>
  <c r="BJ186" i="1"/>
  <c r="AG45" i="1"/>
  <c r="BH164" i="1"/>
  <c r="BF170" i="1"/>
  <c r="BF167" i="1"/>
  <c r="BM177" i="1"/>
  <c r="BH186" i="1"/>
  <c r="BR186" i="1"/>
  <c r="BE163" i="1"/>
  <c r="BH167" i="1"/>
  <c r="BM163" i="1"/>
  <c r="BG167" i="1"/>
  <c r="F56" i="15"/>
  <c r="F59" i="15"/>
  <c r="F46" i="15"/>
  <c r="F6" i="15"/>
  <c r="V141" i="1"/>
  <c r="BE195" i="1"/>
  <c r="BM170" i="1"/>
  <c r="BQ178" i="1"/>
  <c r="BM178" i="1"/>
  <c r="AG17" i="1"/>
  <c r="F15" i="15"/>
  <c r="BG163" i="1"/>
  <c r="BH181" i="1"/>
  <c r="BM181" i="1"/>
  <c r="BM193" i="1"/>
  <c r="BO170" i="1"/>
  <c r="BN170" i="1"/>
  <c r="BM167" i="1"/>
  <c r="BL167" i="1"/>
  <c r="BO163" i="1"/>
  <c r="F5" i="15"/>
  <c r="BF193" i="1"/>
  <c r="BH170" i="1"/>
  <c r="BM195" i="1"/>
  <c r="BQ179" i="1"/>
  <c r="BH163" i="1"/>
  <c r="BL170" i="1"/>
  <c r="BO167" i="1"/>
  <c r="BN163" i="1"/>
  <c r="AG33" i="1"/>
  <c r="V149" i="1"/>
  <c r="F62" i="15"/>
  <c r="F55" i="15"/>
  <c r="F24" i="15"/>
  <c r="F58" i="15"/>
  <c r="F9" i="15"/>
  <c r="F37" i="15"/>
  <c r="F49" i="15"/>
  <c r="F54" i="15"/>
  <c r="BM191" i="1"/>
  <c r="BH184" i="1"/>
  <c r="BP184" i="1"/>
  <c r="BE164" i="1"/>
  <c r="AG64" i="1"/>
  <c r="F34" i="15"/>
  <c r="F64" i="15"/>
  <c r="F25" i="15"/>
  <c r="F57" i="15"/>
  <c r="F30" i="15"/>
  <c r="F13" i="15"/>
  <c r="F20" i="15"/>
  <c r="F40" i="15"/>
  <c r="BF191" i="1"/>
  <c r="F12" i="15"/>
  <c r="BH179" i="1"/>
  <c r="BE178" i="1"/>
  <c r="AG66" i="1"/>
  <c r="AG58" i="1"/>
  <c r="BO164" i="1"/>
  <c r="F60" i="15"/>
  <c r="F31" i="15"/>
  <c r="F22" i="15"/>
  <c r="BL164" i="1"/>
  <c r="AG43" i="1"/>
  <c r="V153" i="1"/>
  <c r="AG57" i="1"/>
  <c r="AG70" i="1"/>
  <c r="AG44" i="1"/>
  <c r="F14" i="15"/>
  <c r="F48" i="15"/>
  <c r="F63" i="15"/>
  <c r="F36" i="15"/>
  <c r="BF169" i="1"/>
  <c r="AG29" i="1"/>
  <c r="BM169" i="1"/>
  <c r="AG50" i="1"/>
  <c r="BL196" i="1"/>
  <c r="BR185" i="1"/>
  <c r="BI184" i="1"/>
  <c r="BR184" i="1"/>
  <c r="F23" i="15"/>
  <c r="F47" i="15"/>
  <c r="V143" i="1"/>
  <c r="AR161" i="1"/>
  <c r="BI179" i="1"/>
  <c r="BJ184" i="1"/>
  <c r="AG71" i="1"/>
  <c r="AG56" i="1"/>
  <c r="AG52" i="1"/>
  <c r="F45" i="15"/>
  <c r="F8" i="15"/>
  <c r="F27" i="15"/>
  <c r="F19" i="15"/>
  <c r="G24" i="14"/>
  <c r="G8" i="14"/>
  <c r="G32" i="14"/>
  <c r="G47" i="14"/>
  <c r="G37" i="14"/>
  <c r="BJ179" i="1"/>
  <c r="BM179" i="1"/>
  <c r="BR179" i="1"/>
  <c r="BS178" i="1"/>
  <c r="G10" i="14"/>
  <c r="G35" i="14"/>
  <c r="F53" i="15"/>
  <c r="G56" i="14"/>
  <c r="F42" i="15"/>
  <c r="BP179" i="1"/>
  <c r="BS179" i="1"/>
  <c r="BM194" i="1"/>
  <c r="BE177" i="1"/>
  <c r="BH178" i="1"/>
  <c r="BM184" i="1"/>
  <c r="BQ184" i="1"/>
  <c r="BM186" i="1"/>
  <c r="BK186" i="1"/>
  <c r="AG21" i="1"/>
  <c r="AG18" i="1"/>
  <c r="AG47" i="1"/>
  <c r="AG20" i="1"/>
  <c r="AG37" i="1"/>
  <c r="AG48" i="1"/>
  <c r="G48" i="14"/>
  <c r="F44" i="15"/>
  <c r="G4" i="14"/>
  <c r="C64" i="14"/>
  <c r="G51" i="14"/>
  <c r="F43" i="15"/>
  <c r="F18" i="15"/>
  <c r="G49" i="14"/>
  <c r="C65" i="15"/>
  <c r="F10" i="15"/>
  <c r="G5" i="14"/>
  <c r="G43" i="14"/>
  <c r="D65" i="15"/>
  <c r="E65" i="15"/>
  <c r="G36" i="14"/>
  <c r="G44" i="14"/>
  <c r="G12" i="14"/>
  <c r="BH183" i="1"/>
  <c r="BS183" i="1"/>
  <c r="AG67" i="1"/>
  <c r="F35" i="15"/>
  <c r="G7" i="14"/>
  <c r="F61" i="15"/>
  <c r="F51" i="15"/>
  <c r="BJ183" i="1"/>
  <c r="BE183" i="1"/>
  <c r="BK183" i="1"/>
  <c r="BP183" i="1"/>
  <c r="BK179" i="1"/>
  <c r="BF194" i="1"/>
  <c r="AQ194" i="1" s="1"/>
  <c r="BJ185" i="1"/>
  <c r="BS186" i="1"/>
  <c r="BQ186" i="1"/>
  <c r="AG62" i="1"/>
  <c r="AG60" i="1"/>
  <c r="BI178" i="1"/>
  <c r="AG55" i="1"/>
  <c r="F52" i="15"/>
  <c r="N65" i="15"/>
  <c r="G31" i="14"/>
  <c r="F16" i="15"/>
  <c r="G53" i="14"/>
  <c r="G34" i="14"/>
  <c r="G50" i="14"/>
  <c r="G9" i="14"/>
  <c r="G54" i="14"/>
  <c r="F32" i="15"/>
  <c r="B65" i="15"/>
  <c r="G14" i="14"/>
  <c r="G52" i="14"/>
  <c r="BH169" i="1"/>
  <c r="BM198" i="1"/>
  <c r="BL194" i="1"/>
  <c r="AG42" i="1"/>
  <c r="BL169" i="1"/>
  <c r="BG169" i="1"/>
  <c r="BO169" i="1"/>
  <c r="AG16" i="1"/>
  <c r="AG68" i="1"/>
  <c r="AG38" i="1"/>
  <c r="BP178" i="1"/>
  <c r="BR178" i="1"/>
  <c r="BE198" i="1"/>
  <c r="AQ198" i="1" s="1"/>
  <c r="BE169" i="1"/>
  <c r="AG22" i="1"/>
  <c r="BK185" i="1"/>
  <c r="BM185" i="1"/>
  <c r="AG31" i="1"/>
  <c r="AG13" i="1"/>
  <c r="BE185" i="1"/>
  <c r="BE160" i="1"/>
  <c r="BQ177" i="1"/>
  <c r="BR177" i="1"/>
  <c r="V154" i="1"/>
  <c r="AG63" i="1"/>
  <c r="AG35" i="1"/>
  <c r="AG19" i="1"/>
  <c r="AG69" i="1"/>
  <c r="AG59" i="1"/>
  <c r="AG41" i="1"/>
  <c r="V140" i="1"/>
  <c r="BK182" i="1"/>
  <c r="BM160" i="1"/>
  <c r="BH182" i="1"/>
  <c r="AG65" i="1"/>
  <c r="AG30" i="1"/>
  <c r="AG39" i="1"/>
  <c r="V148" i="1"/>
  <c r="BS176" i="1"/>
  <c r="AG27" i="1"/>
  <c r="BG160" i="1"/>
  <c r="BH176" i="1"/>
  <c r="BR182" i="1"/>
  <c r="BJ182" i="1"/>
  <c r="BL166" i="1"/>
  <c r="BE176" i="1"/>
  <c r="BH166" i="1"/>
  <c r="BQ176" i="1"/>
  <c r="AG51" i="1"/>
  <c r="BM176" i="1"/>
  <c r="AG61" i="1"/>
  <c r="AR162" i="1"/>
  <c r="BH160" i="1"/>
  <c r="BI182" i="1"/>
  <c r="BP182" i="1"/>
  <c r="BO166" i="1"/>
  <c r="BJ176" i="1"/>
  <c r="BG166" i="1"/>
  <c r="C171" i="1"/>
  <c r="A249" i="1" s="1"/>
  <c r="BE166" i="1"/>
  <c r="V152" i="1"/>
  <c r="BF166" i="1"/>
  <c r="BN166" i="1"/>
  <c r="AG23" i="1"/>
  <c r="BE180" i="1"/>
  <c r="BS180" i="1"/>
  <c r="BK177" i="1"/>
  <c r="BP177" i="1"/>
  <c r="BI177" i="1"/>
  <c r="BP185" i="1"/>
  <c r="BS185" i="1"/>
  <c r="AG24" i="1"/>
  <c r="V146" i="1"/>
  <c r="V150" i="1"/>
  <c r="AG54" i="1"/>
  <c r="AG36" i="1"/>
  <c r="V144" i="1"/>
  <c r="V147" i="1"/>
  <c r="BE184" i="1"/>
  <c r="BK184" i="1"/>
  <c r="AG32" i="1"/>
  <c r="BH177" i="1"/>
  <c r="BH185" i="1"/>
  <c r="BQ185" i="1"/>
  <c r="BM180" i="1"/>
  <c r="BK176" i="1"/>
  <c r="BP176" i="1"/>
  <c r="BI176" i="1"/>
  <c r="AG12" i="1"/>
  <c r="BH180" i="1"/>
  <c r="AG46" i="1"/>
  <c r="V142" i="1"/>
  <c r="BE182" i="1"/>
  <c r="BM182" i="1"/>
  <c r="BQ182" i="1"/>
  <c r="BO160" i="1"/>
  <c r="BF160" i="1"/>
  <c r="BJ180" i="1"/>
  <c r="BP180" i="1"/>
  <c r="BR180" i="1"/>
  <c r="BK180" i="1"/>
  <c r="BQ180" i="1"/>
  <c r="BN160" i="1"/>
  <c r="AR168" i="1" l="1"/>
  <c r="AU181" i="1"/>
  <c r="AR165" i="1"/>
  <c r="AR170" i="1"/>
  <c r="AQ193" i="1"/>
  <c r="AR164" i="1"/>
  <c r="AQ191" i="1"/>
  <c r="AQ195" i="1"/>
  <c r="AR167" i="1"/>
  <c r="AU186" i="1"/>
  <c r="AR163" i="1"/>
  <c r="AU179" i="1"/>
  <c r="AU178" i="1"/>
  <c r="AR166" i="1"/>
  <c r="AR169" i="1"/>
  <c r="AU183" i="1"/>
  <c r="G64" i="14"/>
  <c r="AU185" i="1"/>
  <c r="AR160" i="1"/>
  <c r="AU182" i="1"/>
  <c r="AU184" i="1"/>
  <c r="AU177" i="1"/>
  <c r="AU176" i="1"/>
  <c r="AU180" i="1"/>
  <c r="B249" i="1"/>
</calcChain>
</file>

<file path=xl/sharedStrings.xml><?xml version="1.0" encoding="utf-8"?>
<sst xmlns="http://schemas.openxmlformats.org/spreadsheetml/2006/main" count="7323" uniqueCount="514">
  <si>
    <t>SERVICIO DE SALUD</t>
  </si>
  <si>
    <t xml:space="preserve">REM-07.  ATENCIÓN  DE ESPECIALIDADES </t>
  </si>
  <si>
    <t>SECCIÓN A : CONSULTAS MÉDICAS DE ESPECIALIDAD</t>
  </si>
  <si>
    <t>ESPECIALIDADES   Y  SUB-ESPECIALIDADES</t>
  </si>
  <si>
    <t>CONSULTAS Y CONTROLES MÉDICOS</t>
  </si>
  <si>
    <t>CONSULTAS NUEVAS SEGÚN ORIGEN</t>
  </si>
  <si>
    <t>Consultas de Especialidades resueltas por Médico General</t>
  </si>
  <si>
    <t xml:space="preserve">TOTAL               </t>
  </si>
  <si>
    <t>RANGO ETARIO</t>
  </si>
  <si>
    <t>Beneficiarios</t>
  </si>
  <si>
    <t>Por Sexo</t>
  </si>
  <si>
    <t>Menos 15 años</t>
  </si>
  <si>
    <t>De 15 y más años</t>
  </si>
  <si>
    <t>0 - 4 años</t>
  </si>
  <si>
    <t>5 - 9 años</t>
  </si>
  <si>
    <t>10 - 14 años</t>
  </si>
  <si>
    <t>15 - 19 años</t>
  </si>
  <si>
    <t>20 - 24 años</t>
  </si>
  <si>
    <t>25 - 29 años</t>
  </si>
  <si>
    <t>30 - 34 años</t>
  </si>
  <si>
    <t>35 - 39 años</t>
  </si>
  <si>
    <t>40 - 44 años</t>
  </si>
  <si>
    <t>45 - 49 años</t>
  </si>
  <si>
    <t>50 - 54 años</t>
  </si>
  <si>
    <t>55 - 59 años</t>
  </si>
  <si>
    <t>60 - 64 años</t>
  </si>
  <si>
    <t>65 - 69 años</t>
  </si>
  <si>
    <t>70 - 74 años</t>
  </si>
  <si>
    <t>75 - 79 años</t>
  </si>
  <si>
    <t>80 y más años</t>
  </si>
  <si>
    <t>Hombres</t>
  </si>
  <si>
    <t>Mujeres</t>
  </si>
  <si>
    <t>Total</t>
  </si>
  <si>
    <t>APS</t>
  </si>
  <si>
    <t xml:space="preserve">CAE/CDT/CRS/Hospitalización </t>
  </si>
  <si>
    <t xml:space="preserve">Urgencia </t>
  </si>
  <si>
    <t>Urgencia</t>
  </si>
  <si>
    <t>Menos 
15 años</t>
  </si>
  <si>
    <t>15 y más 
años</t>
  </si>
  <si>
    <t>Pediatría</t>
  </si>
  <si>
    <t>Medicina Interna</t>
  </si>
  <si>
    <t>Neonatología</t>
  </si>
  <si>
    <t>Enfermedad Respiratoria Pediátrica (Broncopulmonar Infantil)</t>
  </si>
  <si>
    <t>Enfermedad Respiratoria de Adulto (Broncopulmonar)</t>
  </si>
  <si>
    <t>Cardiología Pediátrica</t>
  </si>
  <si>
    <t>Cardiología Adulto</t>
  </si>
  <si>
    <t>Endocrinología Pediátrica</t>
  </si>
  <si>
    <t>Endocrinología Adulto</t>
  </si>
  <si>
    <t>Gastroenterología Pediátrica</t>
  </si>
  <si>
    <t>Gastroenterología Adulto</t>
  </si>
  <si>
    <t>Genética Clínica</t>
  </si>
  <si>
    <t>Hemato-Oncología Infantil</t>
  </si>
  <si>
    <t>Hematología Adulto</t>
  </si>
  <si>
    <t>Nefrología Pediátrica</t>
  </si>
  <si>
    <t>Nefrología Adulto</t>
  </si>
  <si>
    <t>Nutriólogo Pediátrico</t>
  </si>
  <si>
    <t>Nutriólogo Adulto</t>
  </si>
  <si>
    <t>Reumatología Pediátrica</t>
  </si>
  <si>
    <t>Reumatología Adulto</t>
  </si>
  <si>
    <t>Dermatología</t>
  </si>
  <si>
    <t>Infectología Pediátrica</t>
  </si>
  <si>
    <t>Infectología Adulto</t>
  </si>
  <si>
    <t>Inmunología</t>
  </si>
  <si>
    <t>Geriatría</t>
  </si>
  <si>
    <t>Medicina Física y Rehabilitación Pediátrica (Fisiatría Pediátrica)</t>
  </si>
  <si>
    <t>Medicina Física y Rehabilitación Adulto (Fisiatría Adulto)</t>
  </si>
  <si>
    <t>Neurología Pediátrica</t>
  </si>
  <si>
    <t>Neurología Adulto</t>
  </si>
  <si>
    <t>Oncología Médica</t>
  </si>
  <si>
    <t>Psiquiatría Pediátrica y de La Adolescencia</t>
  </si>
  <si>
    <t>Psiquiatría Adulto</t>
  </si>
  <si>
    <t>Cirugía Pediátrica</t>
  </si>
  <si>
    <t>Cirugía General Adulto</t>
  </si>
  <si>
    <t>Cirugía Digestiva (Alta)</t>
  </si>
  <si>
    <t>Cirugía de Cabeza, Cuello y Maxilofacial</t>
  </si>
  <si>
    <t>Cirugía Plástica y Reparadora Pediátrica</t>
  </si>
  <si>
    <t>Cirugía Plástica y Reparadora Adulto</t>
  </si>
  <si>
    <t>Coloproctología (Cirugía Digestiva Baja)</t>
  </si>
  <si>
    <t>Cirugía Tórax</t>
  </si>
  <si>
    <t>Cirugía Vascular Periférica</t>
  </si>
  <si>
    <t>Neurocirugía</t>
  </si>
  <si>
    <t>Cirugía Cardiovascular</t>
  </si>
  <si>
    <t>Anestesiología</t>
  </si>
  <si>
    <t>Obstetricia</t>
  </si>
  <si>
    <t>Ginecología Pediátrica y de la Adolescencia</t>
  </si>
  <si>
    <t>Ginecología Adulto</t>
  </si>
  <si>
    <t>Oftalmología</t>
  </si>
  <si>
    <t>Otorrinolaringología</t>
  </si>
  <si>
    <t>Traumatología y Ortopedia Pediátrica</t>
  </si>
  <si>
    <t>Traumatología y Ortopedia Adulto</t>
  </si>
  <si>
    <t>Urología Pediátrica</t>
  </si>
  <si>
    <t>Urología Adulto</t>
  </si>
  <si>
    <t>Medicina Familiar del Niño</t>
  </si>
  <si>
    <t>Medicina Familiar</t>
  </si>
  <si>
    <t>Medicina Familiar Adulto</t>
  </si>
  <si>
    <t>Diabetología</t>
  </si>
  <si>
    <t>Medicina Nuclear (Excluye Informes)</t>
  </si>
  <si>
    <t>Imagenología</t>
  </si>
  <si>
    <t>Radioterapia Oncológica</t>
  </si>
  <si>
    <t>TOTAL</t>
  </si>
  <si>
    <t>SECCIÓN A.1: ATRIBUTOS DE LAS ATENCIONES DE ESPECIALIDAD</t>
  </si>
  <si>
    <t>ESPECIALIDADES Y SUB-ESPECIALIDADES</t>
  </si>
  <si>
    <t>Interconsultas pertinentes según Criterio Clínico</t>
  </si>
  <si>
    <t>Consultas pertinentes según tiempo establecido en Box</t>
  </si>
  <si>
    <t>Consultas  pertinentes según Criterio Clínico en Box</t>
  </si>
  <si>
    <t>Contrarreferencia inicial o retorno</t>
  </si>
  <si>
    <t>Contrarreferencia al alta</t>
  </si>
  <si>
    <t>Alta de Consulta de Especialidad Ambulatoria</t>
  </si>
  <si>
    <t>Inasistente a consulta médica (NSP)</t>
  </si>
  <si>
    <t>CONSULTA ABREVIADA (Confección de recetas o lectura de exámenes)</t>
  </si>
  <si>
    <t>Atención Especialista en Sala</t>
  </si>
  <si>
    <t>Consultas realizadas en APS e informadas (contenidas en sección A)</t>
  </si>
  <si>
    <t>Compra de Servicios (No incluidas en total de atenciones)</t>
  </si>
  <si>
    <t>Consultas Médicas por Operativos (no incluidas en produccion)</t>
  </si>
  <si>
    <t>Total Interconsultas generadas en APS para derivación Especialidad</t>
  </si>
  <si>
    <t xml:space="preserve">Consultorías de Médicos Especialistas otorgadas </t>
  </si>
  <si>
    <t>CDT/CAE/CRS/Hospitalizado</t>
  </si>
  <si>
    <t>15 y más años</t>
  </si>
  <si>
    <t xml:space="preserve">Nuevas </t>
  </si>
  <si>
    <t>Controles</t>
  </si>
  <si>
    <t>Contratados por el Establecimiento o Dirección del Servicio</t>
  </si>
  <si>
    <t>Especialistas de Hospitales</t>
  </si>
  <si>
    <t>Red Pública</t>
  </si>
  <si>
    <t>Privados</t>
  </si>
  <si>
    <t>Nº Consultorías</t>
  </si>
  <si>
    <t>Nº de casos revisados por el equipo</t>
  </si>
  <si>
    <t>Nº de casos atendidos</t>
  </si>
  <si>
    <t>Psiquiatría Pediátrica y de la Adolescencia</t>
  </si>
  <si>
    <t>SECCIÓN B: ATENCIONES MEDICAS POR PROGRAMAS Y POLICLÍNICOS  (INCLUIDAS EN SECCION A)</t>
  </si>
  <si>
    <t>ATENCIONES</t>
  </si>
  <si>
    <t>80  años y mas</t>
  </si>
  <si>
    <t>Trans Masculino</t>
  </si>
  <si>
    <t>Trans Femenino</t>
  </si>
  <si>
    <t>Arritmias</t>
  </si>
  <si>
    <t>Diabetes</t>
  </si>
  <si>
    <t>Cirugía de Mamas</t>
  </si>
  <si>
    <t>Alto Riesgo Obstétrico</t>
  </si>
  <si>
    <t>Atención Obstétrica por Ley IVE</t>
  </si>
  <si>
    <t>Tratamiento Anticoagulante</t>
  </si>
  <si>
    <t>Cuidados Paliativos</t>
  </si>
  <si>
    <t>Infertilidad</t>
  </si>
  <si>
    <t>Patología Cervical</t>
  </si>
  <si>
    <t>Patología de Mamas</t>
  </si>
  <si>
    <t>Adolescencia</t>
  </si>
  <si>
    <t>Naneas</t>
  </si>
  <si>
    <t>ITS</t>
  </si>
  <si>
    <t>VIH/SIDA</t>
  </si>
  <si>
    <t>Medicinal Ocupacional (Salud del Personal)</t>
  </si>
  <si>
    <t>Unidad Trauma Ocular</t>
  </si>
  <si>
    <t xml:space="preserve">TOTAL </t>
  </si>
  <si>
    <t>SECCIÓN C: CONSULTAS Y CONTROLES POR OTROS PROFESIONALES EN ESPECIALIDAD (NIVEL SECUNDARIO)</t>
  </si>
  <si>
    <t>PROFESIONAL</t>
  </si>
  <si>
    <t>RANGO ETARIO Y SEXO</t>
  </si>
  <si>
    <t>Total Controles (incluidos en grupo de edad)</t>
  </si>
  <si>
    <t>Pueblos Originarios</t>
  </si>
  <si>
    <t>Migrantes</t>
  </si>
  <si>
    <t>Ambos Sexos</t>
  </si>
  <si>
    <t>Enfermera/o</t>
  </si>
  <si>
    <t>Matrona/ón</t>
  </si>
  <si>
    <t>ARO</t>
  </si>
  <si>
    <t>ARO por Ley IVE</t>
  </si>
  <si>
    <t xml:space="preserve">Ginecología y otros </t>
  </si>
  <si>
    <t xml:space="preserve">Infertilidad </t>
  </si>
  <si>
    <t>Nutricionista</t>
  </si>
  <si>
    <t>Psicólogo/a (Excluye SM)</t>
  </si>
  <si>
    <t>Fonoaudiólogo/a</t>
  </si>
  <si>
    <t>Tecnólogo/a Médico/a</t>
  </si>
  <si>
    <t>Trabajador/a Social</t>
  </si>
  <si>
    <t>Terapeuta Ocupacional</t>
  </si>
  <si>
    <t>SECCIÓN D: CONSULTAS INFECCIÓN TRANSMISIÓN SEXUAL (ITS) Y CONTROLES DE SALUD SEXUAL EN EL NIVEL SECUNDARIO (Incluidas en Sección C)</t>
  </si>
  <si>
    <t>ACTIVIDAD</t>
  </si>
  <si>
    <t>TRANS</t>
  </si>
  <si>
    <t>Niños, Niñas, Adolescentes SENAME</t>
  </si>
  <si>
    <t>Niños, Niñas, Adolescentes y Jóvenes Mejor Niñez</t>
  </si>
  <si>
    <t>Hombre</t>
  </si>
  <si>
    <t>Mujer</t>
  </si>
  <si>
    <t>Masculino</t>
  </si>
  <si>
    <t>Femenino</t>
  </si>
  <si>
    <t>Consultas Infección Transmisión Sexual  (ITS) (excluir VIH/SIDA)</t>
  </si>
  <si>
    <t>Consultas VIH/SIDA</t>
  </si>
  <si>
    <t>Psicólogo/a</t>
  </si>
  <si>
    <t>Control VIH Con TAR</t>
  </si>
  <si>
    <t>Control VIH Sin TAR</t>
  </si>
  <si>
    <t>Controles de Salud a Personas que Ejercen Comercio Sexual</t>
  </si>
  <si>
    <t>SECCIÓN E: ACTIVIDADES DE PROFESIONAL DE ENLACE  EN EL NIVEL SECUNDARIO Y TERCIARIO SEGUN RIESGO (ECICEP)</t>
  </si>
  <si>
    <t>Profesional de Enlace</t>
  </si>
  <si>
    <t xml:space="preserve">Procedencia de la Derivación </t>
  </si>
  <si>
    <t>Egreso de Atención de Enlace</t>
  </si>
  <si>
    <t xml:space="preserve">Tipo de Atención </t>
  </si>
  <si>
    <t>CAE/CDT/CRS</t>
  </si>
  <si>
    <t xml:space="preserve">Hospitaliza-ción </t>
  </si>
  <si>
    <t xml:space="preserve"> Presencial </t>
  </si>
  <si>
    <t>Remota</t>
  </si>
  <si>
    <t xml:space="preserve">Hombres </t>
  </si>
  <si>
    <t>Ingreso a Atención de PDE</t>
  </si>
  <si>
    <t>Riesgo Alto (G3)</t>
  </si>
  <si>
    <t>Riesgo Moderado (G2)</t>
  </si>
  <si>
    <t>Seguimiento de PDE</t>
  </si>
  <si>
    <t>Continuidad en la Gestión (PDE-APS)</t>
  </si>
  <si>
    <t>Actividades de Gestión de PDE</t>
  </si>
  <si>
    <t>Inasistente a Atención de PDE (NSP)</t>
  </si>
  <si>
    <t>NUMERADOR</t>
  </si>
  <si>
    <t>TOTAL CONSULTAS REM A-07</t>
  </si>
  <si>
    <t>DENOMINADOR</t>
  </si>
  <si>
    <t>Calculo Indicador</t>
  </si>
  <si>
    <t>Número de consultas nuevas de médicos especialistas realizadas en el periodo de evaluación</t>
  </si>
  <si>
    <t>Total de consultas de médicos especialistas realizadas en el mismo periodo de evaluación.</t>
  </si>
  <si>
    <t>Número de pacientes que no se presentan (NSP) a consultas de especialidad de atención secundaria al periodo de corte</t>
  </si>
  <si>
    <t>Celda X72</t>
  </si>
  <si>
    <t>Celda AB72</t>
  </si>
  <si>
    <t>Total X72+AB72</t>
  </si>
  <si>
    <t>B72</t>
  </si>
  <si>
    <t>B72/(X72+AB72)*100</t>
  </si>
  <si>
    <t>Celda AH72</t>
  </si>
  <si>
    <t>Celda AI72</t>
  </si>
  <si>
    <t>Altas menor a 15 años</t>
  </si>
  <si>
    <t>Altas mayor a 15 años</t>
  </si>
  <si>
    <t>delta altas</t>
  </si>
  <si>
    <t>TOTAL CONSULTAS REM A-30</t>
  </si>
  <si>
    <t>PROGRAMACIÓN CONSULTA PRESENCIAL</t>
  </si>
  <si>
    <t>PROGRAMACIÓN TELEMEDICINA</t>
  </si>
  <si>
    <t>Cumplimiento Telemedicina</t>
  </si>
  <si>
    <t>% ALTAS</t>
  </si>
  <si>
    <t>Especialidad Medica</t>
  </si>
  <si>
    <t>MONITOREO ALTAS POR ESPECIALIDAD 2024</t>
  </si>
  <si>
    <t>Porcentaje de Consultas Médicas Nuevas Ambulatorias de Especialidades</t>
  </si>
  <si>
    <t>≥ 14%</t>
  </si>
  <si>
    <t>≥ 5%</t>
  </si>
  <si>
    <t>≥ 10%</t>
  </si>
  <si>
    <t>≥ 18%</t>
  </si>
  <si>
    <t>Nombre indicador:
Porcentaje de especialidades médicas que cumplen meta de usuarios(as) que “no se presentan” (NSP) a la consulta médica en los establecimientos ambulatorios de especialidad (C.4_3.6).</t>
  </si>
  <si>
    <t xml:space="preserve">Inasistencias o consultas “No Se Presenta” (NSP), en consultas con profesionales médicos </t>
  </si>
  <si>
    <r>
      <t xml:space="preserve">META </t>
    </r>
    <r>
      <rPr>
        <b/>
        <sz val="10"/>
        <rFont val="Calibri Light"/>
        <family val="2"/>
      </rPr>
      <t>≤</t>
    </r>
    <r>
      <rPr>
        <b/>
        <sz val="10"/>
        <rFont val="Arial"/>
        <family val="2"/>
      </rPr>
      <t xml:space="preserve"> 13%</t>
    </r>
  </si>
  <si>
    <r>
      <t xml:space="preserve">META, </t>
    </r>
    <r>
      <rPr>
        <sz val="11"/>
        <rFont val="Calibri Light"/>
        <family val="2"/>
      </rPr>
      <t>≥</t>
    </r>
    <r>
      <rPr>
        <sz val="11"/>
        <rFont val="Calibri"/>
        <family val="2"/>
      </rPr>
      <t xml:space="preserve"> 70% DE ESPECIALIDADES QUE CUMPLAN META INDIVIDUAL</t>
    </r>
  </si>
  <si>
    <t>Nombre indicador:
Porcentaje de especialidades médicas que cumplen meta de Consulta Nueva en los establecimientos ambulatorios de especialidad (C.4_3.1).</t>
  </si>
  <si>
    <t>% DE CONSULTAS NUEVAS</t>
  </si>
  <si>
    <t>≥ 20%</t>
  </si>
  <si>
    <r>
      <rPr>
        <sz val="11"/>
        <rFont val="Calibri Light"/>
        <family val="2"/>
      </rPr>
      <t>≥</t>
    </r>
    <r>
      <rPr>
        <sz val="11"/>
        <rFont val="Arial"/>
        <family val="2"/>
      </rPr>
      <t xml:space="preserve"> 25%</t>
    </r>
  </si>
  <si>
    <t>≥ 75%</t>
  </si>
  <si>
    <t>≥ 33%</t>
  </si>
  <si>
    <t>≥ 40%</t>
  </si>
  <si>
    <r>
      <t>Total de consultas de especialidad </t>
    </r>
    <r>
      <rPr>
        <b/>
        <sz val="10"/>
        <color rgb="FFFF0000"/>
        <rFont val="Arial"/>
        <family val="2"/>
      </rPr>
      <t>AGENDADAS</t>
    </r>
    <r>
      <rPr>
        <b/>
        <sz val="10"/>
        <rFont val="Arial"/>
        <family val="2"/>
      </rPr>
      <t xml:space="preserve"> en atención secundaria al periodo de corte</t>
    </r>
    <r>
      <rPr>
        <sz val="10"/>
        <rFont val="Arial"/>
        <family val="2"/>
      </rPr>
      <t>.</t>
    </r>
  </si>
  <si>
    <r>
      <t xml:space="preserve">META </t>
    </r>
    <r>
      <rPr>
        <sz val="11"/>
        <rFont val="Calibri"/>
        <family val="2"/>
      </rPr>
      <t>INDIVIDUAL</t>
    </r>
  </si>
  <si>
    <t>HOSPITAL LINARES</t>
  </si>
  <si>
    <t>META MINISTERIAL</t>
  </si>
  <si>
    <t>ESPECIALIDAD</t>
  </si>
  <si>
    <t>ENERO - JULIO</t>
  </si>
  <si>
    <t>SEMESTRE 1</t>
  </si>
  <si>
    <t>PROMEDIO MENSUAL</t>
  </si>
  <si>
    <t>JULIO</t>
  </si>
  <si>
    <t>PROG. SEMESTRE 1</t>
  </si>
  <si>
    <t>PROG. SEMESTRE 2</t>
  </si>
  <si>
    <t>DIF.1</t>
  </si>
  <si>
    <t>ANALISIS</t>
  </si>
  <si>
    <t>SUBIR</t>
  </si>
  <si>
    <t>Broncopulmonar Adulto</t>
  </si>
  <si>
    <t>BAJAR</t>
  </si>
  <si>
    <t>Broncopulmonar Infantil</t>
  </si>
  <si>
    <t>PRODUCCIÓN CONSULTAS PRESENCIALES Y TELEMEDICINA (SEMESTRE 1)</t>
  </si>
  <si>
    <t>PROGRAMACIÓN SEMESTRE 1</t>
  </si>
  <si>
    <t>CUMPLIMIENTO SEMESTRE 1</t>
  </si>
  <si>
    <t>PROGRAMACIÓN SEMESTRE 2</t>
  </si>
  <si>
    <t>CUMPLIMIENTO SEMESTRE 2</t>
  </si>
  <si>
    <t>-</t>
  </si>
  <si>
    <t>MONITOREO PROGRAMACIÓN MEDICA 2024</t>
  </si>
  <si>
    <t>Consulta Control de especialidad Presencial</t>
  </si>
  <si>
    <t>Consulta Nueva de especialidad Presencial</t>
  </si>
  <si>
    <t>Telemedicina Nueva (Teleinterconsulta asincrónica)</t>
  </si>
  <si>
    <t>Total general</t>
  </si>
  <si>
    <t>ANESTESIOLOGÍA</t>
  </si>
  <si>
    <t>BOGGIO SANCHEZ JOSMARY DANIELA</t>
  </si>
  <si>
    <t>FULLE BUNSTER FRANCESCA MARIA</t>
  </si>
  <si>
    <t>GARCIA QUIROZ NILQGER SU LING</t>
  </si>
  <si>
    <t>ORTEGA TORRES CARLOS MANUEL</t>
  </si>
  <si>
    <t>CARDIOLOGÍA ADULTO</t>
  </si>
  <si>
    <t>ACOSTA CESPEDES EDUARDO ENRIQUE</t>
  </si>
  <si>
    <t>BARRAMUÑO DIAZ JUAN PABLO</t>
  </si>
  <si>
    <t>REYNAUD GONZALEZ ROBERTO MARCELO</t>
  </si>
  <si>
    <t>CARDIOLOGÍA PEDIÁTRICA</t>
  </si>
  <si>
    <t>YSTURIZ PALACIOS NORIS CONCEPCION</t>
  </si>
  <si>
    <t>CIRUGÍA GENERAL ADULTO</t>
  </si>
  <si>
    <t>ACOSTA CESPEDES DICKSON ALBERTO</t>
  </si>
  <si>
    <t>CACERES GOLA LUIS ALFREDO</t>
  </si>
  <si>
    <t>CASTEJON LEAL GEYNEIDER NAZARETH</t>
  </si>
  <si>
    <t>DAVAUS MILLAN RENE JOSE DEL VALLE</t>
  </si>
  <si>
    <t>ENCINA CAMPOS ALVARO OSVALDO</t>
  </si>
  <si>
    <t>GALAZ RODWAY PABLO ANDRES</t>
  </si>
  <si>
    <t>GONZALEZ AGOSTINI JOHN EMILIO</t>
  </si>
  <si>
    <t>JARA HERRERA JORGE HUMBERTO</t>
  </si>
  <si>
    <t>MILLAN ACOSTA PAUL RAFAEL</t>
  </si>
  <si>
    <t>PADRON AÑEZ EDWIN RAFAEL</t>
  </si>
  <si>
    <t>PEREZ RODRIGUEZ LOURDES YNES</t>
  </si>
  <si>
    <t>SAN PEDRO SANCHEZ ANDREA LIDIA</t>
  </si>
  <si>
    <t>SOTO VILLALON LUIS MARCELO</t>
  </si>
  <si>
    <t>URIBE REGALADO WILLIAM FERNANDO</t>
  </si>
  <si>
    <t>VILLARROEL SOTO MARCELO ALEJANDRO</t>
  </si>
  <si>
    <t>CIRUGÍA PEDIÁTRICA</t>
  </si>
  <si>
    <t>ALBARRAN GONZALEZ SIMON ELIAS</t>
  </si>
  <si>
    <t>HERNANDEZ ROMERO GABRIELA ANDREINA</t>
  </si>
  <si>
    <t>MIQUEL CARRASCO EDUARDO ALBERTO</t>
  </si>
  <si>
    <t>CIRUGÍA VASCULAR PERIFÉRICA</t>
  </si>
  <si>
    <t>URRUTIA NOME RUBEN EDGARDO</t>
  </si>
  <si>
    <t>DERMATOLOGÍA</t>
  </si>
  <si>
    <t>SILVA FEISTNER MARCOS RODRIGO</t>
  </si>
  <si>
    <t>ENDOCRINOLOGÍA ADULTO</t>
  </si>
  <si>
    <t>CAMPOS OLMEDO CRISTOBAL JORGE</t>
  </si>
  <si>
    <t>ENFERMEDAD RESPIRATORIA DE ADULTO (BRONCOPULMONAR)</t>
  </si>
  <si>
    <t>BELLO MALAVE KENELMA MERCEDES</t>
  </si>
  <si>
    <t>LUGO ALAMO AIMARA</t>
  </si>
  <si>
    <t>ENFERMEDAD RESPIRATORIA PEDIÁTRICA (BRONCOPULMONAR INFANTIL)</t>
  </si>
  <si>
    <t>ARAVENA BRIONES PEDRO JORGE</t>
  </si>
  <si>
    <t>GASTROENTEROLOGÍA ADULTO</t>
  </si>
  <si>
    <t>SANDOVAL RINCON CRISTHIAN YENNIFER</t>
  </si>
  <si>
    <t>GINECOLOGÍA ADULTO</t>
  </si>
  <si>
    <t>ARELLANO RIVERA JUAN MIGUEL</t>
  </si>
  <si>
    <t>CASTILLO ANTEQUERA YULAHY JOSEFINA</t>
  </si>
  <si>
    <t>CHACON VALBUENA RAYDELEN COROMOTO</t>
  </si>
  <si>
    <t>MALDONADO ASTUDILLO GUILLERMO ANTONIO</t>
  </si>
  <si>
    <t>MONTALVA CASTRO MARCELO DAVID</t>
  </si>
  <si>
    <t>URBANEJA MONTILVA XIREME VERLAINE</t>
  </si>
  <si>
    <t>VILLARREAL LUCENA MARIA FERNANDA</t>
  </si>
  <si>
    <t>GINECOLOGÍA PEDIÁTRICA Y DE LA ADOLESCENCIA</t>
  </si>
  <si>
    <t>TORRES MAITA YUMARLIN AUXILIADORA</t>
  </si>
  <si>
    <t>MEDICINA FAMILIAR</t>
  </si>
  <si>
    <t>PEZOA JIMENEZ KATHERINE BERNARDETTE</t>
  </si>
  <si>
    <t>MEDICINA INTERNA</t>
  </si>
  <si>
    <t>ALAMO DE ZERPA GLEISA VICTORIA</t>
  </si>
  <si>
    <t>ALEJANDRO MALAVE ARTURO MANUEL</t>
  </si>
  <si>
    <t>BIASINO FINOL JULIMAR CAROLINA</t>
  </si>
  <si>
    <t>DLUJNEWSKY HERNANDEZ IGOR DANIEL</t>
  </si>
  <si>
    <t>DOMINGUEZ VALENZUELA RANIERI</t>
  </si>
  <si>
    <t>LAMONA TOMA MARIA LUIGIA</t>
  </si>
  <si>
    <t>LINAREZ RAMIREZ DAHYZE GABRIELA</t>
  </si>
  <si>
    <t>MONTES GAMBOA JOSÉ BENJAMÍN</t>
  </si>
  <si>
    <t>MUÑOZ DIEZ GUILLERMO ANDRÉS</t>
  </si>
  <si>
    <t>SANOJA COVA ANA VICTORIA</t>
  </si>
  <si>
    <t>SUBERO SILVA LUIS ANGEL</t>
  </si>
  <si>
    <t>VERGARA DE ACOSTA PEGGY MARIAN</t>
  </si>
  <si>
    <t>WONG GUEVARA RAQUEL VIVIANA</t>
  </si>
  <si>
    <t>ZERPA PERNIA FRANKLYN ROMMEL</t>
  </si>
  <si>
    <t>NEUROLOGÍA ADULTO</t>
  </si>
  <si>
    <t>ANDRADE HERRERA PATRICIO ALEJA</t>
  </si>
  <si>
    <t>IDRO MONTES JUAN LUIS</t>
  </si>
  <si>
    <t>JARA VEGA RAMON EDUARDO</t>
  </si>
  <si>
    <t>RIVAS VALDES PAOLA YIRETT</t>
  </si>
  <si>
    <t>NEUROLOGÍA PEDIÁTRICA</t>
  </si>
  <si>
    <t>ESPINOSA CHINCHON MAURICIO EDUARDO</t>
  </si>
  <si>
    <t>OBSTETRICIA</t>
  </si>
  <si>
    <t>BIZAMA PEREZ PATRICIA ANGELINA</t>
  </si>
  <si>
    <t>MILLAN TRUJILLO NESTOR FERNANDO</t>
  </si>
  <si>
    <t>OFTALMOLOGÍA</t>
  </si>
  <si>
    <t>CAMERATI GONZALEZ FILIPPO ALESSANDRO</t>
  </si>
  <si>
    <t>MALUENGA VALERA MARIAMIL LORENA</t>
  </si>
  <si>
    <t>OTORRINOLARINGOLOGÍA</t>
  </si>
  <si>
    <t>MARTINEZ CAVALLA FRANCISCO JAVIER</t>
  </si>
  <si>
    <t>PEDIATRÍA</t>
  </si>
  <si>
    <t>ALCOTA VEGA JOSADEC ELIU</t>
  </si>
  <si>
    <t>CORDOVA NUÑEZ ANDREA ALEJANDRA</t>
  </si>
  <si>
    <t>DEL POZO TENNEN JULIO ANDRÉS</t>
  </si>
  <si>
    <t>LASTRA JARAMILLO CLAUDIA EDITH</t>
  </si>
  <si>
    <t>LECAROS MUÑOZ MIGUEL ANGEL</t>
  </si>
  <si>
    <t>PINOCHET FERNANDEZ NATALIA IVON</t>
  </si>
  <si>
    <t>REYES DELGADO SILVIA ELCIRA</t>
  </si>
  <si>
    <t>VALENZUELA GONZALEZ JAVIER FRANCISCO</t>
  </si>
  <si>
    <t>PSIQUIATRÍA ADULTO</t>
  </si>
  <si>
    <t>BUSTOS HOCHSTETTER VICENTE EDGARDO</t>
  </si>
  <si>
    <t>CASTILLO MASCOTE SANDY YULIANA</t>
  </si>
  <si>
    <t>DIAZ CUEVAS PAMELA PAZ</t>
  </si>
  <si>
    <t>MARIN RODRIGUEZ CARMEN JULIA</t>
  </si>
  <si>
    <t>ULE FUENTES KAREN ELIZABETH</t>
  </si>
  <si>
    <t>VALENZUELA VALENZUELA FERNANDO ANDRES</t>
  </si>
  <si>
    <t>PSIQUIATRÍA PEDIÁTRICA Y DE LA ADOLESCENCIA</t>
  </si>
  <si>
    <t>GARRIDO MORALES CARMEN GLORIA</t>
  </si>
  <si>
    <t>TRAUMATOLOGÍA Y ORTOPEDIA ADULTO</t>
  </si>
  <si>
    <t>CONCENTINO BEOMONT DAVID ALFONZO</t>
  </si>
  <si>
    <t>JIMENEZ SILVA FRANCISCO MARIANO DE JESUS</t>
  </si>
  <si>
    <t>MENA PEÑA JOSE AGUSTIN</t>
  </si>
  <si>
    <t>ORMEÑO MORENO CARLA DANIELA</t>
  </si>
  <si>
    <t>PEÑA BRAVO ANDRES EDUARDO</t>
  </si>
  <si>
    <t>PEREZ RODRIGUEZ PABLO ALEJANDRO</t>
  </si>
  <si>
    <t>SANCHEZ MORA RODRIGO ANTONIO</t>
  </si>
  <si>
    <t>VERA ROBLES CESAR DAVID</t>
  </si>
  <si>
    <t>WORMULL UGARTE IGNACIO</t>
  </si>
  <si>
    <t>TRAUMATOLOGÍA Y ORTOPEDIA PEDIÁTRICA</t>
  </si>
  <si>
    <t>CARBONI ROVIELLO CRISTIANA LOURDES SIMONA</t>
  </si>
  <si>
    <t>UROLOGÍA ADULTO</t>
  </si>
  <si>
    <t>MATSON RUIZ WILFREDO RAFAEL</t>
  </si>
  <si>
    <t>MUÑOZ USLAR NELSON ARIEL</t>
  </si>
  <si>
    <t>RODRIGUEZ COLMENARES HECTOR JOSE</t>
  </si>
  <si>
    <t>Porcentaje de especialidades médicas que cumplen meta de alta en los establecimientos ambulatorios de especialidad (C.4_3.5).</t>
  </si>
  <si>
    <t>Cuenta de Prestación</t>
  </si>
  <si>
    <t>Etiquetas de columna</t>
  </si>
  <si>
    <t>Etiquetas de fila</t>
  </si>
  <si>
    <t>ENERO</t>
  </si>
  <si>
    <t>FEBRERO</t>
  </si>
  <si>
    <t>MARZO</t>
  </si>
  <si>
    <t>ABRIL</t>
  </si>
  <si>
    <t>MAYO</t>
  </si>
  <si>
    <t>JUNIO</t>
  </si>
  <si>
    <t>AGOSTO</t>
  </si>
  <si>
    <t>SEPTIEMBRE</t>
  </si>
  <si>
    <t>ANESTESIOLOGÍA-</t>
  </si>
  <si>
    <t>SENIOR VILLALBA MARCO</t>
  </si>
  <si>
    <t>CARDIOLOGÍA-</t>
  </si>
  <si>
    <t>REYNAUD GONZALEZ MARCELO</t>
  </si>
  <si>
    <t>CARDIOLOGIA PEDIATRICA-</t>
  </si>
  <si>
    <t>CIRUGÍA DE TÓRAX-</t>
  </si>
  <si>
    <t>ACOSTA CESPEDES DICKSON</t>
  </si>
  <si>
    <t>BENAVIDES ALBA FERNANDO</t>
  </si>
  <si>
    <t>CIRUGÍA GENERAL-</t>
  </si>
  <si>
    <t>CACERES GOLA LUIS</t>
  </si>
  <si>
    <t>DAVAUS MILLAN RENE</t>
  </si>
  <si>
    <t>GARCIA ORELLANA CRISTIAN GERMAN</t>
  </si>
  <si>
    <t>PADRON AÑEZ ERWIN RAFAEL</t>
  </si>
  <si>
    <t>PEREZ RODRIGUEZ LOURDES INES</t>
  </si>
  <si>
    <t>SAN PEDRO SANCHEZ ANDREA</t>
  </si>
  <si>
    <t>VILLARROEL SOTO MARCELO</t>
  </si>
  <si>
    <t>ARELLANO BURGOS MANUEL</t>
  </si>
  <si>
    <t>CIRUGÍA PEDIÁTRICA-</t>
  </si>
  <si>
    <t>ALBARRAN GONZALEZ SIMON</t>
  </si>
  <si>
    <t>MIQUEL CARRASCO EDUARDO</t>
  </si>
  <si>
    <t>ACUNA LAWRENCE RENATO</t>
  </si>
  <si>
    <t>POBLETE STEEGER MARINA</t>
  </si>
  <si>
    <t>CIRUGÍA VASCULAR PERIFÉRICA-</t>
  </si>
  <si>
    <t>DERMATOLOGÍA-</t>
  </si>
  <si>
    <t>SILVA FEISTNER MARCOS</t>
  </si>
  <si>
    <t>ENDOCRINOLOGÍA ADULTO-</t>
  </si>
  <si>
    <t>CAMPOS OLMEDO CRISTOBAL</t>
  </si>
  <si>
    <t>ENFERMEDAD RESPIRATORIA DE ADULTO-</t>
  </si>
  <si>
    <t>BELLO MALAVE KANELMA MERCEDES</t>
  </si>
  <si>
    <t>ENFERMEDAD RESPIRATORIA INFANTIL-</t>
  </si>
  <si>
    <t>ARAVENA BRIONES PEDRO</t>
  </si>
  <si>
    <t>ENFERMEDAD RESPIRATORIA PEDIATRICA-</t>
  </si>
  <si>
    <t>GASTROENTEROLOGÍA ADULTO-</t>
  </si>
  <si>
    <t>SANDOVAL RINCON CRISTHIAN YENNIFFER</t>
  </si>
  <si>
    <t>GINECOLOGÍA-</t>
  </si>
  <si>
    <t>BIZAMA PEREZ PATRICIA ANGELICA</t>
  </si>
  <si>
    <t>CASTILLO ANTEQUERA YULAHY</t>
  </si>
  <si>
    <t>LOPEZ GARCIA GABRIELA VALENTINA</t>
  </si>
  <si>
    <t>MONTALVA CASTRO MARCELO</t>
  </si>
  <si>
    <t>GINECOLOGIA PEDIATRICA Y DE LA ADOLESCENCIA-</t>
  </si>
  <si>
    <t>MEDICINA FAMILIAR-</t>
  </si>
  <si>
    <t>LEON FERRADA CLARA PATRICIA</t>
  </si>
  <si>
    <t>PEZOA JIMENEZ KATHERINE</t>
  </si>
  <si>
    <t>MEDICINA INTERNA-</t>
  </si>
  <si>
    <t xml:space="preserve"> ALEJANDRO MALAVE ARTURO MANUEL</t>
  </si>
  <si>
    <t>0MUÑOZ DIEZ GUILLERMO ANDRES</t>
  </si>
  <si>
    <t>ALAMO DE ZERPA GLEISA</t>
  </si>
  <si>
    <t>DOMINGUEZ VALENZUELA RAINIERI</t>
  </si>
  <si>
    <t>LAMONA TOMA MARÍA LUIGIA</t>
  </si>
  <si>
    <t>MATURANA ROJAS MAURICIO</t>
  </si>
  <si>
    <t>MONTES GAMBOA JOSE BENJAMIN</t>
  </si>
  <si>
    <t>SANOJA COVA ANA</t>
  </si>
  <si>
    <t>ZERPA PERNIA FRANKLIN ROMMEL</t>
  </si>
  <si>
    <t>MUÑOZ DIEZ GUILLERMO ANDRES</t>
  </si>
  <si>
    <t>NEUROLOGÍA-</t>
  </si>
  <si>
    <t>ANDRADE HERRERA PATRICIO ALEJANDRO (NEURÓLOGO)</t>
  </si>
  <si>
    <t>RIVAS VALDES PAOLA</t>
  </si>
  <si>
    <t>NEUROLOGIA PEDIATRICA-</t>
  </si>
  <si>
    <t>CARRASCO CHAPARRO XIMENA CARRASCO CHAPARRO</t>
  </si>
  <si>
    <t>PALACIOS VALDIVIEZO MARIA ELENA</t>
  </si>
  <si>
    <t>MANRIQUEZ OPORTUS MARCOS</t>
  </si>
  <si>
    <t>PAVLOV NORAMBUENA JOVANKA MACARENA</t>
  </si>
  <si>
    <t>DE LEÓN MUÑOZ SONIA PONCE</t>
  </si>
  <si>
    <t>ALVAREZ DIAZ CAROLINA</t>
  </si>
  <si>
    <t>BURON KLOSE VERONICA</t>
  </si>
  <si>
    <t>OBSTETRICIA-</t>
  </si>
  <si>
    <t>MILLAN TRUJILLO NESTOR</t>
  </si>
  <si>
    <t>OFTALMOLOGÍA-</t>
  </si>
  <si>
    <t>CAMERATTI GONZALEZ MATIAS</t>
  </si>
  <si>
    <t>CONTRERAS CAPRIOGLIO JOSE ENRIQUE</t>
  </si>
  <si>
    <t>GRIXOLLI MAZZON STEFANO ROBERTO</t>
  </si>
  <si>
    <t>MATUS MATUS GONZALO</t>
  </si>
  <si>
    <t>MONTECINOS CONTRERAS CRISTIAN MARCELO</t>
  </si>
  <si>
    <t>CARCAMO MOYA CLAUDIO</t>
  </si>
  <si>
    <t>OTORRINOLARINGOLOGÍA-</t>
  </si>
  <si>
    <t>AHUMADA MIRA FELIPE ENRIQUE</t>
  </si>
  <si>
    <t>DE VECCHIS PARRA CLAUDIA</t>
  </si>
  <si>
    <t>MARTINEZ CAVALLA FRANCISCO</t>
  </si>
  <si>
    <t>LOCH FRANCO JUAN SEBASTIAN</t>
  </si>
  <si>
    <t>ZANOLLI DE SOLMINIHAC LUIS FELIPE</t>
  </si>
  <si>
    <t>PREISLER TORRES JORGE ALEJANDRO</t>
  </si>
  <si>
    <t>PEDIATRÍA-</t>
  </si>
  <si>
    <t>CORDOVA NUÑEZ ANDREA</t>
  </si>
  <si>
    <t>DEL POZO TENNER JULIO ANDRES</t>
  </si>
  <si>
    <t>LASTRA JARAMILLO CLAUDIA</t>
  </si>
  <si>
    <t>PAREDES VYHMEISTER CLAUDIO</t>
  </si>
  <si>
    <t>REYES DELGADO SILVIA</t>
  </si>
  <si>
    <t>SALGADO BEROIZA MARIA FERNANDA</t>
  </si>
  <si>
    <t>VALENZUELA GONZALEZ JAVIER</t>
  </si>
  <si>
    <t>PSIQUIATRÍA-</t>
  </si>
  <si>
    <t>BUSTOS HOCHSTETTER VICENTE</t>
  </si>
  <si>
    <t>DIAZ CUEVAS PAMELA</t>
  </si>
  <si>
    <t>PSIQUIATRIA PEDIATRICA Y DE LA ADOLESCENCIA-</t>
  </si>
  <si>
    <t>TRAUMATOLOGÍA Y ORTOPEDIA-</t>
  </si>
  <si>
    <t>CONCENTINO BEOMONT DAVID</t>
  </si>
  <si>
    <t>MENA PENA JOSE AGUSTIN</t>
  </si>
  <si>
    <t>VERA ROBLES CESAR</t>
  </si>
  <si>
    <t>SANCHEZ MORA RODRIGO</t>
  </si>
  <si>
    <t>TRAUMATOLOGÍA Y ORTOPEDIA PEDIÁTRICA-</t>
  </si>
  <si>
    <t>CARBONI R CRISTIANA</t>
  </si>
  <si>
    <t>UROLOGÍA-</t>
  </si>
  <si>
    <t>MATSON . WILFRIDO</t>
  </si>
  <si>
    <t>MUÑOZ UZLAR NELSON ARIEL</t>
  </si>
  <si>
    <t>PARRA CONTRERAS RONALD</t>
  </si>
  <si>
    <t>ENFERMEDAD RESPIRATORIA INFANTIL</t>
  </si>
  <si>
    <t>PSIQUIATRÍA ADULTO-</t>
  </si>
  <si>
    <t>ENFERMEDAD RESPIRATORIA PEDIÁTRICA-</t>
  </si>
  <si>
    <t>ENFERMEDAD RESPIRATORIA INFANTIL -</t>
  </si>
  <si>
    <t>UROLOGIA-</t>
  </si>
  <si>
    <t>ESPINOSA CANTERO RENE</t>
  </si>
  <si>
    <t>ENDOCRINOLOGÍA-</t>
  </si>
  <si>
    <t>PRODUCCIÓN CONSULTAS (SEMESTRE 2)</t>
  </si>
  <si>
    <t>NO PROG.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</si>
</sst>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_ ;_ * \-#,##0_ ;_ * &quot;-&quot;_ ;_ @_ "/>
    <numFmt numFmtId="165" formatCode="_ * #,##0.00_ ;_ * \-#,##0.00_ ;_ * &quot;-&quot;??_ ;_ @_ "/>
    <numFmt numFmtId="166" formatCode="_-* #,##0_-;\-* #,##0_-;_-* &quot;-&quot;??_-;_-@_-"/>
    <numFmt numFmtId="167" formatCode="0.0%"/>
  </numFmts>
  <fonts count="4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sz val="1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Verdana"/>
      <family val="2"/>
    </font>
    <font>
      <sz val="9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name val="Verdana"/>
      <family val="2"/>
    </font>
    <font>
      <b/>
      <sz val="11"/>
      <color theme="1"/>
      <name val="Verdana"/>
      <family val="2"/>
    </font>
    <font>
      <b/>
      <sz val="18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b/>
      <sz val="18"/>
      <name val="Verdana"/>
      <family val="2"/>
    </font>
    <font>
      <b/>
      <sz val="11"/>
      <name val="Calibri"/>
      <family val="2"/>
      <scheme val="minor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sz val="14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6"/>
      <name val="Verdana"/>
      <family val="2"/>
    </font>
    <font>
      <sz val="16"/>
      <color theme="1"/>
      <name val="Verdana"/>
      <family val="2"/>
    </font>
    <font>
      <b/>
      <sz val="18"/>
      <color theme="1"/>
      <name val="Verdana"/>
      <family val="2"/>
    </font>
    <font>
      <b/>
      <sz val="10"/>
      <name val="Calibri Light"/>
      <family val="2"/>
    </font>
    <font>
      <sz val="11"/>
      <name val="Calibri Light"/>
      <family val="2"/>
    </font>
    <font>
      <b/>
      <sz val="10"/>
      <color rgb="FFFF0000"/>
      <name val="Arial"/>
      <family val="2"/>
    </font>
    <font>
      <b/>
      <sz val="18"/>
      <color theme="1"/>
      <name val="Calibri Light"/>
      <family val="2"/>
    </font>
    <font>
      <sz val="12"/>
      <color theme="1"/>
      <name val="Calibri Light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 Light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7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rgb="FF000000"/>
      </right>
      <top style="thin">
        <color indexed="64"/>
      </top>
      <bottom style="hair">
        <color rgb="FF000000"/>
      </bottom>
      <diagonal/>
    </border>
    <border>
      <left/>
      <right style="double">
        <color rgb="FF000000"/>
      </right>
      <top style="thin">
        <color indexed="64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double">
        <color rgb="FF000000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</borders>
  <cellStyleXfs count="5">
    <xf numFmtId="0" fontId="0" fillId="0" borderId="0"/>
    <xf numFmtId="0" fontId="8" fillId="5" borderId="21" applyNumberFormat="0" applyFont="0" applyAlignment="0" applyProtection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464">
    <xf numFmtId="0" fontId="0" fillId="0" borderId="0" xfId="0"/>
    <xf numFmtId="1" fontId="1" fillId="2" borderId="0" xfId="0" applyNumberFormat="1" applyFont="1" applyFill="1"/>
    <xf numFmtId="1" fontId="3" fillId="2" borderId="0" xfId="0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left" wrapText="1"/>
    </xf>
    <xf numFmtId="1" fontId="4" fillId="2" borderId="0" xfId="0" applyNumberFormat="1" applyFont="1" applyFill="1"/>
    <xf numFmtId="1" fontId="4" fillId="0" borderId="0" xfId="0" applyNumberFormat="1" applyFont="1"/>
    <xf numFmtId="1" fontId="4" fillId="2" borderId="0" xfId="0" applyNumberFormat="1" applyFont="1" applyFill="1" applyProtection="1">
      <protection locked="0"/>
    </xf>
    <xf numFmtId="1" fontId="4" fillId="0" borderId="0" xfId="0" applyNumberFormat="1" applyFont="1" applyProtection="1">
      <protection locked="0"/>
    </xf>
    <xf numFmtId="1" fontId="5" fillId="0" borderId="0" xfId="0" applyNumberFormat="1" applyFont="1"/>
    <xf numFmtId="1" fontId="5" fillId="2" borderId="0" xfId="0" applyNumberFormat="1" applyFont="1" applyFill="1"/>
    <xf numFmtId="1" fontId="6" fillId="2" borderId="0" xfId="0" applyNumberFormat="1" applyFont="1" applyFill="1" applyAlignment="1">
      <alignment vertical="center"/>
    </xf>
    <xf numFmtId="1" fontId="6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/>
    <xf numFmtId="0" fontId="7" fillId="0" borderId="0" xfId="0" applyFont="1"/>
    <xf numFmtId="1" fontId="3" fillId="0" borderId="12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4" borderId="19" xfId="0" applyNumberFormat="1" applyFont="1" applyFill="1" applyBorder="1" applyProtection="1">
      <protection locked="0"/>
    </xf>
    <xf numFmtId="1" fontId="3" fillId="4" borderId="23" xfId="0" applyNumberFormat="1" applyFont="1" applyFill="1" applyBorder="1" applyProtection="1">
      <protection locked="0"/>
    </xf>
    <xf numFmtId="1" fontId="3" fillId="4" borderId="24" xfId="0" applyNumberFormat="1" applyFont="1" applyFill="1" applyBorder="1" applyProtection="1">
      <protection locked="0"/>
    </xf>
    <xf numFmtId="1" fontId="3" fillId="4" borderId="25" xfId="0" applyNumberFormat="1" applyFont="1" applyFill="1" applyBorder="1" applyProtection="1">
      <protection locked="0"/>
    </xf>
    <xf numFmtId="1" fontId="3" fillId="4" borderId="26" xfId="0" applyNumberFormat="1" applyFont="1" applyFill="1" applyBorder="1" applyProtection="1">
      <protection locked="0"/>
    </xf>
    <xf numFmtId="1" fontId="3" fillId="0" borderId="27" xfId="0" applyNumberFormat="1" applyFont="1" applyBorder="1"/>
    <xf numFmtId="1" fontId="3" fillId="4" borderId="28" xfId="0" applyNumberFormat="1" applyFont="1" applyFill="1" applyBorder="1" applyProtection="1">
      <protection locked="0"/>
    </xf>
    <xf numFmtId="1" fontId="3" fillId="4" borderId="29" xfId="0" applyNumberFormat="1" applyFont="1" applyFill="1" applyBorder="1" applyProtection="1">
      <protection locked="0"/>
    </xf>
    <xf numFmtId="0" fontId="0" fillId="6" borderId="0" xfId="0" applyFill="1"/>
    <xf numFmtId="0" fontId="0" fillId="7" borderId="0" xfId="0" applyFill="1"/>
    <xf numFmtId="1" fontId="3" fillId="0" borderId="28" xfId="0" applyNumberFormat="1" applyFont="1" applyBorder="1"/>
    <xf numFmtId="1" fontId="3" fillId="4" borderId="30" xfId="0" applyNumberFormat="1" applyFont="1" applyFill="1" applyBorder="1" applyProtection="1">
      <protection locked="0"/>
    </xf>
    <xf numFmtId="1" fontId="3" fillId="4" borderId="31" xfId="0" applyNumberFormat="1" applyFont="1" applyFill="1" applyBorder="1" applyProtection="1">
      <protection locked="0"/>
    </xf>
    <xf numFmtId="1" fontId="3" fillId="4" borderId="32" xfId="0" applyNumberFormat="1" applyFont="1" applyFill="1" applyBorder="1" applyProtection="1">
      <protection locked="0"/>
    </xf>
    <xf numFmtId="1" fontId="3" fillId="0" borderId="33" xfId="0" applyNumberFormat="1" applyFont="1" applyBorder="1"/>
    <xf numFmtId="1" fontId="3" fillId="4" borderId="34" xfId="0" applyNumberFormat="1" applyFont="1" applyFill="1" applyBorder="1" applyProtection="1">
      <protection locked="0"/>
    </xf>
    <xf numFmtId="1" fontId="3" fillId="8" borderId="31" xfId="0" applyNumberFormat="1" applyFont="1" applyFill="1" applyBorder="1"/>
    <xf numFmtId="1" fontId="3" fillId="8" borderId="29" xfId="0" applyNumberFormat="1" applyFont="1" applyFill="1" applyBorder="1"/>
    <xf numFmtId="1" fontId="3" fillId="0" borderId="30" xfId="0" applyNumberFormat="1" applyFont="1" applyBorder="1"/>
    <xf numFmtId="1" fontId="3" fillId="8" borderId="30" xfId="0" applyNumberFormat="1" applyFont="1" applyFill="1" applyBorder="1"/>
    <xf numFmtId="1" fontId="3" fillId="5" borderId="31" xfId="1" applyNumberFormat="1" applyFont="1" applyBorder="1" applyProtection="1">
      <protection locked="0"/>
    </xf>
    <xf numFmtId="1" fontId="3" fillId="5" borderId="30" xfId="1" applyNumberFormat="1" applyFont="1" applyBorder="1" applyProtection="1">
      <protection locked="0"/>
    </xf>
    <xf numFmtId="1" fontId="3" fillId="0" borderId="0" xfId="0" applyNumberFormat="1" applyFont="1"/>
    <xf numFmtId="1" fontId="3" fillId="0" borderId="28" xfId="0" applyNumberFormat="1" applyFont="1" applyBorder="1" applyAlignment="1">
      <alignment wrapText="1"/>
    </xf>
    <xf numFmtId="1" fontId="3" fillId="9" borderId="30" xfId="0" applyNumberFormat="1" applyFont="1" applyFill="1" applyBorder="1"/>
    <xf numFmtId="1" fontId="3" fillId="9" borderId="31" xfId="0" applyNumberFormat="1" applyFont="1" applyFill="1" applyBorder="1"/>
    <xf numFmtId="1" fontId="3" fillId="4" borderId="17" xfId="0" applyNumberFormat="1" applyFont="1" applyFill="1" applyBorder="1" applyProtection="1">
      <protection locked="0"/>
    </xf>
    <xf numFmtId="1" fontId="3" fillId="0" borderId="24" xfId="0" applyNumberFormat="1" applyFont="1" applyBorder="1"/>
    <xf numFmtId="1" fontId="3" fillId="0" borderId="8" xfId="0" applyNumberFormat="1" applyFont="1" applyBorder="1"/>
    <xf numFmtId="1" fontId="3" fillId="0" borderId="35" xfId="0" applyNumberFormat="1" applyFont="1" applyBorder="1"/>
    <xf numFmtId="1" fontId="3" fillId="4" borderId="36" xfId="0" applyNumberFormat="1" applyFont="1" applyFill="1" applyBorder="1" applyProtection="1">
      <protection locked="0"/>
    </xf>
    <xf numFmtId="1" fontId="3" fillId="4" borderId="37" xfId="0" applyNumberFormat="1" applyFont="1" applyFill="1" applyBorder="1" applyProtection="1">
      <protection locked="0"/>
    </xf>
    <xf numFmtId="1" fontId="3" fillId="4" borderId="38" xfId="0" applyNumberFormat="1" applyFont="1" applyFill="1" applyBorder="1" applyProtection="1">
      <protection locked="0"/>
    </xf>
    <xf numFmtId="1" fontId="3" fillId="4" borderId="39" xfId="0" applyNumberFormat="1" applyFont="1" applyFill="1" applyBorder="1" applyProtection="1">
      <protection locked="0"/>
    </xf>
    <xf numFmtId="1" fontId="3" fillId="4" borderId="40" xfId="0" applyNumberFormat="1" applyFont="1" applyFill="1" applyBorder="1" applyProtection="1">
      <protection locked="0"/>
    </xf>
    <xf numFmtId="1" fontId="3" fillId="0" borderId="40" xfId="0" applyNumberFormat="1" applyFont="1" applyBorder="1"/>
    <xf numFmtId="1" fontId="3" fillId="0" borderId="36" xfId="0" applyNumberFormat="1" applyFont="1" applyBorder="1"/>
    <xf numFmtId="1" fontId="3" fillId="4" borderId="41" xfId="0" applyNumberFormat="1" applyFont="1" applyFill="1" applyBorder="1" applyProtection="1">
      <protection locked="0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1" fontId="3" fillId="0" borderId="44" xfId="0" applyNumberFormat="1" applyFont="1" applyBorder="1"/>
    <xf numFmtId="1" fontId="3" fillId="0" borderId="45" xfId="0" applyNumberFormat="1" applyFont="1" applyBorder="1"/>
    <xf numFmtId="1" fontId="3" fillId="0" borderId="10" xfId="0" applyNumberFormat="1" applyFont="1" applyBorder="1"/>
    <xf numFmtId="1" fontId="3" fillId="0" borderId="46" xfId="0" applyNumberFormat="1" applyFont="1" applyBorder="1"/>
    <xf numFmtId="1" fontId="9" fillId="2" borderId="46" xfId="0" applyNumberFormat="1" applyFont="1" applyFill="1" applyBorder="1"/>
    <xf numFmtId="1" fontId="9" fillId="2" borderId="16" xfId="0" applyNumberFormat="1" applyFont="1" applyFill="1" applyBorder="1"/>
    <xf numFmtId="1" fontId="5" fillId="0" borderId="8" xfId="0" applyNumberFormat="1" applyFont="1" applyBorder="1"/>
    <xf numFmtId="1" fontId="6" fillId="3" borderId="0" xfId="0" applyNumberFormat="1" applyFont="1" applyFill="1"/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12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1" fontId="3" fillId="3" borderId="15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3" borderId="35" xfId="0" applyNumberFormat="1" applyFont="1" applyFill="1" applyBorder="1" applyAlignment="1">
      <alignment horizontal="center" vertical="center" wrapText="1"/>
    </xf>
    <xf numFmtId="1" fontId="3" fillId="3" borderId="42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6" borderId="12" xfId="0" applyNumberFormat="1" applyFont="1" applyFill="1" applyBorder="1" applyAlignment="1">
      <alignment horizontal="center" vertical="center" wrapText="1"/>
    </xf>
    <xf numFmtId="1" fontId="3" fillId="6" borderId="4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  <protection hidden="1"/>
    </xf>
    <xf numFmtId="1" fontId="3" fillId="0" borderId="14" xfId="0" applyNumberFormat="1" applyFont="1" applyBorder="1" applyAlignment="1" applyProtection="1">
      <alignment horizontal="center" vertical="center" wrapText="1"/>
      <protection hidden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1" fontId="3" fillId="3" borderId="9" xfId="0" applyNumberFormat="1" applyFont="1" applyFill="1" applyBorder="1"/>
    <xf numFmtId="1" fontId="3" fillId="3" borderId="27" xfId="0" applyNumberFormat="1" applyFont="1" applyFill="1" applyBorder="1"/>
    <xf numFmtId="1" fontId="3" fillId="4" borderId="49" xfId="0" applyNumberFormat="1" applyFont="1" applyFill="1" applyBorder="1" applyProtection="1">
      <protection locked="0"/>
    </xf>
    <xf numFmtId="1" fontId="3" fillId="4" borderId="0" xfId="0" applyNumberFormat="1" applyFont="1" applyFill="1" applyProtection="1">
      <protection locked="0"/>
    </xf>
    <xf numFmtId="1" fontId="3" fillId="4" borderId="50" xfId="0" applyNumberFormat="1" applyFont="1" applyFill="1" applyBorder="1" applyProtection="1">
      <protection locked="0"/>
    </xf>
    <xf numFmtId="1" fontId="3" fillId="6" borderId="24" xfId="0" applyNumberFormat="1" applyFont="1" applyFill="1" applyBorder="1" applyProtection="1">
      <protection locked="0"/>
    </xf>
    <xf numFmtId="1" fontId="3" fillId="6" borderId="23" xfId="0" applyNumberFormat="1" applyFont="1" applyFill="1" applyBorder="1" applyProtection="1">
      <protection locked="0"/>
    </xf>
    <xf numFmtId="1" fontId="3" fillId="3" borderId="51" xfId="0" applyNumberFormat="1" applyFont="1" applyFill="1" applyBorder="1"/>
    <xf numFmtId="1" fontId="3" fillId="4" borderId="52" xfId="0" applyNumberFormat="1" applyFont="1" applyFill="1" applyBorder="1" applyProtection="1">
      <protection locked="0"/>
    </xf>
    <xf numFmtId="1" fontId="3" fillId="4" borderId="53" xfId="0" applyNumberFormat="1" applyFont="1" applyFill="1" applyBorder="1" applyProtection="1">
      <protection locked="0"/>
    </xf>
    <xf numFmtId="1" fontId="3" fillId="4" borderId="54" xfId="0" applyNumberFormat="1" applyFont="1" applyFill="1" applyBorder="1" applyProtection="1">
      <protection locked="0"/>
    </xf>
    <xf numFmtId="1" fontId="3" fillId="3" borderId="33" xfId="0" applyNumberFormat="1" applyFont="1" applyFill="1" applyBorder="1"/>
    <xf numFmtId="1" fontId="3" fillId="4" borderId="55" xfId="0" applyNumberFormat="1" applyFont="1" applyFill="1" applyBorder="1" applyProtection="1">
      <protection locked="0"/>
    </xf>
    <xf numFmtId="1" fontId="3" fillId="4" borderId="56" xfId="0" applyNumberFormat="1" applyFont="1" applyFill="1" applyBorder="1" applyProtection="1">
      <protection locked="0"/>
    </xf>
    <xf numFmtId="1" fontId="3" fillId="4" borderId="57" xfId="0" applyNumberFormat="1" applyFont="1" applyFill="1" applyBorder="1" applyProtection="1">
      <protection locked="0"/>
    </xf>
    <xf numFmtId="1" fontId="3" fillId="3" borderId="35" xfId="0" applyNumberFormat="1" applyFont="1" applyFill="1" applyBorder="1"/>
    <xf numFmtId="1" fontId="3" fillId="4" borderId="58" xfId="0" applyNumberFormat="1" applyFont="1" applyFill="1" applyBorder="1" applyProtection="1">
      <protection locked="0"/>
    </xf>
    <xf numFmtId="1" fontId="3" fillId="4" borderId="59" xfId="0" applyNumberFormat="1" applyFont="1" applyFill="1" applyBorder="1" applyProtection="1">
      <protection locked="0"/>
    </xf>
    <xf numFmtId="1" fontId="3" fillId="4" borderId="60" xfId="0" applyNumberFormat="1" applyFont="1" applyFill="1" applyBorder="1" applyProtection="1">
      <protection locked="0"/>
    </xf>
    <xf numFmtId="1" fontId="3" fillId="3" borderId="18" xfId="0" applyNumberFormat="1" applyFont="1" applyFill="1" applyBorder="1"/>
    <xf numFmtId="1" fontId="3" fillId="4" borderId="61" xfId="0" applyNumberFormat="1" applyFont="1" applyFill="1" applyBorder="1" applyProtection="1">
      <protection locked="0"/>
    </xf>
    <xf numFmtId="1" fontId="3" fillId="4" borderId="62" xfId="0" applyNumberFormat="1" applyFont="1" applyFill="1" applyBorder="1" applyProtection="1">
      <protection locked="0"/>
    </xf>
    <xf numFmtId="1" fontId="3" fillId="4" borderId="63" xfId="0" applyNumberFormat="1" applyFont="1" applyFill="1" applyBorder="1" applyProtection="1">
      <protection locked="0"/>
    </xf>
    <xf numFmtId="1" fontId="3" fillId="4" borderId="33" xfId="0" applyNumberFormat="1" applyFont="1" applyFill="1" applyBorder="1" applyProtection="1">
      <protection locked="0"/>
    </xf>
    <xf numFmtId="1" fontId="3" fillId="6" borderId="30" xfId="0" applyNumberFormat="1" applyFont="1" applyFill="1" applyBorder="1" applyProtection="1">
      <protection locked="0"/>
    </xf>
    <xf numFmtId="1" fontId="3" fillId="6" borderId="29" xfId="0" applyNumberFormat="1" applyFont="1" applyFill="1" applyBorder="1" applyProtection="1">
      <protection locked="0"/>
    </xf>
    <xf numFmtId="1" fontId="3" fillId="6" borderId="63" xfId="0" applyNumberFormat="1" applyFont="1" applyFill="1" applyBorder="1" applyProtection="1">
      <protection locked="0"/>
    </xf>
    <xf numFmtId="1" fontId="3" fillId="3" borderId="64" xfId="0" applyNumberFormat="1" applyFont="1" applyFill="1" applyBorder="1"/>
    <xf numFmtId="1" fontId="3" fillId="4" borderId="65" xfId="0" applyNumberFormat="1" applyFont="1" applyFill="1" applyBorder="1" applyProtection="1">
      <protection locked="0"/>
    </xf>
    <xf numFmtId="1" fontId="3" fillId="4" borderId="66" xfId="0" applyNumberFormat="1" applyFont="1" applyFill="1" applyBorder="1" applyProtection="1">
      <protection locked="0"/>
    </xf>
    <xf numFmtId="1" fontId="3" fillId="6" borderId="36" xfId="0" applyNumberFormat="1" applyFont="1" applyFill="1" applyBorder="1" applyProtection="1">
      <protection locked="0"/>
    </xf>
    <xf numFmtId="1" fontId="3" fillId="6" borderId="66" xfId="0" applyNumberFormat="1" applyFont="1" applyFill="1" applyBorder="1" applyProtection="1">
      <protection locked="0"/>
    </xf>
    <xf numFmtId="1" fontId="3" fillId="0" borderId="7" xfId="0" applyNumberFormat="1" applyFont="1" applyBorder="1" applyAlignment="1">
      <alignment horizontal="center" vertical="center"/>
    </xf>
    <xf numFmtId="1" fontId="3" fillId="0" borderId="11" xfId="0" applyNumberFormat="1" applyFont="1" applyBorder="1"/>
    <xf numFmtId="1" fontId="3" fillId="0" borderId="16" xfId="0" applyNumberFormat="1" applyFont="1" applyBorder="1"/>
    <xf numFmtId="1" fontId="3" fillId="0" borderId="12" xfId="0" applyNumberFormat="1" applyFont="1" applyBorder="1"/>
    <xf numFmtId="1" fontId="3" fillId="0" borderId="15" xfId="0" applyNumberFormat="1" applyFont="1" applyBorder="1"/>
    <xf numFmtId="1" fontId="5" fillId="0" borderId="67" xfId="0" applyNumberFormat="1" applyFont="1" applyBorder="1"/>
    <xf numFmtId="1" fontId="6" fillId="0" borderId="16" xfId="0" applyNumberFormat="1" applyFont="1" applyBorder="1" applyProtection="1">
      <protection locked="0"/>
    </xf>
    <xf numFmtId="1" fontId="6" fillId="0" borderId="0" xfId="0" applyNumberFormat="1" applyFont="1"/>
    <xf numFmtId="1" fontId="3" fillId="0" borderId="6" xfId="0" applyNumberFormat="1" applyFont="1" applyBorder="1" applyAlignment="1">
      <alignment horizontal="center" vertical="center"/>
    </xf>
    <xf numFmtId="1" fontId="3" fillId="0" borderId="68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69" xfId="0" applyNumberFormat="1" applyFont="1" applyBorder="1"/>
    <xf numFmtId="1" fontId="3" fillId="0" borderId="32" xfId="0" applyNumberFormat="1" applyFont="1" applyBorder="1"/>
    <xf numFmtId="1" fontId="3" fillId="4" borderId="70" xfId="0" applyNumberFormat="1" applyFont="1" applyFill="1" applyBorder="1" applyProtection="1">
      <protection locked="0"/>
    </xf>
    <xf numFmtId="1" fontId="3" fillId="0" borderId="23" xfId="0" applyNumberFormat="1" applyFont="1" applyBorder="1"/>
    <xf numFmtId="1" fontId="3" fillId="0" borderId="67" xfId="0" applyNumberFormat="1" applyFont="1" applyBorder="1"/>
    <xf numFmtId="1" fontId="3" fillId="4" borderId="46" xfId="0" applyNumberFormat="1" applyFont="1" applyFill="1" applyBorder="1" applyProtection="1">
      <protection locked="0"/>
    </xf>
    <xf numFmtId="1" fontId="3" fillId="4" borderId="43" xfId="0" applyNumberFormat="1" applyFont="1" applyFill="1" applyBorder="1" applyProtection="1">
      <protection locked="0"/>
    </xf>
    <xf numFmtId="1" fontId="3" fillId="4" borderId="71" xfId="0" applyNumberFormat="1" applyFont="1" applyFill="1" applyBorder="1" applyProtection="1">
      <protection locked="0"/>
    </xf>
    <xf numFmtId="1" fontId="3" fillId="4" borderId="16" xfId="0" applyNumberFormat="1" applyFont="1" applyFill="1" applyBorder="1" applyProtection="1">
      <protection locked="0"/>
    </xf>
    <xf numFmtId="1" fontId="3" fillId="0" borderId="44" xfId="0" applyNumberFormat="1" applyFont="1" applyBorder="1" applyAlignment="1">
      <alignment horizontal="center" vertical="center"/>
    </xf>
    <xf numFmtId="1" fontId="3" fillId="0" borderId="71" xfId="0" applyNumberFormat="1" applyFont="1" applyBorder="1"/>
    <xf numFmtId="1" fontId="5" fillId="0" borderId="45" xfId="0" applyNumberFormat="1" applyFont="1" applyBorder="1"/>
    <xf numFmtId="1" fontId="3" fillId="0" borderId="4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3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right"/>
    </xf>
    <xf numFmtId="1" fontId="3" fillId="0" borderId="48" xfId="0" applyNumberFormat="1" applyFont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0" fontId="9" fillId="6" borderId="0" xfId="0" applyFont="1" applyFill="1"/>
    <xf numFmtId="0" fontId="9" fillId="0" borderId="0" xfId="0" applyFont="1"/>
    <xf numFmtId="1" fontId="3" fillId="0" borderId="24" xfId="0" applyNumberFormat="1" applyFont="1" applyBorder="1" applyAlignment="1">
      <alignment horizontal="right" wrapText="1"/>
    </xf>
    <xf numFmtId="1" fontId="3" fillId="8" borderId="20" xfId="0" applyNumberFormat="1" applyFont="1" applyFill="1" applyBorder="1" applyAlignment="1">
      <alignment horizontal="right"/>
    </xf>
    <xf numFmtId="1" fontId="3" fillId="0" borderId="22" xfId="0" applyNumberFormat="1" applyFont="1" applyBorder="1" applyAlignment="1">
      <alignment horizontal="right"/>
    </xf>
    <xf numFmtId="1" fontId="3" fillId="8" borderId="26" xfId="0" applyNumberFormat="1" applyFont="1" applyFill="1" applyBorder="1" applyAlignment="1">
      <alignment horizontal="right"/>
    </xf>
    <xf numFmtId="1" fontId="3" fillId="0" borderId="29" xfId="0" applyNumberFormat="1" applyFont="1" applyBorder="1" applyAlignment="1">
      <alignment horizontal="right"/>
    </xf>
    <xf numFmtId="1" fontId="3" fillId="8" borderId="24" xfId="0" applyNumberFormat="1" applyFont="1" applyFill="1" applyBorder="1"/>
    <xf numFmtId="1" fontId="3" fillId="8" borderId="23" xfId="0" applyNumberFormat="1" applyFont="1" applyFill="1" applyBorder="1"/>
    <xf numFmtId="1" fontId="3" fillId="8" borderId="17" xfId="0" applyNumberFormat="1" applyFont="1" applyFill="1" applyBorder="1"/>
    <xf numFmtId="1" fontId="3" fillId="4" borderId="74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1" fontId="3" fillId="0" borderId="33" xfId="0" applyNumberFormat="1" applyFont="1" applyBorder="1" applyAlignment="1">
      <alignment wrapText="1"/>
    </xf>
    <xf numFmtId="1" fontId="3" fillId="0" borderId="30" xfId="0" applyNumberFormat="1" applyFont="1" applyBorder="1" applyAlignment="1">
      <alignment horizontal="right" wrapText="1"/>
    </xf>
    <xf numFmtId="1" fontId="3" fillId="0" borderId="31" xfId="0" applyNumberFormat="1" applyFont="1" applyBorder="1" applyAlignment="1">
      <alignment horizontal="right"/>
    </xf>
    <xf numFmtId="1" fontId="3" fillId="0" borderId="32" xfId="0" applyNumberFormat="1" applyFont="1" applyBorder="1" applyAlignment="1">
      <alignment horizontal="right"/>
    </xf>
    <xf numFmtId="1" fontId="3" fillId="0" borderId="64" xfId="0" applyNumberFormat="1" applyFont="1" applyBorder="1"/>
    <xf numFmtId="1" fontId="3" fillId="0" borderId="46" xfId="0" applyNumberFormat="1" applyFont="1" applyBorder="1" applyAlignment="1">
      <alignment horizontal="right"/>
    </xf>
    <xf numFmtId="1" fontId="3" fillId="0" borderId="43" xfId="0" applyNumberFormat="1" applyFont="1" applyBorder="1" applyAlignment="1">
      <alignment horizontal="right"/>
    </xf>
    <xf numFmtId="1" fontId="3" fillId="0" borderId="16" xfId="0" applyNumberFormat="1" applyFont="1" applyBorder="1" applyAlignment="1">
      <alignment horizontal="right"/>
    </xf>
    <xf numFmtId="1" fontId="3" fillId="8" borderId="36" xfId="0" applyNumberFormat="1" applyFont="1" applyFill="1" applyBorder="1"/>
    <xf numFmtId="1" fontId="3" fillId="8" borderId="39" xfId="0" applyNumberFormat="1" applyFont="1" applyFill="1" applyBorder="1"/>
    <xf numFmtId="1" fontId="3" fillId="8" borderId="75" xfId="0" applyNumberFormat="1" applyFont="1" applyFill="1" applyBorder="1"/>
    <xf numFmtId="1" fontId="3" fillId="4" borderId="64" xfId="0" applyNumberFormat="1" applyFont="1" applyFill="1" applyBorder="1" applyProtection="1">
      <protection locked="0"/>
    </xf>
    <xf numFmtId="1" fontId="3" fillId="0" borderId="24" xfId="0" applyNumberFormat="1" applyFont="1" applyBorder="1" applyAlignment="1">
      <alignment horizontal="right"/>
    </xf>
    <xf numFmtId="1" fontId="3" fillId="0" borderId="26" xfId="0" applyNumberFormat="1" applyFont="1" applyBorder="1" applyAlignment="1">
      <alignment horizontal="right"/>
    </xf>
    <xf numFmtId="1" fontId="3" fillId="0" borderId="23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/>
    </xf>
    <xf numFmtId="1" fontId="3" fillId="0" borderId="30" xfId="0" applyNumberFormat="1" applyFont="1" applyBorder="1" applyAlignment="1">
      <alignment horizontal="right" shrinkToFit="1"/>
    </xf>
    <xf numFmtId="1" fontId="3" fillId="0" borderId="31" xfId="0" applyNumberFormat="1" applyFont="1" applyBorder="1" applyAlignment="1">
      <alignment horizontal="right" shrinkToFit="1"/>
    </xf>
    <xf numFmtId="1" fontId="3" fillId="0" borderId="52" xfId="0" applyNumberFormat="1" applyFont="1" applyBorder="1" applyAlignment="1">
      <alignment horizontal="right"/>
    </xf>
    <xf numFmtId="1" fontId="3" fillId="0" borderId="53" xfId="0" applyNumberFormat="1" applyFont="1" applyBorder="1" applyAlignment="1">
      <alignment horizontal="right"/>
    </xf>
    <xf numFmtId="1" fontId="3" fillId="0" borderId="77" xfId="0" applyNumberFormat="1" applyFont="1" applyBorder="1" applyAlignment="1">
      <alignment horizontal="right"/>
    </xf>
    <xf numFmtId="1" fontId="3" fillId="4" borderId="77" xfId="0" applyNumberFormat="1" applyFont="1" applyFill="1" applyBorder="1" applyProtection="1">
      <protection locked="0"/>
    </xf>
    <xf numFmtId="1" fontId="3" fillId="4" borderId="78" xfId="0" applyNumberFormat="1" applyFont="1" applyFill="1" applyBorder="1" applyProtection="1">
      <protection locked="0"/>
    </xf>
    <xf numFmtId="1" fontId="3" fillId="4" borderId="79" xfId="0" applyNumberFormat="1" applyFont="1" applyFill="1" applyBorder="1" applyProtection="1">
      <protection locked="0"/>
    </xf>
    <xf numFmtId="1" fontId="3" fillId="4" borderId="80" xfId="0" applyNumberFormat="1" applyFont="1" applyFill="1" applyBorder="1" applyProtection="1">
      <protection locked="0"/>
    </xf>
    <xf numFmtId="1" fontId="3" fillId="4" borderId="51" xfId="0" applyNumberFormat="1" applyFont="1" applyFill="1" applyBorder="1" applyProtection="1">
      <protection locked="0"/>
    </xf>
    <xf numFmtId="1" fontId="3" fillId="0" borderId="36" xfId="0" applyNumberFormat="1" applyFont="1" applyBorder="1" applyAlignment="1">
      <alignment horizontal="right"/>
    </xf>
    <xf numFmtId="1" fontId="3" fillId="0" borderId="37" xfId="0" applyNumberFormat="1" applyFont="1" applyBorder="1" applyAlignment="1">
      <alignment horizontal="right"/>
    </xf>
    <xf numFmtId="1" fontId="3" fillId="0" borderId="39" xfId="0" applyNumberFormat="1" applyFont="1" applyBorder="1" applyAlignment="1">
      <alignment horizontal="right"/>
    </xf>
    <xf numFmtId="1" fontId="3" fillId="4" borderId="81" xfId="0" applyNumberFormat="1" applyFont="1" applyFill="1" applyBorder="1" applyProtection="1">
      <protection locked="0"/>
    </xf>
    <xf numFmtId="1" fontId="3" fillId="0" borderId="46" xfId="0" applyNumberFormat="1" applyFont="1" applyBorder="1" applyAlignment="1">
      <alignment horizontal="right" wrapText="1"/>
    </xf>
    <xf numFmtId="1" fontId="3" fillId="0" borderId="43" xfId="0" applyNumberFormat="1" applyFont="1" applyBorder="1" applyAlignment="1">
      <alignment horizontal="right" wrapText="1"/>
    </xf>
    <xf numFmtId="1" fontId="3" fillId="0" borderId="2" xfId="0" applyNumberFormat="1" applyFont="1" applyBorder="1"/>
    <xf numFmtId="1" fontId="3" fillId="0" borderId="68" xfId="0" applyNumberFormat="1" applyFont="1" applyBorder="1"/>
    <xf numFmtId="1" fontId="5" fillId="0" borderId="3" xfId="0" applyNumberFormat="1" applyFont="1" applyBorder="1"/>
    <xf numFmtId="1" fontId="5" fillId="0" borderId="5" xfId="0" applyNumberFormat="1" applyFont="1" applyBorder="1"/>
    <xf numFmtId="1" fontId="3" fillId="0" borderId="47" xfId="0" applyNumberFormat="1" applyFont="1" applyBorder="1" applyAlignment="1">
      <alignment horizontal="center" vertical="center" wrapText="1"/>
    </xf>
    <xf numFmtId="1" fontId="3" fillId="0" borderId="48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vertical="center"/>
    </xf>
    <xf numFmtId="1" fontId="3" fillId="0" borderId="19" xfId="0" applyNumberFormat="1" applyFont="1" applyBorder="1" applyAlignment="1">
      <alignment horizontal="right"/>
    </xf>
    <xf numFmtId="1" fontId="3" fillId="0" borderId="20" xfId="0" applyNumberFormat="1" applyFont="1" applyBorder="1" applyAlignment="1">
      <alignment horizontal="right"/>
    </xf>
    <xf numFmtId="1" fontId="3" fillId="0" borderId="69" xfId="0" applyNumberFormat="1" applyFont="1" applyBorder="1" applyAlignment="1">
      <alignment horizontal="right"/>
    </xf>
    <xf numFmtId="1" fontId="3" fillId="0" borderId="64" xfId="0" applyNumberFormat="1" applyFont="1" applyBorder="1" applyAlignment="1">
      <alignment vertical="center"/>
    </xf>
    <xf numFmtId="1" fontId="3" fillId="0" borderId="51" xfId="0" applyNumberFormat="1" applyFont="1" applyBorder="1" applyAlignment="1">
      <alignment vertical="center"/>
    </xf>
    <xf numFmtId="1" fontId="3" fillId="0" borderId="47" xfId="0" applyNumberFormat="1" applyFont="1" applyBorder="1" applyAlignment="1">
      <alignment horizontal="right"/>
    </xf>
    <xf numFmtId="1" fontId="5" fillId="0" borderId="82" xfId="0" applyNumberFormat="1" applyFont="1" applyBorder="1"/>
    <xf numFmtId="0" fontId="10" fillId="0" borderId="0" xfId="0" applyFont="1"/>
    <xf numFmtId="1" fontId="9" fillId="0" borderId="98" xfId="0" applyNumberFormat="1" applyFont="1" applyBorder="1" applyAlignment="1">
      <alignment horizontal="center" vertical="center"/>
    </xf>
    <xf numFmtId="1" fontId="9" fillId="0" borderId="99" xfId="0" applyNumberFormat="1" applyFont="1" applyBorder="1" applyAlignment="1">
      <alignment horizontal="center" vertical="center"/>
    </xf>
    <xf numFmtId="1" fontId="9" fillId="0" borderId="89" xfId="0" applyNumberFormat="1" applyFont="1" applyBorder="1" applyAlignment="1">
      <alignment horizontal="center" vertical="center" wrapText="1"/>
    </xf>
    <xf numFmtId="1" fontId="9" fillId="0" borderId="99" xfId="0" applyNumberFormat="1" applyFont="1" applyBorder="1" applyAlignment="1">
      <alignment horizontal="center" vertical="center" wrapText="1"/>
    </xf>
    <xf numFmtId="1" fontId="9" fillId="0" borderId="88" xfId="0" applyNumberFormat="1" applyFont="1" applyBorder="1" applyAlignment="1">
      <alignment horizontal="center" vertical="center" wrapText="1"/>
    </xf>
    <xf numFmtId="1" fontId="9" fillId="10" borderId="102" xfId="0" applyNumberFormat="1" applyFont="1" applyFill="1" applyBorder="1"/>
    <xf numFmtId="1" fontId="9" fillId="0" borderId="103" xfId="0" applyNumberFormat="1" applyFont="1" applyBorder="1" applyAlignment="1">
      <alignment horizontal="right" wrapText="1"/>
    </xf>
    <xf numFmtId="1" fontId="3" fillId="11" borderId="104" xfId="0" applyNumberFormat="1" applyFont="1" applyFill="1" applyBorder="1" applyProtection="1">
      <protection locked="0"/>
    </xf>
    <xf numFmtId="1" fontId="3" fillId="11" borderId="105" xfId="0" applyNumberFormat="1" applyFont="1" applyFill="1" applyBorder="1" applyProtection="1">
      <protection locked="0"/>
    </xf>
    <xf numFmtId="1" fontId="3" fillId="11" borderId="106" xfId="0" applyNumberFormat="1" applyFont="1" applyFill="1" applyBorder="1" applyProtection="1">
      <protection locked="0"/>
    </xf>
    <xf numFmtId="1" fontId="3" fillId="11" borderId="107" xfId="0" applyNumberFormat="1" applyFont="1" applyFill="1" applyBorder="1" applyProtection="1">
      <protection locked="0"/>
    </xf>
    <xf numFmtId="1" fontId="3" fillId="11" borderId="102" xfId="0" applyNumberFormat="1" applyFont="1" applyFill="1" applyBorder="1" applyProtection="1">
      <protection locked="0"/>
    </xf>
    <xf numFmtId="1" fontId="3" fillId="12" borderId="102" xfId="0" applyNumberFormat="1" applyFont="1" applyFill="1" applyBorder="1"/>
    <xf numFmtId="1" fontId="3" fillId="11" borderId="108" xfId="0" applyNumberFormat="1" applyFont="1" applyFill="1" applyBorder="1" applyProtection="1">
      <protection locked="0"/>
    </xf>
    <xf numFmtId="1" fontId="3" fillId="11" borderId="109" xfId="0" applyNumberFormat="1" applyFont="1" applyFill="1" applyBorder="1" applyProtection="1">
      <protection locked="0"/>
    </xf>
    <xf numFmtId="1" fontId="3" fillId="11" borderId="110" xfId="0" applyNumberFormat="1" applyFont="1" applyFill="1" applyBorder="1" applyProtection="1">
      <protection locked="0"/>
    </xf>
    <xf numFmtId="1" fontId="9" fillId="10" borderId="111" xfId="0" applyNumberFormat="1" applyFont="1" applyFill="1" applyBorder="1"/>
    <xf numFmtId="1" fontId="9" fillId="0" borderId="112" xfId="0" applyNumberFormat="1" applyFont="1" applyBorder="1" applyAlignment="1">
      <alignment horizontal="right" wrapText="1"/>
    </xf>
    <xf numFmtId="1" fontId="3" fillId="11" borderId="112" xfId="0" applyNumberFormat="1" applyFont="1" applyFill="1" applyBorder="1" applyProtection="1">
      <protection locked="0"/>
    </xf>
    <xf numFmtId="1" fontId="3" fillId="11" borderId="113" xfId="0" applyNumberFormat="1" applyFont="1" applyFill="1" applyBorder="1" applyProtection="1">
      <protection locked="0"/>
    </xf>
    <xf numFmtId="1" fontId="3" fillId="11" borderId="114" xfId="0" applyNumberFormat="1" applyFont="1" applyFill="1" applyBorder="1" applyProtection="1">
      <protection locked="0"/>
    </xf>
    <xf numFmtId="1" fontId="3" fillId="11" borderId="115" xfId="0" applyNumberFormat="1" applyFont="1" applyFill="1" applyBorder="1" applyProtection="1">
      <protection locked="0"/>
    </xf>
    <xf numFmtId="1" fontId="3" fillId="11" borderId="111" xfId="0" applyNumberFormat="1" applyFont="1" applyFill="1" applyBorder="1" applyProtection="1">
      <protection locked="0"/>
    </xf>
    <xf numFmtId="1" fontId="3" fillId="12" borderId="111" xfId="0" applyNumberFormat="1" applyFont="1" applyFill="1" applyBorder="1"/>
    <xf numFmtId="1" fontId="3" fillId="11" borderId="116" xfId="0" applyNumberFormat="1" applyFont="1" applyFill="1" applyBorder="1" applyProtection="1">
      <protection locked="0"/>
    </xf>
    <xf numFmtId="1" fontId="3" fillId="11" borderId="117" xfId="0" applyNumberFormat="1" applyFont="1" applyFill="1" applyBorder="1" applyProtection="1">
      <protection locked="0"/>
    </xf>
    <xf numFmtId="1" fontId="3" fillId="11" borderId="118" xfId="0" applyNumberFormat="1" applyFont="1" applyFill="1" applyBorder="1" applyProtection="1">
      <protection locked="0"/>
    </xf>
    <xf numFmtId="1" fontId="9" fillId="10" borderId="110" xfId="0" applyNumberFormat="1" applyFont="1" applyFill="1" applyBorder="1"/>
    <xf numFmtId="1" fontId="9" fillId="0" borderId="104" xfId="0" applyNumberFormat="1" applyFont="1" applyBorder="1" applyAlignment="1">
      <alignment horizontal="right" wrapText="1"/>
    </xf>
    <xf numFmtId="1" fontId="9" fillId="10" borderId="118" xfId="0" applyNumberFormat="1" applyFont="1" applyFill="1" applyBorder="1"/>
    <xf numFmtId="1" fontId="3" fillId="12" borderId="119" xfId="0" applyNumberFormat="1" applyFont="1" applyFill="1" applyBorder="1" applyAlignment="1">
      <alignment horizontal="center"/>
    </xf>
    <xf numFmtId="1" fontId="3" fillId="12" borderId="120" xfId="0" applyNumberFormat="1" applyFont="1" applyFill="1" applyBorder="1" applyAlignment="1">
      <alignment horizontal="center"/>
    </xf>
    <xf numFmtId="1" fontId="3" fillId="13" borderId="119" xfId="0" applyNumberFormat="1" applyFont="1" applyFill="1" applyBorder="1"/>
    <xf numFmtId="1" fontId="3" fillId="13" borderId="111" xfId="0" applyNumberFormat="1" applyFont="1" applyFill="1" applyBorder="1" applyAlignment="1">
      <alignment horizontal="center"/>
    </xf>
    <xf numFmtId="1" fontId="9" fillId="0" borderId="121" xfId="0" applyNumberFormat="1" applyFont="1" applyBorder="1" applyAlignment="1">
      <alignment horizontal="right" wrapText="1"/>
    </xf>
    <xf numFmtId="1" fontId="3" fillId="11" borderId="121" xfId="0" applyNumberFormat="1" applyFont="1" applyFill="1" applyBorder="1" applyProtection="1">
      <protection locked="0"/>
    </xf>
    <xf numFmtId="1" fontId="3" fillId="11" borderId="122" xfId="0" applyNumberFormat="1" applyFont="1" applyFill="1" applyBorder="1" applyProtection="1">
      <protection locked="0"/>
    </xf>
    <xf numFmtId="1" fontId="3" fillId="11" borderId="123" xfId="0" applyNumberFormat="1" applyFont="1" applyFill="1" applyBorder="1" applyProtection="1">
      <protection locked="0"/>
    </xf>
    <xf numFmtId="1" fontId="3" fillId="14" borderId="107" xfId="0" applyNumberFormat="1" applyFont="1" applyFill="1" applyBorder="1"/>
    <xf numFmtId="1" fontId="3" fillId="14" borderId="102" xfId="0" applyNumberFormat="1" applyFont="1" applyFill="1" applyBorder="1"/>
    <xf numFmtId="1" fontId="3" fillId="13" borderId="119" xfId="0" applyNumberFormat="1" applyFont="1" applyFill="1" applyBorder="1" applyAlignment="1">
      <alignment horizontal="center"/>
    </xf>
    <xf numFmtId="1" fontId="9" fillId="10" borderId="125" xfId="0" applyNumberFormat="1" applyFont="1" applyFill="1" applyBorder="1"/>
    <xf numFmtId="1" fontId="3" fillId="14" borderId="126" xfId="0" applyNumberFormat="1" applyFont="1" applyFill="1" applyBorder="1"/>
    <xf numFmtId="1" fontId="3" fillId="14" borderId="125" xfId="0" applyNumberFormat="1" applyFont="1" applyFill="1" applyBorder="1"/>
    <xf numFmtId="1" fontId="3" fillId="13" borderId="127" xfId="0" applyNumberFormat="1" applyFont="1" applyFill="1" applyBorder="1" applyAlignment="1">
      <alignment horizontal="center"/>
    </xf>
    <xf numFmtId="1" fontId="3" fillId="12" borderId="125" xfId="0" applyNumberFormat="1" applyFont="1" applyFill="1" applyBorder="1"/>
    <xf numFmtId="1" fontId="0" fillId="15" borderId="0" xfId="0" applyNumberFormat="1" applyFill="1"/>
    <xf numFmtId="0" fontId="0" fillId="15" borderId="0" xfId="0" applyFill="1"/>
    <xf numFmtId="0" fontId="13" fillId="0" borderId="0" xfId="0" applyFont="1"/>
    <xf numFmtId="0" fontId="13" fillId="0" borderId="0" xfId="0" applyFont="1" applyAlignment="1">
      <alignment vertical="center"/>
    </xf>
    <xf numFmtId="166" fontId="4" fillId="0" borderId="128" xfId="2" applyNumberFormat="1" applyFont="1" applyFill="1" applyBorder="1" applyAlignment="1">
      <alignment vertical="center"/>
    </xf>
    <xf numFmtId="166" fontId="4" fillId="0" borderId="128" xfId="2" applyNumberFormat="1" applyFont="1" applyBorder="1" applyAlignment="1">
      <alignment vertical="center"/>
    </xf>
    <xf numFmtId="0" fontId="16" fillId="3" borderId="0" xfId="0" applyFont="1" applyFill="1" applyAlignment="1">
      <alignment horizontal="left"/>
    </xf>
    <xf numFmtId="0" fontId="16" fillId="3" borderId="0" xfId="0" applyFont="1" applyFill="1"/>
    <xf numFmtId="0" fontId="17" fillId="3" borderId="128" xfId="0" applyFont="1" applyFill="1" applyBorder="1" applyAlignment="1">
      <alignment horizontal="left" vertical="center" wrapText="1"/>
    </xf>
    <xf numFmtId="0" fontId="18" fillId="3" borderId="0" xfId="0" applyFont="1" applyFill="1"/>
    <xf numFmtId="0" fontId="18" fillId="3" borderId="128" xfId="0" applyFont="1" applyFill="1" applyBorder="1" applyAlignment="1">
      <alignment horizontal="left" vertical="top" wrapText="1"/>
    </xf>
    <xf numFmtId="1" fontId="21" fillId="0" borderId="128" xfId="0" applyNumberFormat="1" applyFont="1" applyFill="1" applyBorder="1" applyAlignment="1"/>
    <xf numFmtId="0" fontId="18" fillId="3" borderId="0" xfId="0" applyFont="1" applyFill="1" applyAlignment="1">
      <alignment horizontal="left"/>
    </xf>
    <xf numFmtId="1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67" fontId="19" fillId="3" borderId="0" xfId="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4" fillId="17" borderId="128" xfId="0" applyFont="1" applyFill="1" applyBorder="1" applyAlignment="1">
      <alignment horizontal="center" vertical="center" wrapText="1"/>
    </xf>
    <xf numFmtId="166" fontId="29" fillId="0" borderId="128" xfId="2" applyNumberFormat="1" applyFont="1" applyFill="1" applyBorder="1" applyAlignment="1">
      <alignment horizontal="center" vertical="center" wrapText="1"/>
    </xf>
    <xf numFmtId="1" fontId="28" fillId="0" borderId="28" xfId="0" applyNumberFormat="1" applyFont="1" applyBorder="1" applyAlignment="1">
      <alignment wrapText="1"/>
    </xf>
    <xf numFmtId="166" fontId="29" fillId="0" borderId="131" xfId="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29" fillId="20" borderId="128" xfId="0" applyFont="1" applyFill="1" applyBorder="1" applyAlignment="1">
      <alignment horizontal="center" vertical="center" wrapText="1"/>
    </xf>
    <xf numFmtId="166" fontId="29" fillId="20" borderId="128" xfId="2" applyNumberFormat="1" applyFont="1" applyFill="1" applyBorder="1" applyAlignment="1">
      <alignment horizontal="center" vertical="center" wrapText="1"/>
    </xf>
    <xf numFmtId="0" fontId="28" fillId="7" borderId="128" xfId="0" applyFont="1" applyFill="1" applyBorder="1" applyAlignment="1">
      <alignment horizontal="center" vertical="center" wrapText="1"/>
    </xf>
    <xf numFmtId="0" fontId="25" fillId="17" borderId="128" xfId="0" applyFont="1" applyFill="1" applyBorder="1" applyAlignment="1">
      <alignment horizontal="center" vertical="center" wrapText="1"/>
    </xf>
    <xf numFmtId="0" fontId="17" fillId="17" borderId="128" xfId="0" applyFont="1" applyFill="1" applyBorder="1" applyAlignment="1">
      <alignment horizontal="center" vertical="center"/>
    </xf>
    <xf numFmtId="0" fontId="17" fillId="17" borderId="128" xfId="0" applyFont="1" applyFill="1" applyBorder="1" applyAlignment="1">
      <alignment horizontal="center" vertical="center" wrapText="1"/>
    </xf>
    <xf numFmtId="166" fontId="8" fillId="17" borderId="128" xfId="2" applyNumberFormat="1" applyFont="1" applyFill="1" applyBorder="1" applyAlignment="1">
      <alignment horizontal="center" vertical="center"/>
    </xf>
    <xf numFmtId="166" fontId="20" fillId="17" borderId="128" xfId="2" applyNumberFormat="1" applyFont="1" applyFill="1" applyBorder="1" applyAlignment="1">
      <alignment horizontal="center" vertical="center"/>
    </xf>
    <xf numFmtId="0" fontId="17" fillId="7" borderId="128" xfId="0" applyFont="1" applyFill="1" applyBorder="1" applyAlignment="1">
      <alignment horizontal="center" vertical="center"/>
    </xf>
    <xf numFmtId="0" fontId="17" fillId="7" borderId="128" xfId="0" applyFont="1" applyFill="1" applyBorder="1" applyAlignment="1">
      <alignment horizontal="center" vertical="center" wrapText="1"/>
    </xf>
    <xf numFmtId="166" fontId="8" fillId="7" borderId="128" xfId="2" applyNumberFormat="1" applyFont="1" applyFill="1" applyBorder="1" applyAlignment="1">
      <alignment horizontal="center" vertical="center"/>
    </xf>
    <xf numFmtId="166" fontId="20" fillId="7" borderId="128" xfId="2" applyNumberFormat="1" applyFont="1" applyFill="1" applyBorder="1" applyAlignment="1">
      <alignment horizontal="center" vertical="center"/>
    </xf>
    <xf numFmtId="0" fontId="17" fillId="20" borderId="128" xfId="0" applyFont="1" applyFill="1" applyBorder="1" applyAlignment="1">
      <alignment horizontal="center" vertical="center" wrapText="1"/>
    </xf>
    <xf numFmtId="9" fontId="19" fillId="20" borderId="128" xfId="3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3" fillId="18" borderId="0" xfId="0" applyFont="1" applyFill="1" applyAlignment="1">
      <alignment horizontal="center" vertical="center" wrapText="1"/>
    </xf>
    <xf numFmtId="0" fontId="30" fillId="0" borderId="128" xfId="0" applyFont="1" applyBorder="1" applyAlignment="1">
      <alignment horizontal="left" vertical="center" wrapText="1"/>
    </xf>
    <xf numFmtId="0" fontId="18" fillId="3" borderId="133" xfId="0" applyFont="1" applyFill="1" applyBorder="1" applyAlignment="1">
      <alignment horizontal="center" vertical="center" wrapText="1"/>
    </xf>
    <xf numFmtId="0" fontId="17" fillId="20" borderId="128" xfId="0" applyFont="1" applyFill="1" applyBorder="1" applyAlignment="1">
      <alignment horizontal="center" vertical="center"/>
    </xf>
    <xf numFmtId="166" fontId="8" fillId="20" borderId="128" xfId="2" applyNumberFormat="1" applyFont="1" applyFill="1" applyBorder="1" applyAlignment="1">
      <alignment horizontal="center" vertical="center"/>
    </xf>
    <xf numFmtId="166" fontId="22" fillId="20" borderId="128" xfId="2" applyNumberFormat="1" applyFont="1" applyFill="1" applyBorder="1"/>
    <xf numFmtId="0" fontId="17" fillId="17" borderId="130" xfId="0" applyFont="1" applyFill="1" applyBorder="1" applyAlignment="1">
      <alignment horizontal="center" vertical="center" wrapText="1"/>
    </xf>
    <xf numFmtId="0" fontId="17" fillId="17" borderId="128" xfId="0" applyFont="1" applyFill="1" applyBorder="1" applyAlignment="1">
      <alignment vertical="center" wrapText="1"/>
    </xf>
    <xf numFmtId="9" fontId="8" fillId="17" borderId="128" xfId="3" applyFont="1" applyFill="1" applyBorder="1" applyAlignment="1">
      <alignment horizontal="center" vertical="center" wrapText="1"/>
    </xf>
    <xf numFmtId="9" fontId="19" fillId="17" borderId="128" xfId="3" applyFont="1" applyFill="1" applyBorder="1" applyAlignment="1">
      <alignment horizontal="center" vertical="center" wrapText="1"/>
    </xf>
    <xf numFmtId="9" fontId="18" fillId="3" borderId="0" xfId="3" applyFont="1" applyFill="1"/>
    <xf numFmtId="166" fontId="16" fillId="20" borderId="128" xfId="2" applyNumberFormat="1" applyFont="1" applyFill="1" applyBorder="1"/>
    <xf numFmtId="166" fontId="16" fillId="7" borderId="128" xfId="2" applyNumberFormat="1" applyFont="1" applyFill="1" applyBorder="1"/>
    <xf numFmtId="9" fontId="16" fillId="21" borderId="128" xfId="3" applyFont="1" applyFill="1" applyBorder="1" applyAlignment="1">
      <alignment horizontal="center"/>
    </xf>
    <xf numFmtId="9" fontId="16" fillId="21" borderId="0" xfId="3" applyFont="1" applyFill="1"/>
    <xf numFmtId="0" fontId="17" fillId="20" borderId="0" xfId="0" applyFont="1" applyFill="1" applyBorder="1" applyAlignment="1">
      <alignment horizontal="center" vertical="center" wrapText="1"/>
    </xf>
    <xf numFmtId="9" fontId="19" fillId="20" borderId="0" xfId="3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9" fontId="19" fillId="0" borderId="0" xfId="3" applyFont="1" applyFill="1" applyBorder="1" applyAlignment="1">
      <alignment horizontal="center" vertical="center" wrapText="1"/>
    </xf>
    <xf numFmtId="167" fontId="19" fillId="0" borderId="0" xfId="3" applyNumberFormat="1" applyFont="1" applyFill="1" applyBorder="1" applyAlignment="1">
      <alignment horizontal="center" vertical="center" wrapText="1"/>
    </xf>
    <xf numFmtId="0" fontId="17" fillId="20" borderId="130" xfId="0" applyFont="1" applyFill="1" applyBorder="1" applyAlignment="1">
      <alignment horizontal="center" vertical="center" wrapText="1"/>
    </xf>
    <xf numFmtId="9" fontId="20" fillId="20" borderId="130" xfId="3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9" fontId="19" fillId="19" borderId="130" xfId="3" applyFont="1" applyFill="1" applyBorder="1" applyAlignment="1">
      <alignment horizontal="center" vertical="center" wrapText="1"/>
    </xf>
    <xf numFmtId="9" fontId="19" fillId="16" borderId="130" xfId="3" applyFont="1" applyFill="1" applyBorder="1" applyAlignment="1">
      <alignment horizontal="center" vertical="center" wrapText="1"/>
    </xf>
    <xf numFmtId="9" fontId="20" fillId="19" borderId="0" xfId="3" applyFont="1" applyFill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wrapText="1"/>
    </xf>
    <xf numFmtId="1" fontId="28" fillId="0" borderId="17" xfId="0" applyNumberFormat="1" applyFont="1" applyBorder="1" applyAlignment="1">
      <alignment wrapText="1"/>
    </xf>
    <xf numFmtId="166" fontId="28" fillId="7" borderId="128" xfId="2" applyNumberFormat="1" applyFont="1" applyFill="1" applyBorder="1" applyAlignment="1">
      <alignment vertical="center" wrapText="1"/>
    </xf>
    <xf numFmtId="0" fontId="23" fillId="18" borderId="0" xfId="0" applyFont="1" applyFill="1" applyAlignment="1">
      <alignment horizontal="center" wrapText="1"/>
    </xf>
    <xf numFmtId="166" fontId="28" fillId="0" borderId="128" xfId="2" applyNumberFormat="1" applyFont="1" applyFill="1" applyBorder="1" applyAlignment="1">
      <alignment vertical="center" wrapText="1"/>
    </xf>
    <xf numFmtId="9" fontId="23" fillId="16" borderId="128" xfId="3" applyFont="1" applyFill="1" applyBorder="1" applyAlignment="1">
      <alignment vertical="center" wrapText="1"/>
    </xf>
    <xf numFmtId="9" fontId="23" fillId="0" borderId="0" xfId="0" applyNumberFormat="1" applyFont="1" applyAlignment="1">
      <alignment wrapText="1"/>
    </xf>
    <xf numFmtId="0" fontId="26" fillId="0" borderId="0" xfId="0" applyFont="1" applyAlignment="1">
      <alignment wrapText="1"/>
    </xf>
    <xf numFmtId="1" fontId="28" fillId="0" borderId="0" xfId="0" applyNumberFormat="1" applyFont="1" applyAlignment="1">
      <alignment wrapText="1"/>
    </xf>
    <xf numFmtId="0" fontId="23" fillId="18" borderId="0" xfId="0" applyFont="1" applyFill="1" applyAlignment="1">
      <alignment wrapText="1"/>
    </xf>
    <xf numFmtId="1" fontId="28" fillId="0" borderId="8" xfId="0" applyNumberFormat="1" applyFont="1" applyBorder="1" applyAlignment="1">
      <alignment wrapText="1"/>
    </xf>
    <xf numFmtId="0" fontId="30" fillId="0" borderId="128" xfId="0" applyFont="1" applyBorder="1" applyAlignment="1">
      <alignment wrapText="1"/>
    </xf>
    <xf numFmtId="166" fontId="30" fillId="20" borderId="128" xfId="0" applyNumberFormat="1" applyFont="1" applyFill="1" applyBorder="1" applyAlignment="1">
      <alignment wrapText="1"/>
    </xf>
    <xf numFmtId="166" fontId="30" fillId="7" borderId="128" xfId="0" applyNumberFormat="1" applyFont="1" applyFill="1" applyBorder="1" applyAlignment="1">
      <alignment wrapText="1"/>
    </xf>
    <xf numFmtId="1" fontId="5" fillId="0" borderId="134" xfId="0" applyNumberFormat="1" applyFont="1" applyBorder="1"/>
    <xf numFmtId="0" fontId="26" fillId="0" borderId="128" xfId="0" applyFont="1" applyBorder="1" applyAlignment="1">
      <alignment horizontal="center" vertical="center" wrapText="1"/>
    </xf>
    <xf numFmtId="0" fontId="26" fillId="0" borderId="135" xfId="0" applyFont="1" applyFill="1" applyBorder="1" applyAlignment="1">
      <alignment horizontal="center" vertical="center" wrapText="1"/>
    </xf>
    <xf numFmtId="0" fontId="26" fillId="0" borderId="13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0" borderId="128" xfId="0" applyFont="1" applyBorder="1"/>
    <xf numFmtId="164" fontId="39" fillId="0" borderId="128" xfId="4" applyFont="1" applyBorder="1"/>
    <xf numFmtId="164" fontId="38" fillId="0" borderId="128" xfId="4" applyFont="1" applyBorder="1"/>
    <xf numFmtId="0" fontId="38" fillId="0" borderId="0" xfId="0" applyFont="1" applyAlignment="1">
      <alignment horizontal="center"/>
    </xf>
    <xf numFmtId="164" fontId="38" fillId="0" borderId="128" xfId="0" applyNumberFormat="1" applyFont="1" applyBorder="1"/>
    <xf numFmtId="0" fontId="38" fillId="0" borderId="128" xfId="0" applyFont="1" applyBorder="1" applyAlignment="1">
      <alignment horizontal="center"/>
    </xf>
    <xf numFmtId="0" fontId="38" fillId="22" borderId="128" xfId="0" applyFont="1" applyFill="1" applyBorder="1"/>
    <xf numFmtId="164" fontId="39" fillId="22" borderId="128" xfId="4" applyFont="1" applyFill="1" applyBorder="1"/>
    <xf numFmtId="164" fontId="38" fillId="22" borderId="128" xfId="4" applyFont="1" applyFill="1" applyBorder="1"/>
    <xf numFmtId="164" fontId="38" fillId="22" borderId="128" xfId="0" applyNumberFormat="1" applyFont="1" applyFill="1" applyBorder="1"/>
    <xf numFmtId="0" fontId="38" fillId="22" borderId="128" xfId="0" applyFont="1" applyFill="1" applyBorder="1" applyAlignment="1">
      <alignment horizontal="center"/>
    </xf>
    <xf numFmtId="0" fontId="26" fillId="0" borderId="128" xfId="0" applyFont="1" applyBorder="1"/>
    <xf numFmtId="164" fontId="2" fillId="0" borderId="128" xfId="4" applyFont="1" applyBorder="1"/>
    <xf numFmtId="164" fontId="26" fillId="0" borderId="128" xfId="4" applyFont="1" applyBorder="1"/>
    <xf numFmtId="164" fontId="38" fillId="0" borderId="137" xfId="0" applyNumberFormat="1" applyFont="1" applyBorder="1"/>
    <xf numFmtId="167" fontId="0" fillId="0" borderId="0" xfId="3" applyNumberFormat="1" applyFont="1" applyAlignment="1">
      <alignment horizontal="center"/>
    </xf>
    <xf numFmtId="0" fontId="0" fillId="0" borderId="0" xfId="0" applyAlignment="1">
      <alignment horizontal="center"/>
    </xf>
    <xf numFmtId="164" fontId="4" fillId="0" borderId="128" xfId="4" applyFont="1" applyBorder="1" applyAlignment="1">
      <alignment vertical="center"/>
    </xf>
    <xf numFmtId="0" fontId="40" fillId="23" borderId="138" xfId="0" applyFont="1" applyFill="1" applyBorder="1" applyAlignment="1">
      <alignment horizontal="center" vertical="center" wrapText="1"/>
    </xf>
    <xf numFmtId="0" fontId="40" fillId="23" borderId="138" xfId="0" applyFont="1" applyFill="1" applyBorder="1" applyAlignment="1">
      <alignment horizontal="center" wrapText="1"/>
    </xf>
    <xf numFmtId="0" fontId="40" fillId="0" borderId="138" xfId="0" applyFont="1" applyBorder="1" applyAlignment="1">
      <alignment horizontal="left"/>
    </xf>
    <xf numFmtId="164" fontId="40" fillId="0" borderId="138" xfId="4" applyFont="1" applyBorder="1" applyAlignment="1">
      <alignment horizontal="center"/>
    </xf>
    <xf numFmtId="0" fontId="0" fillId="0" borderId="0" xfId="0" applyAlignment="1">
      <alignment horizontal="left" indent="1"/>
    </xf>
    <xf numFmtId="164" fontId="0" fillId="0" borderId="0" xfId="4" applyFont="1" applyAlignment="1">
      <alignment horizontal="center"/>
    </xf>
    <xf numFmtId="0" fontId="40" fillId="23" borderId="139" xfId="0" applyFont="1" applyFill="1" applyBorder="1" applyAlignment="1">
      <alignment horizontal="left"/>
    </xf>
    <xf numFmtId="164" fontId="40" fillId="23" borderId="139" xfId="4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167" fontId="8" fillId="21" borderId="128" xfId="3" applyNumberFormat="1" applyFont="1" applyFill="1" applyBorder="1" applyAlignment="1">
      <alignment horizontal="center" vertical="center" wrapText="1"/>
    </xf>
    <xf numFmtId="167" fontId="8" fillId="19" borderId="128" xfId="3" applyNumberFormat="1" applyFont="1" applyFill="1" applyBorder="1" applyAlignment="1">
      <alignment horizontal="center" vertical="center" wrapText="1"/>
    </xf>
    <xf numFmtId="1" fontId="28" fillId="0" borderId="17" xfId="0" applyNumberFormat="1" applyFont="1" applyBorder="1"/>
    <xf numFmtId="1" fontId="28" fillId="0" borderId="28" xfId="0" applyNumberFormat="1" applyFont="1" applyBorder="1"/>
    <xf numFmtId="0" fontId="41" fillId="23" borderId="128" xfId="0" applyFont="1" applyFill="1" applyBorder="1"/>
    <xf numFmtId="0" fontId="41" fillId="23" borderId="128" xfId="0" applyFont="1" applyFill="1" applyBorder="1" applyAlignment="1">
      <alignment wrapText="1"/>
    </xf>
    <xf numFmtId="0" fontId="41" fillId="0" borderId="128" xfId="0" applyFont="1" applyBorder="1" applyAlignment="1">
      <alignment horizontal="left"/>
    </xf>
    <xf numFmtId="0" fontId="41" fillId="0" borderId="128" xfId="0" applyNumberFormat="1" applyFont="1" applyBorder="1"/>
    <xf numFmtId="0" fontId="0" fillId="0" borderId="128" xfId="0" applyBorder="1" applyAlignment="1">
      <alignment horizontal="left" indent="1"/>
    </xf>
    <xf numFmtId="0" fontId="0" fillId="0" borderId="128" xfId="0" applyNumberFormat="1" applyBorder="1"/>
    <xf numFmtId="0" fontId="41" fillId="23" borderId="128" xfId="0" applyFont="1" applyFill="1" applyBorder="1" applyAlignment="1">
      <alignment horizontal="left"/>
    </xf>
    <xf numFmtId="0" fontId="41" fillId="23" borderId="128" xfId="0" applyNumberFormat="1" applyFont="1" applyFill="1" applyBorder="1"/>
    <xf numFmtId="0" fontId="14" fillId="15" borderId="128" xfId="0" applyFont="1" applyFill="1" applyBorder="1" applyAlignment="1">
      <alignment horizontal="center" vertical="center" wrapText="1"/>
    </xf>
    <xf numFmtId="0" fontId="14" fillId="7" borderId="128" xfId="0" applyFont="1" applyFill="1" applyBorder="1" applyAlignment="1">
      <alignment horizontal="center" vertical="center" wrapText="1"/>
    </xf>
    <xf numFmtId="166" fontId="4" fillId="15" borderId="128" xfId="2" applyNumberFormat="1" applyFont="1" applyFill="1" applyBorder="1" applyAlignment="1">
      <alignment vertical="center"/>
    </xf>
    <xf numFmtId="166" fontId="4" fillId="7" borderId="128" xfId="2" applyNumberFormat="1" applyFont="1" applyFill="1" applyBorder="1" applyAlignment="1">
      <alignment vertical="center"/>
    </xf>
    <xf numFmtId="164" fontId="4" fillId="17" borderId="128" xfId="4" applyFont="1" applyFill="1" applyBorder="1" applyAlignment="1">
      <alignment vertical="center"/>
    </xf>
    <xf numFmtId="9" fontId="4" fillId="17" borderId="128" xfId="3" applyFont="1" applyFill="1" applyBorder="1" applyAlignment="1">
      <alignment horizontal="center" vertical="center"/>
    </xf>
    <xf numFmtId="22" fontId="13" fillId="0" borderId="140" xfId="0" applyNumberFormat="1" applyFont="1" applyFill="1" applyBorder="1" applyAlignment="1">
      <alignment horizontal="left" vertical="center"/>
    </xf>
    <xf numFmtId="0" fontId="15" fillId="0" borderId="143" xfId="0" applyFont="1" applyFill="1" applyBorder="1" applyAlignment="1">
      <alignment vertical="center"/>
    </xf>
    <xf numFmtId="1" fontId="4" fillId="0" borderId="143" xfId="0" applyNumberFormat="1" applyFont="1" applyBorder="1" applyAlignment="1">
      <alignment vertical="center"/>
    </xf>
    <xf numFmtId="1" fontId="4" fillId="0" borderId="143" xfId="0" applyNumberFormat="1" applyFont="1" applyBorder="1" applyAlignment="1">
      <alignment vertical="center" wrapText="1"/>
    </xf>
    <xf numFmtId="1" fontId="31" fillId="0" borderId="145" xfId="0" applyNumberFormat="1" applyFont="1" applyFill="1" applyBorder="1" applyAlignment="1">
      <alignment vertical="center"/>
    </xf>
    <xf numFmtId="166" fontId="31" fillId="15" borderId="146" xfId="2" applyNumberFormat="1" applyFont="1" applyFill="1" applyBorder="1" applyAlignment="1">
      <alignment vertical="center"/>
    </xf>
    <xf numFmtId="166" fontId="31" fillId="7" borderId="146" xfId="2" applyNumberFormat="1" applyFont="1" applyFill="1" applyBorder="1" applyAlignment="1">
      <alignment vertical="center"/>
    </xf>
    <xf numFmtId="164" fontId="31" fillId="17" borderId="146" xfId="4" applyFont="1" applyFill="1" applyBorder="1" applyAlignment="1">
      <alignment vertical="center"/>
    </xf>
    <xf numFmtId="10" fontId="27" fillId="17" borderId="146" xfId="3" applyNumberFormat="1" applyFont="1" applyFill="1" applyBorder="1" applyAlignment="1">
      <alignment horizontal="center" vertical="center"/>
    </xf>
    <xf numFmtId="0" fontId="14" fillId="7" borderId="130" xfId="0" applyFont="1" applyFill="1" applyBorder="1" applyAlignment="1">
      <alignment horizontal="center" vertical="center" wrapText="1"/>
    </xf>
    <xf numFmtId="166" fontId="4" fillId="7" borderId="130" xfId="2" applyNumberFormat="1" applyFont="1" applyFill="1" applyBorder="1" applyAlignment="1">
      <alignment vertical="center"/>
    </xf>
    <xf numFmtId="166" fontId="4" fillId="0" borderId="130" xfId="2" applyNumberFormat="1" applyFont="1" applyBorder="1" applyAlignment="1">
      <alignment vertical="center"/>
    </xf>
    <xf numFmtId="166" fontId="31" fillId="7" borderId="149" xfId="2" applyNumberFormat="1" applyFont="1" applyFill="1" applyBorder="1" applyAlignment="1">
      <alignment vertical="center"/>
    </xf>
    <xf numFmtId="0" fontId="14" fillId="17" borderId="143" xfId="0" applyFont="1" applyFill="1" applyBorder="1" applyAlignment="1">
      <alignment horizontal="center" vertical="center" wrapText="1"/>
    </xf>
    <xf numFmtId="0" fontId="14" fillId="17" borderId="144" xfId="0" applyFont="1" applyFill="1" applyBorder="1" applyAlignment="1">
      <alignment horizontal="center" vertical="center" wrapText="1"/>
    </xf>
    <xf numFmtId="9" fontId="4" fillId="17" borderId="143" xfId="3" applyFont="1" applyFill="1" applyBorder="1" applyAlignment="1">
      <alignment vertical="center"/>
    </xf>
    <xf numFmtId="166" fontId="4" fillId="0" borderId="143" xfId="2" applyNumberFormat="1" applyFont="1" applyBorder="1" applyAlignment="1">
      <alignment vertical="center"/>
    </xf>
    <xf numFmtId="166" fontId="4" fillId="0" borderId="144" xfId="2" applyNumberFormat="1" applyFont="1" applyBorder="1" applyAlignment="1">
      <alignment vertical="center"/>
    </xf>
    <xf numFmtId="10" fontId="31" fillId="17" borderId="145" xfId="3" applyNumberFormat="1" applyFont="1" applyFill="1" applyBorder="1" applyAlignment="1">
      <alignment vertical="center"/>
    </xf>
    <xf numFmtId="9" fontId="4" fillId="17" borderId="144" xfId="3" applyFont="1" applyFill="1" applyBorder="1" applyAlignment="1">
      <alignment horizontal="center" vertical="center"/>
    </xf>
    <xf numFmtId="9" fontId="27" fillId="17" borderId="147" xfId="3" applyFont="1" applyFill="1" applyBorder="1" applyAlignment="1">
      <alignment horizontal="center" vertical="center"/>
    </xf>
    <xf numFmtId="0" fontId="14" fillId="17" borderId="130" xfId="0" applyFont="1" applyFill="1" applyBorder="1" applyAlignment="1">
      <alignment horizontal="center" vertical="center" wrapText="1"/>
    </xf>
    <xf numFmtId="0" fontId="14" fillId="15" borderId="143" xfId="0" applyFont="1" applyFill="1" applyBorder="1" applyAlignment="1">
      <alignment horizontal="center" vertical="center" wrapText="1"/>
    </xf>
    <xf numFmtId="166" fontId="4" fillId="15" borderId="143" xfId="2" applyNumberFormat="1" applyFont="1" applyFill="1" applyBorder="1" applyAlignment="1">
      <alignment vertical="center"/>
    </xf>
    <xf numFmtId="166" fontId="4" fillId="0" borderId="143" xfId="2" applyNumberFormat="1" applyFont="1" applyFill="1" applyBorder="1" applyAlignment="1">
      <alignment vertical="center"/>
    </xf>
    <xf numFmtId="166" fontId="31" fillId="15" borderId="145" xfId="2" applyNumberFormat="1" applyFont="1" applyFill="1" applyBorder="1" applyAlignment="1">
      <alignment vertical="center"/>
    </xf>
    <xf numFmtId="9" fontId="4" fillId="17" borderId="130" xfId="3" applyFont="1" applyFill="1" applyBorder="1" applyAlignment="1">
      <alignment horizontal="center" vertical="center"/>
    </xf>
    <xf numFmtId="166" fontId="4" fillId="0" borderId="130" xfId="2" applyNumberFormat="1" applyFont="1" applyBorder="1" applyAlignment="1">
      <alignment horizontal="center" vertical="center"/>
    </xf>
    <xf numFmtId="9" fontId="31" fillId="17" borderId="149" xfId="3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25" fillId="0" borderId="128" xfId="3" applyFont="1" applyFill="1" applyBorder="1" applyAlignment="1">
      <alignment horizontal="center" vertical="center" wrapText="1"/>
    </xf>
    <xf numFmtId="9" fontId="25" fillId="0" borderId="128" xfId="3" applyNumberFormat="1" applyFont="1" applyFill="1" applyBorder="1" applyAlignment="1">
      <alignment horizontal="center" vertical="center" wrapText="1"/>
    </xf>
    <xf numFmtId="167" fontId="37" fillId="19" borderId="0" xfId="3" applyNumberFormat="1" applyFont="1" applyFill="1" applyAlignment="1">
      <alignment horizontal="center" wrapText="1"/>
    </xf>
    <xf numFmtId="9" fontId="25" fillId="19" borderId="128" xfId="3" applyFont="1" applyFill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34" xfId="0" applyNumberFormat="1" applyFont="1" applyBorder="1" applyAlignment="1">
      <alignment horizontal="center" vertical="center" wrapText="1"/>
    </xf>
    <xf numFmtId="0" fontId="14" fillId="15" borderId="141" xfId="0" applyFont="1" applyFill="1" applyBorder="1" applyAlignment="1">
      <alignment horizontal="center" vertical="center" wrapText="1"/>
    </xf>
    <xf numFmtId="0" fontId="14" fillId="7" borderId="141" xfId="0" applyFont="1" applyFill="1" applyBorder="1" applyAlignment="1">
      <alignment horizontal="center" vertical="center" wrapText="1"/>
    </xf>
    <xf numFmtId="0" fontId="14" fillId="7" borderId="148" xfId="0" applyFont="1" applyFill="1" applyBorder="1" applyAlignment="1">
      <alignment horizontal="center" vertical="center" wrapText="1"/>
    </xf>
    <xf numFmtId="0" fontId="14" fillId="17" borderId="140" xfId="0" applyFont="1" applyFill="1" applyBorder="1" applyAlignment="1">
      <alignment horizontal="center" vertical="center" wrapText="1"/>
    </xf>
    <xf numFmtId="0" fontId="14" fillId="17" borderId="148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14" fillId="15" borderId="140" xfId="0" applyFont="1" applyFill="1" applyBorder="1" applyAlignment="1">
      <alignment horizontal="center" vertical="center" wrapText="1"/>
    </xf>
    <xf numFmtId="0" fontId="14" fillId="17" borderId="141" xfId="0" applyFont="1" applyFill="1" applyBorder="1" applyAlignment="1">
      <alignment horizontal="center" vertical="center" wrapText="1"/>
    </xf>
    <xf numFmtId="0" fontId="14" fillId="17" borderId="142" xfId="0" applyFont="1" applyFill="1" applyBorder="1" applyAlignment="1">
      <alignment horizontal="center" vertical="center" wrapText="1"/>
    </xf>
    <xf numFmtId="0" fontId="16" fillId="3" borderId="129" xfId="0" applyFont="1" applyFill="1" applyBorder="1" applyAlignment="1">
      <alignment horizontal="center" vertical="center" wrapText="1"/>
    </xf>
    <xf numFmtId="0" fontId="17" fillId="17" borderId="128" xfId="0" applyFont="1" applyFill="1" applyBorder="1" applyAlignment="1">
      <alignment horizontal="center" vertical="center" wrapText="1"/>
    </xf>
    <xf numFmtId="0" fontId="17" fillId="20" borderId="128" xfId="0" applyFont="1" applyFill="1" applyBorder="1" applyAlignment="1">
      <alignment horizontal="center" vertical="center" wrapText="1"/>
    </xf>
    <xf numFmtId="0" fontId="31" fillId="0" borderId="132" xfId="0" applyFont="1" applyBorder="1" applyAlignment="1">
      <alignment horizontal="center" vertical="center" wrapText="1"/>
    </xf>
    <xf numFmtId="0" fontId="31" fillId="0" borderId="129" xfId="0" applyFont="1" applyBorder="1" applyAlignment="1">
      <alignment horizontal="center" vertical="center" wrapText="1"/>
    </xf>
    <xf numFmtId="0" fontId="27" fillId="0" borderId="129" xfId="0" applyFont="1" applyBorder="1" applyAlignment="1">
      <alignment horizontal="center" vertical="center" wrapText="1"/>
    </xf>
    <xf numFmtId="1" fontId="3" fillId="0" borderId="90" xfId="0" applyNumberFormat="1" applyFont="1" applyBorder="1" applyAlignment="1">
      <alignment horizontal="left" vertical="center"/>
    </xf>
    <xf numFmtId="0" fontId="11" fillId="0" borderId="100" xfId="0" applyFont="1" applyBorder="1" applyAlignment="1">
      <alignment horizontal="left" vertical="center"/>
    </xf>
    <xf numFmtId="0" fontId="11" fillId="0" borderId="124" xfId="0" applyFont="1" applyBorder="1" applyAlignment="1">
      <alignment horizontal="left" vertical="center"/>
    </xf>
    <xf numFmtId="1" fontId="3" fillId="0" borderId="92" xfId="0" applyNumberFormat="1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1" fontId="3" fillId="0" borderId="90" xfId="0" applyNumberFormat="1" applyFont="1" applyBorder="1" applyAlignment="1">
      <alignment horizontal="center" vertical="center" wrapText="1"/>
    </xf>
    <xf numFmtId="0" fontId="11" fillId="0" borderId="100" xfId="0" applyFont="1" applyBorder="1"/>
    <xf numFmtId="1" fontId="3" fillId="0" borderId="100" xfId="0" applyNumberFormat="1" applyFont="1" applyBorder="1" applyAlignment="1">
      <alignment horizontal="left" vertical="center"/>
    </xf>
    <xf numFmtId="1" fontId="3" fillId="0" borderId="91" xfId="0" applyNumberFormat="1" applyFont="1" applyBorder="1" applyAlignment="1">
      <alignment horizontal="left" vertical="center"/>
    </xf>
    <xf numFmtId="0" fontId="11" fillId="0" borderId="101" xfId="0" applyFont="1" applyBorder="1"/>
    <xf numFmtId="1" fontId="3" fillId="10" borderId="90" xfId="0" applyNumberFormat="1" applyFont="1" applyFill="1" applyBorder="1" applyAlignment="1">
      <alignment horizontal="left" vertical="center"/>
    </xf>
    <xf numFmtId="1" fontId="9" fillId="0" borderId="86" xfId="0" applyNumberFormat="1" applyFont="1" applyBorder="1" applyAlignment="1">
      <alignment horizontal="center" vertical="center" wrapText="1"/>
    </xf>
    <xf numFmtId="0" fontId="11" fillId="0" borderId="89" xfId="0" applyFont="1" applyBorder="1"/>
    <xf numFmtId="0" fontId="11" fillId="0" borderId="88" xfId="0" applyFont="1" applyBorder="1"/>
    <xf numFmtId="1" fontId="3" fillId="0" borderId="92" xfId="0" applyNumberFormat="1" applyFont="1" applyBorder="1" applyAlignment="1">
      <alignment horizontal="center" vertical="center" wrapText="1"/>
    </xf>
    <xf numFmtId="1" fontId="3" fillId="0" borderId="100" xfId="0" applyNumberFormat="1" applyFont="1" applyBorder="1" applyAlignment="1">
      <alignment horizontal="center" vertical="center" wrapText="1"/>
    </xf>
    <xf numFmtId="1" fontId="3" fillId="0" borderId="86" xfId="0" applyNumberFormat="1" applyFont="1" applyBorder="1" applyAlignment="1">
      <alignment horizontal="center" vertical="center" wrapText="1"/>
    </xf>
    <xf numFmtId="1" fontId="9" fillId="0" borderId="91" xfId="0" applyNumberFormat="1" applyFont="1" applyBorder="1" applyAlignment="1">
      <alignment horizontal="center" vertical="center" wrapText="1"/>
    </xf>
    <xf numFmtId="0" fontId="11" fillId="0" borderId="97" xfId="0" applyFont="1" applyBorder="1"/>
    <xf numFmtId="1" fontId="9" fillId="0" borderId="84" xfId="0" applyNumberFormat="1" applyFont="1" applyBorder="1" applyAlignment="1">
      <alignment horizontal="center" vertical="center" wrapText="1"/>
    </xf>
    <xf numFmtId="0" fontId="11" fillId="0" borderId="92" xfId="0" applyFont="1" applyBorder="1"/>
    <xf numFmtId="0" fontId="11" fillId="0" borderId="95" xfId="0" applyFont="1" applyBorder="1"/>
    <xf numFmtId="1" fontId="3" fillId="0" borderId="9" xfId="0" applyNumberFormat="1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1" fontId="3" fillId="0" borderId="83" xfId="0" applyNumberFormat="1" applyFont="1" applyBorder="1" applyAlignment="1">
      <alignment horizontal="center" vertical="center"/>
    </xf>
    <xf numFmtId="0" fontId="11" fillId="0" borderId="84" xfId="0" applyFont="1" applyBorder="1"/>
    <xf numFmtId="0" fontId="11" fillId="0" borderId="82" xfId="0" applyFont="1" applyBorder="1"/>
    <xf numFmtId="0" fontId="11" fillId="0" borderId="93" xfId="0" applyFont="1" applyBorder="1"/>
    <xf numFmtId="1" fontId="9" fillId="0" borderId="83" xfId="0" applyNumberFormat="1" applyFont="1" applyBorder="1" applyAlignment="1">
      <alignment horizontal="center" vertical="center" wrapText="1"/>
    </xf>
    <xf numFmtId="0" fontId="11" fillId="0" borderId="85" xfId="0" applyFont="1" applyBorder="1"/>
    <xf numFmtId="0" fontId="11" fillId="0" borderId="94" xfId="0" applyFont="1" applyBorder="1"/>
    <xf numFmtId="0" fontId="11" fillId="0" borderId="87" xfId="0" applyFont="1" applyBorder="1"/>
    <xf numFmtId="1" fontId="3" fillId="0" borderId="87" xfId="0" applyNumberFormat="1" applyFont="1" applyBorder="1" applyAlignment="1">
      <alignment horizontal="center" vertical="center" wrapText="1"/>
    </xf>
    <xf numFmtId="1" fontId="3" fillId="0" borderId="89" xfId="0" applyNumberFormat="1" applyFont="1" applyBorder="1" applyAlignment="1">
      <alignment horizontal="center" vertical="center" wrapText="1"/>
    </xf>
    <xf numFmtId="1" fontId="3" fillId="0" borderId="96" xfId="0" applyNumberFormat="1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64" xfId="0" applyNumberFormat="1" applyFont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/>
    </xf>
    <xf numFmtId="1" fontId="3" fillId="0" borderId="33" xfId="0" applyNumberFormat="1" applyFont="1" applyBorder="1" applyAlignment="1">
      <alignment horizontal="left" vertical="center"/>
    </xf>
    <xf numFmtId="1" fontId="3" fillId="0" borderId="64" xfId="0" applyNumberFormat="1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1" fontId="3" fillId="0" borderId="67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67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35" xfId="0" applyNumberFormat="1" applyFont="1" applyBorder="1" applyAlignment="1">
      <alignment horizontal="center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7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6" xfId="0" applyNumberFormat="1" applyFont="1" applyBorder="1" applyAlignment="1">
      <alignment horizontal="left" vertical="center"/>
    </xf>
    <xf numFmtId="1" fontId="3" fillId="0" borderId="69" xfId="0" applyNumberFormat="1" applyFont="1" applyBorder="1" applyAlignment="1">
      <alignment horizontal="left" vertical="center"/>
    </xf>
    <xf numFmtId="1" fontId="3" fillId="0" borderId="28" xfId="0" applyNumberFormat="1" applyFont="1" applyBorder="1" applyAlignment="1">
      <alignment horizontal="left" vertical="center"/>
    </xf>
    <xf numFmtId="1" fontId="3" fillId="0" borderId="32" xfId="0" applyNumberFormat="1" applyFont="1" applyBorder="1" applyAlignment="1">
      <alignment horizontal="left" vertical="center"/>
    </xf>
    <xf numFmtId="1" fontId="3" fillId="0" borderId="28" xfId="0" applyNumberFormat="1" applyFont="1" applyBorder="1" applyAlignment="1">
      <alignment horizontal="left" vertical="center" shrinkToFit="1"/>
    </xf>
    <xf numFmtId="1" fontId="3" fillId="0" borderId="32" xfId="0" applyNumberFormat="1" applyFont="1" applyBorder="1" applyAlignment="1">
      <alignment horizontal="left" vertical="center" shrinkToFit="1"/>
    </xf>
    <xf numFmtId="1" fontId="3" fillId="0" borderId="40" xfId="0" applyNumberFormat="1" applyFont="1" applyBorder="1" applyAlignment="1">
      <alignment horizontal="left" vertical="center"/>
    </xf>
    <xf numFmtId="1" fontId="3" fillId="0" borderId="39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67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 wrapText="1"/>
    </xf>
    <xf numFmtId="1" fontId="3" fillId="0" borderId="134" xfId="0" applyNumberFormat="1" applyFont="1" applyBorder="1" applyAlignment="1">
      <alignment horizontal="center" vertical="center" wrapText="1"/>
    </xf>
    <xf numFmtId="1" fontId="3" fillId="0" borderId="134" xfId="0" applyNumberFormat="1" applyFont="1" applyBorder="1" applyAlignment="1">
      <alignment horizontal="center" vertical="center"/>
    </xf>
    <xf numFmtId="1" fontId="3" fillId="3" borderId="134" xfId="0" applyNumberFormat="1" applyFont="1" applyFill="1" applyBorder="1" applyAlignment="1">
      <alignment horizontal="center" vertical="center" wrapText="1"/>
    </xf>
    <xf numFmtId="1" fontId="3" fillId="3" borderId="150" xfId="0" applyNumberFormat="1" applyFont="1" applyFill="1" applyBorder="1" applyAlignment="1">
      <alignment horizontal="center" vertical="center"/>
    </xf>
    <xf numFmtId="1" fontId="3" fillId="4" borderId="151" xfId="0" applyNumberFormat="1" applyFont="1" applyFill="1" applyBorder="1" applyProtection="1">
      <protection locked="0"/>
    </xf>
    <xf numFmtId="1" fontId="3" fillId="4" borderId="152" xfId="0" applyNumberFormat="1" applyFont="1" applyFill="1" applyBorder="1" applyProtection="1">
      <protection locked="0"/>
    </xf>
    <xf numFmtId="1" fontId="3" fillId="4" borderId="153" xfId="0" applyNumberFormat="1" applyFont="1" applyFill="1" applyBorder="1" applyProtection="1">
      <protection locked="0"/>
    </xf>
    <xf numFmtId="1" fontId="3" fillId="0" borderId="150" xfId="0" applyNumberFormat="1" applyFont="1" applyBorder="1" applyAlignment="1">
      <alignment horizontal="center" vertical="center"/>
    </xf>
    <xf numFmtId="1" fontId="3" fillId="0" borderId="152" xfId="0" applyNumberFormat="1" applyFont="1" applyBorder="1" applyAlignment="1">
      <alignment horizontal="right"/>
    </xf>
    <xf numFmtId="1" fontId="3" fillId="4" borderId="154" xfId="0" applyNumberFormat="1" applyFont="1" applyFill="1" applyBorder="1" applyProtection="1">
      <protection locked="0"/>
    </xf>
    <xf numFmtId="1" fontId="3" fillId="4" borderId="155" xfId="0" applyNumberFormat="1" applyFont="1" applyFill="1" applyBorder="1" applyProtection="1">
      <protection locked="0"/>
    </xf>
    <xf numFmtId="1" fontId="5" fillId="0" borderId="150" xfId="0" applyNumberFormat="1" applyFont="1" applyBorder="1"/>
    <xf numFmtId="1" fontId="3" fillId="0" borderId="151" xfId="0" applyNumberFormat="1" applyFont="1" applyBorder="1" applyAlignment="1">
      <alignment horizontal="center" vertical="center" wrapText="1"/>
    </xf>
    <xf numFmtId="1" fontId="3" fillId="0" borderId="152" xfId="0" applyNumberFormat="1" applyFont="1" applyBorder="1" applyAlignment="1">
      <alignment horizontal="center" vertical="center" wrapText="1"/>
    </xf>
    <xf numFmtId="1" fontId="3" fillId="0" borderId="151" xfId="0" applyNumberFormat="1" applyFont="1" applyBorder="1" applyAlignment="1">
      <alignment horizontal="right"/>
    </xf>
    <xf numFmtId="1" fontId="3" fillId="8" borderId="151" xfId="0" applyNumberFormat="1" applyFont="1" applyFill="1" applyBorder="1"/>
    <xf numFmtId="1" fontId="3" fillId="4" borderId="156" xfId="0" applyNumberFormat="1" applyFont="1" applyFill="1" applyBorder="1" applyProtection="1">
      <protection locked="0"/>
    </xf>
    <xf numFmtId="1" fontId="3" fillId="4" borderId="157" xfId="0" applyNumberFormat="1" applyFont="1" applyFill="1" applyBorder="1" applyProtection="1">
      <protection locked="0"/>
    </xf>
    <xf numFmtId="1" fontId="3" fillId="4" borderId="158" xfId="0" applyNumberFormat="1" applyFont="1" applyFill="1" applyBorder="1" applyProtection="1">
      <protection locked="0"/>
    </xf>
    <xf numFmtId="1" fontId="3" fillId="0" borderId="156" xfId="0" applyNumberFormat="1" applyFont="1" applyBorder="1" applyAlignment="1">
      <alignment horizontal="center" vertical="center" wrapText="1"/>
    </xf>
    <xf numFmtId="1" fontId="1" fillId="0" borderId="159" xfId="0" applyNumberFormat="1" applyFont="1" applyBorder="1" applyAlignment="1">
      <alignment horizontal="center" vertical="center"/>
    </xf>
    <xf numFmtId="1" fontId="1" fillId="0" borderId="150" xfId="0" applyNumberFormat="1" applyFont="1" applyBorder="1" applyAlignment="1">
      <alignment horizontal="center" vertical="center"/>
    </xf>
    <xf numFmtId="1" fontId="1" fillId="0" borderId="160" xfId="0" applyNumberFormat="1" applyFont="1" applyBorder="1" applyAlignment="1">
      <alignment horizontal="center" vertical="center"/>
    </xf>
    <xf numFmtId="1" fontId="3" fillId="0" borderId="157" xfId="0" applyNumberFormat="1" applyFont="1" applyBorder="1" applyAlignment="1">
      <alignment horizontal="center" vertical="center" wrapText="1"/>
    </xf>
    <xf numFmtId="1" fontId="3" fillId="3" borderId="161" xfId="0" applyNumberFormat="1" applyFont="1" applyFill="1" applyBorder="1" applyAlignment="1">
      <alignment horizontal="center" vertical="center" wrapText="1"/>
    </xf>
    <xf numFmtId="1" fontId="3" fillId="0" borderId="158" xfId="0" applyNumberFormat="1" applyFont="1" applyBorder="1" applyAlignment="1">
      <alignment horizontal="center" vertical="center" wrapText="1"/>
    </xf>
    <xf numFmtId="1" fontId="3" fillId="0" borderId="159" xfId="0" applyNumberFormat="1" applyFont="1" applyBorder="1" applyAlignment="1">
      <alignment horizontal="center" vertical="center"/>
    </xf>
    <xf numFmtId="1" fontId="3" fillId="0" borderId="160" xfId="0" applyNumberFormat="1" applyFont="1" applyBorder="1" applyAlignment="1">
      <alignment horizontal="center" vertical="center"/>
    </xf>
    <xf numFmtId="1" fontId="3" fillId="0" borderId="162" xfId="0" applyNumberFormat="1" applyFont="1" applyBorder="1" applyAlignment="1">
      <alignment horizontal="center" vertical="center" wrapText="1"/>
    </xf>
    <xf numFmtId="1" fontId="3" fillId="0" borderId="163" xfId="0" applyNumberFormat="1" applyFont="1" applyBorder="1" applyAlignment="1">
      <alignment horizontal="center" vertical="center" wrapText="1"/>
    </xf>
    <xf numFmtId="1" fontId="3" fillId="0" borderId="164" xfId="0" applyNumberFormat="1" applyFont="1" applyBorder="1" applyAlignment="1">
      <alignment horizontal="center" vertical="center" wrapText="1"/>
    </xf>
    <xf numFmtId="1" fontId="3" fillId="0" borderId="164" xfId="0" applyNumberFormat="1" applyFont="1" applyBorder="1" applyAlignment="1">
      <alignment horizontal="center" vertical="center"/>
    </xf>
    <xf numFmtId="1" fontId="3" fillId="0" borderId="165" xfId="0" applyNumberFormat="1" applyFont="1" applyBorder="1" applyAlignment="1">
      <alignment horizontal="center" vertical="center" wrapText="1"/>
    </xf>
    <xf numFmtId="1" fontId="3" fillId="0" borderId="159" xfId="0" applyNumberFormat="1" applyFont="1" applyBorder="1" applyAlignment="1">
      <alignment horizontal="center" vertical="center" wrapText="1"/>
    </xf>
    <xf numFmtId="1" fontId="3" fillId="0" borderId="150" xfId="0" applyNumberFormat="1" applyFont="1" applyBorder="1" applyAlignment="1">
      <alignment horizontal="center" vertical="center"/>
    </xf>
    <xf numFmtId="1" fontId="3" fillId="0" borderId="162" xfId="0" applyNumberFormat="1" applyFont="1" applyBorder="1" applyAlignment="1">
      <alignment horizontal="center" vertical="center"/>
    </xf>
    <xf numFmtId="1" fontId="3" fillId="4" borderId="166" xfId="0" applyNumberFormat="1" applyFont="1" applyFill="1" applyBorder="1" applyProtection="1">
      <protection locked="0"/>
    </xf>
    <xf numFmtId="1" fontId="3" fillId="4" borderId="167" xfId="0" applyNumberFormat="1" applyFont="1" applyFill="1" applyBorder="1" applyProtection="1">
      <protection locked="0"/>
    </xf>
    <xf numFmtId="1" fontId="3" fillId="5" borderId="167" xfId="1" applyNumberFormat="1" applyFont="1" applyBorder="1" applyProtection="1">
      <protection locked="0"/>
    </xf>
    <xf numFmtId="1" fontId="3" fillId="5" borderId="168" xfId="1" applyNumberFormat="1" applyFont="1" applyBorder="1" applyProtection="1">
      <protection locked="0"/>
    </xf>
    <xf numFmtId="1" fontId="3" fillId="0" borderId="169" xfId="0" applyNumberFormat="1" applyFont="1" applyBorder="1"/>
    <xf numFmtId="1" fontId="3" fillId="0" borderId="159" xfId="0" applyNumberFormat="1" applyFont="1" applyBorder="1" applyAlignment="1">
      <alignment horizontal="center" vertical="center"/>
    </xf>
    <xf numFmtId="1" fontId="3" fillId="0" borderId="161" xfId="0" applyNumberFormat="1" applyFont="1" applyBorder="1"/>
    <xf numFmtId="1" fontId="3" fillId="3" borderId="156" xfId="0" applyNumberFormat="1" applyFont="1" applyFill="1" applyBorder="1" applyAlignment="1">
      <alignment horizontal="center" vertical="center" wrapText="1"/>
    </xf>
    <xf numFmtId="1" fontId="3" fillId="3" borderId="157" xfId="0" applyNumberFormat="1" applyFont="1" applyFill="1" applyBorder="1" applyAlignment="1">
      <alignment horizontal="center" vertical="center" wrapText="1"/>
    </xf>
    <xf numFmtId="1" fontId="3" fillId="3" borderId="159" xfId="0" applyNumberFormat="1" applyFont="1" applyFill="1" applyBorder="1" applyAlignment="1">
      <alignment horizontal="center" vertical="center"/>
    </xf>
    <xf numFmtId="1" fontId="3" fillId="3" borderId="160" xfId="0" applyNumberFormat="1" applyFont="1" applyFill="1" applyBorder="1" applyAlignment="1">
      <alignment horizontal="center" vertical="center"/>
    </xf>
    <xf numFmtId="1" fontId="3" fillId="0" borderId="159" xfId="0" applyNumberFormat="1" applyFont="1" applyBorder="1" applyAlignment="1">
      <alignment horizontal="center" vertical="center" wrapText="1"/>
    </xf>
    <xf numFmtId="1" fontId="3" fillId="0" borderId="160" xfId="0" applyNumberFormat="1" applyFont="1" applyBorder="1" applyAlignment="1">
      <alignment horizontal="center" vertical="center" wrapText="1"/>
    </xf>
    <xf numFmtId="1" fontId="3" fillId="6" borderId="156" xfId="0" applyNumberFormat="1" applyFont="1" applyFill="1" applyBorder="1" applyAlignment="1">
      <alignment horizontal="center" vertical="center" wrapText="1"/>
    </xf>
    <xf numFmtId="1" fontId="3" fillId="6" borderId="157" xfId="0" applyNumberFormat="1" applyFont="1" applyFill="1" applyBorder="1" applyAlignment="1">
      <alignment horizontal="center" vertical="center" wrapText="1"/>
    </xf>
    <xf numFmtId="1" fontId="3" fillId="0" borderId="161" xfId="0" applyNumberFormat="1" applyFont="1" applyBorder="1" applyAlignment="1">
      <alignment horizontal="center" vertical="center" wrapText="1"/>
    </xf>
    <xf numFmtId="1" fontId="3" fillId="3" borderId="157" xfId="0" applyNumberFormat="1" applyFont="1" applyFill="1" applyBorder="1" applyAlignment="1">
      <alignment horizontal="center" vertical="center" wrapText="1"/>
    </xf>
    <xf numFmtId="1" fontId="3" fillId="3" borderId="162" xfId="0" applyNumberFormat="1" applyFont="1" applyFill="1" applyBorder="1" applyAlignment="1">
      <alignment horizontal="center" vertical="center" wrapText="1"/>
    </xf>
    <xf numFmtId="1" fontId="3" fillId="3" borderId="164" xfId="0" applyNumberFormat="1" applyFont="1" applyFill="1" applyBorder="1" applyAlignment="1">
      <alignment horizontal="center" vertical="center" wrapText="1"/>
    </xf>
    <xf numFmtId="1" fontId="3" fillId="3" borderId="165" xfId="0" applyNumberFormat="1" applyFont="1" applyFill="1" applyBorder="1" applyAlignment="1">
      <alignment horizontal="center" vertical="center" wrapText="1"/>
    </xf>
    <xf numFmtId="1" fontId="3" fillId="3" borderId="161" xfId="0" applyNumberFormat="1" applyFont="1" applyFill="1" applyBorder="1" applyAlignment="1">
      <alignment horizontal="center" vertical="center" wrapText="1"/>
    </xf>
    <xf numFmtId="1" fontId="3" fillId="0" borderId="161" xfId="0" applyNumberFormat="1" applyFont="1" applyBorder="1" applyAlignment="1">
      <alignment horizontal="center" vertical="center" wrapText="1"/>
    </xf>
    <xf numFmtId="1" fontId="3" fillId="6" borderId="162" xfId="0" applyNumberFormat="1" applyFont="1" applyFill="1" applyBorder="1" applyAlignment="1">
      <alignment horizontal="center" vertical="center" wrapText="1"/>
    </xf>
    <xf numFmtId="1" fontId="3" fillId="6" borderId="160" xfId="0" applyNumberFormat="1" applyFont="1" applyFill="1" applyBorder="1" applyAlignment="1">
      <alignment horizontal="center" vertical="center" wrapText="1"/>
    </xf>
    <xf numFmtId="1" fontId="3" fillId="0" borderId="162" xfId="0" applyNumberFormat="1" applyFont="1" applyBorder="1" applyAlignment="1" applyProtection="1">
      <alignment horizontal="center" vertical="center" wrapText="1"/>
      <protection hidden="1"/>
    </xf>
    <xf numFmtId="1" fontId="3" fillId="0" borderId="164" xfId="0" applyNumberFormat="1" applyFont="1" applyBorder="1" applyAlignment="1" applyProtection="1">
      <alignment horizontal="center" vertical="center" wrapText="1"/>
      <protection hidden="1"/>
    </xf>
    <xf numFmtId="1" fontId="3" fillId="0" borderId="160" xfId="0" applyNumberFormat="1" applyFont="1" applyBorder="1" applyAlignment="1" applyProtection="1">
      <alignment horizontal="center" vertical="center" wrapText="1"/>
      <protection hidden="1"/>
    </xf>
    <xf numFmtId="1" fontId="3" fillId="3" borderId="158" xfId="0" applyNumberFormat="1" applyFont="1" applyFill="1" applyBorder="1"/>
    <xf numFmtId="1" fontId="3" fillId="3" borderId="169" xfId="0" applyNumberFormat="1" applyFont="1" applyFill="1" applyBorder="1"/>
    <xf numFmtId="1" fontId="3" fillId="4" borderId="168" xfId="0" applyNumberFormat="1" applyFont="1" applyFill="1" applyBorder="1" applyProtection="1">
      <protection locked="0"/>
    </xf>
    <xf numFmtId="1" fontId="3" fillId="4" borderId="170" xfId="0" applyNumberFormat="1" applyFont="1" applyFill="1" applyBorder="1" applyProtection="1">
      <protection locked="0"/>
    </xf>
    <xf numFmtId="1" fontId="3" fillId="0" borderId="161" xfId="0" applyNumberFormat="1" applyFont="1" applyBorder="1" applyAlignment="1">
      <alignment horizontal="center" vertical="center"/>
    </xf>
    <xf numFmtId="1" fontId="3" fillId="0" borderId="162" xfId="0" applyNumberFormat="1" applyFont="1" applyBorder="1"/>
    <xf numFmtId="1" fontId="3" fillId="0" borderId="165" xfId="0" applyNumberFormat="1" applyFont="1" applyBorder="1"/>
    <xf numFmtId="1" fontId="3" fillId="0" borderId="157" xfId="0" applyNumberFormat="1" applyFont="1" applyBorder="1" applyAlignment="1">
      <alignment horizontal="center" vertical="center"/>
    </xf>
    <xf numFmtId="1" fontId="3" fillId="0" borderId="171" xfId="0" applyNumberFormat="1" applyFont="1" applyBorder="1" applyAlignment="1">
      <alignment horizontal="center" vertical="center" wrapText="1"/>
    </xf>
    <xf numFmtId="1" fontId="3" fillId="0" borderId="160" xfId="0" applyNumberFormat="1" applyFont="1" applyBorder="1" applyAlignment="1">
      <alignment horizontal="center" vertical="center" wrapText="1"/>
    </xf>
    <xf numFmtId="1" fontId="3" fillId="0" borderId="172" xfId="0" applyNumberFormat="1" applyFont="1" applyBorder="1"/>
    <xf numFmtId="1" fontId="3" fillId="4" borderId="173" xfId="0" applyNumberFormat="1" applyFont="1" applyFill="1" applyBorder="1" applyProtection="1">
      <protection locked="0"/>
    </xf>
    <xf numFmtId="1" fontId="3" fillId="4" borderId="172" xfId="0" applyNumberFormat="1" applyFont="1" applyFill="1" applyBorder="1" applyProtection="1">
      <protection locked="0"/>
    </xf>
    <xf numFmtId="1" fontId="3" fillId="0" borderId="156" xfId="0" applyNumberFormat="1" applyFont="1" applyBorder="1" applyAlignment="1">
      <alignment horizontal="center" vertical="center"/>
    </xf>
    <xf numFmtId="1" fontId="3" fillId="0" borderId="157" xfId="0" applyNumberFormat="1" applyFont="1" applyBorder="1" applyAlignment="1">
      <alignment horizontal="center" vertical="center"/>
    </xf>
    <xf numFmtId="1" fontId="3" fillId="0" borderId="174" xfId="0" applyNumberFormat="1" applyFont="1" applyBorder="1" applyAlignment="1">
      <alignment horizontal="center" vertical="center"/>
    </xf>
    <xf numFmtId="1" fontId="3" fillId="0" borderId="160" xfId="0" applyNumberFormat="1" applyFont="1" applyBorder="1" applyAlignment="1">
      <alignment horizontal="center" vertical="center"/>
    </xf>
    <xf numFmtId="1" fontId="3" fillId="0" borderId="157" xfId="0" applyNumberFormat="1" applyFont="1" applyBorder="1" applyAlignment="1">
      <alignment horizontal="center" vertical="center" wrapText="1"/>
    </xf>
    <xf numFmtId="1" fontId="3" fillId="0" borderId="175" xfId="0" applyNumberFormat="1" applyFont="1" applyBorder="1" applyAlignment="1">
      <alignment horizontal="center" vertical="center" wrapText="1"/>
    </xf>
    <xf numFmtId="1" fontId="3" fillId="0" borderId="156" xfId="0" applyNumberFormat="1" applyFont="1" applyBorder="1" applyAlignment="1">
      <alignment horizontal="left" vertical="center"/>
    </xf>
    <xf numFmtId="1" fontId="3" fillId="0" borderId="157" xfId="0" applyNumberFormat="1" applyFont="1" applyBorder="1" applyAlignment="1">
      <alignment horizontal="left" vertical="center"/>
    </xf>
    <xf numFmtId="1" fontId="3" fillId="0" borderId="162" xfId="0" applyNumberFormat="1" applyFont="1" applyBorder="1" applyAlignment="1">
      <alignment horizontal="right"/>
    </xf>
    <xf numFmtId="1" fontId="3" fillId="0" borderId="157" xfId="0" applyNumberFormat="1" applyFont="1" applyBorder="1" applyAlignment="1">
      <alignment horizontal="right"/>
    </xf>
    <xf numFmtId="1" fontId="3" fillId="8" borderId="167" xfId="0" applyNumberFormat="1" applyFont="1" applyFill="1" applyBorder="1" applyAlignment="1">
      <alignment horizontal="right"/>
    </xf>
    <xf numFmtId="1" fontId="3" fillId="0" borderId="168" xfId="0" applyNumberFormat="1" applyFont="1" applyBorder="1" applyAlignment="1">
      <alignment horizontal="right"/>
    </xf>
    <xf numFmtId="1" fontId="3" fillId="8" borderId="166" xfId="0" applyNumberFormat="1" applyFont="1" applyFill="1" applyBorder="1"/>
    <xf numFmtId="1" fontId="3" fillId="8" borderId="172" xfId="0" applyNumberFormat="1" applyFont="1" applyFill="1" applyBorder="1"/>
    <xf numFmtId="1" fontId="3" fillId="4" borderId="169" xfId="0" applyNumberFormat="1" applyFont="1" applyFill="1" applyBorder="1" applyProtection="1">
      <protection locked="0"/>
    </xf>
    <xf numFmtId="1" fontId="3" fillId="0" borderId="176" xfId="0" applyNumberFormat="1" applyFont="1" applyBorder="1" applyAlignment="1">
      <alignment horizontal="left" vertical="center"/>
    </xf>
    <xf numFmtId="1" fontId="3" fillId="0" borderId="172" xfId="0" applyNumberFormat="1" applyFont="1" applyBorder="1" applyAlignment="1">
      <alignment horizontal="left" vertical="center"/>
    </xf>
    <xf numFmtId="1" fontId="3" fillId="0" borderId="159" xfId="0" applyNumberFormat="1" applyFont="1" applyBorder="1"/>
    <xf numFmtId="1" fontId="3" fillId="0" borderId="171" xfId="0" applyNumberFormat="1" applyFont="1" applyBorder="1"/>
    <xf numFmtId="1" fontId="3" fillId="0" borderId="158" xfId="0" applyNumberFormat="1" applyFont="1" applyBorder="1" applyAlignment="1">
      <alignment horizontal="center" vertical="center"/>
    </xf>
    <xf numFmtId="1" fontId="3" fillId="0" borderId="156" xfId="0" applyNumberFormat="1" applyFont="1" applyBorder="1" applyAlignment="1">
      <alignment horizontal="center" vertical="center" wrapText="1"/>
    </xf>
    <xf numFmtId="1" fontId="3" fillId="0" borderId="169" xfId="0" applyNumberFormat="1" applyFont="1" applyBorder="1" applyAlignment="1">
      <alignment horizontal="left" vertical="center" wrapText="1"/>
    </xf>
    <xf numFmtId="1" fontId="3" fillId="0" borderId="169" xfId="0" applyNumberFormat="1" applyFont="1" applyBorder="1" applyAlignment="1">
      <alignment vertical="center"/>
    </xf>
    <xf numFmtId="1" fontId="3" fillId="0" borderId="166" xfId="0" applyNumberFormat="1" applyFont="1" applyBorder="1" applyAlignment="1">
      <alignment horizontal="right"/>
    </xf>
    <xf numFmtId="1" fontId="3" fillId="0" borderId="167" xfId="0" applyNumberFormat="1" applyFont="1" applyBorder="1" applyAlignment="1">
      <alignment horizontal="right"/>
    </xf>
    <xf numFmtId="1" fontId="3" fillId="0" borderId="172" xfId="0" applyNumberFormat="1" applyFont="1" applyBorder="1" applyAlignment="1">
      <alignment horizontal="right"/>
    </xf>
    <xf numFmtId="1" fontId="3" fillId="4" borderId="176" xfId="0" applyNumberFormat="1" applyFont="1" applyFill="1" applyBorder="1" applyProtection="1">
      <protection locked="0"/>
    </xf>
    <xf numFmtId="1" fontId="3" fillId="0" borderId="169" xfId="0" applyNumberFormat="1" applyFont="1" applyBorder="1" applyAlignment="1">
      <alignment horizontal="left" vertical="center"/>
    </xf>
    <xf numFmtId="1" fontId="3" fillId="0" borderId="158" xfId="0" applyNumberFormat="1" applyFont="1" applyBorder="1" applyAlignment="1">
      <alignment horizontal="left" vertical="center" wrapText="1"/>
    </xf>
    <xf numFmtId="1" fontId="3" fillId="8" borderId="157" xfId="0" applyNumberFormat="1" applyFont="1" applyFill="1" applyBorder="1"/>
    <xf numFmtId="1" fontId="3" fillId="5" borderId="177" xfId="1" applyNumberFormat="1" applyFont="1" applyBorder="1" applyProtection="1">
      <protection locked="0"/>
    </xf>
    <xf numFmtId="1" fontId="3" fillId="4" borderId="178" xfId="0" applyNumberFormat="1" applyFont="1" applyFill="1" applyBorder="1" applyProtection="1">
      <protection locked="0"/>
    </xf>
    <xf numFmtId="1" fontId="3" fillId="4" borderId="179" xfId="0" applyNumberFormat="1" applyFont="1" applyFill="1" applyBorder="1" applyProtection="1">
      <protection locked="0"/>
    </xf>
    <xf numFmtId="1" fontId="3" fillId="4" borderId="180" xfId="0" applyNumberFormat="1" applyFont="1" applyFill="1" applyBorder="1" applyProtection="1">
      <protection locked="0"/>
    </xf>
    <xf numFmtId="1" fontId="3" fillId="4" borderId="181" xfId="0" applyNumberFormat="1" applyFont="1" applyFill="1" applyBorder="1" applyProtection="1">
      <protection locked="0"/>
    </xf>
    <xf numFmtId="1" fontId="3" fillId="4" borderId="182" xfId="0" applyNumberFormat="1" applyFont="1" applyFill="1" applyBorder="1" applyProtection="1">
      <protection locked="0"/>
    </xf>
    <xf numFmtId="1" fontId="3" fillId="4" borderId="183" xfId="0" applyNumberFormat="1" applyFont="1" applyFill="1" applyBorder="1" applyProtection="1">
      <protection locked="0"/>
    </xf>
    <xf numFmtId="1" fontId="3" fillId="4" borderId="184" xfId="0" applyNumberFormat="1" applyFont="1" applyFill="1" applyBorder="1" applyProtection="1">
      <protection locked="0"/>
    </xf>
    <xf numFmtId="1" fontId="3" fillId="5" borderId="185" xfId="1" applyNumberFormat="1" applyFont="1" applyBorder="1" applyProtection="1">
      <protection locked="0"/>
    </xf>
    <xf numFmtId="1" fontId="3" fillId="0" borderId="186" xfId="0" applyNumberFormat="1" applyFont="1" applyBorder="1" applyAlignment="1">
      <alignment horizontal="center" vertical="center" wrapText="1"/>
    </xf>
    <xf numFmtId="1" fontId="1" fillId="0" borderId="187" xfId="0" applyNumberFormat="1" applyFont="1" applyBorder="1" applyAlignment="1">
      <alignment horizontal="center" vertical="center"/>
    </xf>
    <xf numFmtId="1" fontId="3" fillId="0" borderId="188" xfId="0" applyNumberFormat="1" applyFont="1" applyBorder="1" applyAlignment="1">
      <alignment horizontal="center" vertical="center" wrapText="1"/>
    </xf>
    <xf numFmtId="1" fontId="3" fillId="0" borderId="189" xfId="0" applyNumberFormat="1" applyFont="1" applyBorder="1" applyAlignment="1">
      <alignment horizontal="center" vertical="center" wrapText="1"/>
    </xf>
    <xf numFmtId="1" fontId="3" fillId="0" borderId="187" xfId="0" applyNumberFormat="1" applyFont="1" applyBorder="1" applyAlignment="1">
      <alignment horizontal="center" vertical="center"/>
    </xf>
    <xf numFmtId="1" fontId="3" fillId="0" borderId="187" xfId="0" applyNumberFormat="1" applyFont="1" applyBorder="1" applyAlignment="1">
      <alignment horizontal="center" vertical="center"/>
    </xf>
    <xf numFmtId="1" fontId="3" fillId="3" borderId="186" xfId="0" applyNumberFormat="1" applyFont="1" applyFill="1" applyBorder="1" applyAlignment="1">
      <alignment horizontal="center" vertical="center" wrapText="1"/>
    </xf>
    <xf numFmtId="1" fontId="3" fillId="3" borderId="188" xfId="0" applyNumberFormat="1" applyFont="1" applyFill="1" applyBorder="1" applyAlignment="1">
      <alignment horizontal="center" vertical="center" wrapText="1"/>
    </xf>
    <xf numFmtId="1" fontId="3" fillId="3" borderId="187" xfId="0" applyNumberFormat="1" applyFont="1" applyFill="1" applyBorder="1" applyAlignment="1">
      <alignment horizontal="center" vertical="center"/>
    </xf>
    <xf numFmtId="1" fontId="3" fillId="6" borderId="186" xfId="0" applyNumberFormat="1" applyFont="1" applyFill="1" applyBorder="1" applyAlignment="1">
      <alignment horizontal="center" vertical="center" wrapText="1"/>
    </xf>
    <xf numFmtId="1" fontId="3" fillId="6" borderId="188" xfId="0" applyNumberFormat="1" applyFont="1" applyFill="1" applyBorder="1" applyAlignment="1">
      <alignment horizontal="center" vertical="center" wrapText="1"/>
    </xf>
    <xf numFmtId="1" fontId="3" fillId="3" borderId="188" xfId="0" applyNumberFormat="1" applyFont="1" applyFill="1" applyBorder="1" applyAlignment="1">
      <alignment horizontal="center" vertical="center" wrapText="1"/>
    </xf>
    <xf numFmtId="1" fontId="3" fillId="3" borderId="189" xfId="0" applyNumberFormat="1" applyFont="1" applyFill="1" applyBorder="1"/>
    <xf numFmtId="1" fontId="3" fillId="4" borderId="190" xfId="0" applyNumberFormat="1" applyFont="1" applyFill="1" applyBorder="1" applyProtection="1">
      <protection locked="0"/>
    </xf>
    <xf numFmtId="1" fontId="3" fillId="4" borderId="191" xfId="0" applyNumberFormat="1" applyFont="1" applyFill="1" applyBorder="1" applyProtection="1">
      <protection locked="0"/>
    </xf>
    <xf numFmtId="1" fontId="3" fillId="4" borderId="192" xfId="0" applyNumberFormat="1" applyFont="1" applyFill="1" applyBorder="1" applyProtection="1">
      <protection locked="0"/>
    </xf>
    <xf numFmtId="1" fontId="3" fillId="0" borderId="188" xfId="0" applyNumberFormat="1" applyFont="1" applyBorder="1" applyAlignment="1">
      <alignment horizontal="center" vertical="center"/>
    </xf>
    <xf numFmtId="1" fontId="3" fillId="0" borderId="186" xfId="0" applyNumberFormat="1" applyFont="1" applyBorder="1" applyAlignment="1">
      <alignment horizontal="center" vertical="center"/>
    </xf>
    <xf numFmtId="1" fontId="3" fillId="0" borderId="188" xfId="0" applyNumberFormat="1" applyFont="1" applyBorder="1" applyAlignment="1">
      <alignment horizontal="center" vertical="center"/>
    </xf>
    <xf numFmtId="1" fontId="3" fillId="0" borderId="188" xfId="0" applyNumberFormat="1" applyFont="1" applyBorder="1" applyAlignment="1">
      <alignment horizontal="center" vertical="center" wrapText="1"/>
    </xf>
    <xf numFmtId="1" fontId="3" fillId="0" borderId="193" xfId="0" applyNumberFormat="1" applyFont="1" applyBorder="1" applyAlignment="1">
      <alignment horizontal="center" vertical="center" wrapText="1"/>
    </xf>
    <xf numFmtId="1" fontId="3" fillId="0" borderId="186" xfId="0" applyNumberFormat="1" applyFont="1" applyBorder="1" applyAlignment="1">
      <alignment horizontal="left" vertical="center"/>
    </xf>
    <xf numFmtId="1" fontId="3" fillId="0" borderId="188" xfId="0" applyNumberFormat="1" applyFont="1" applyBorder="1" applyAlignment="1">
      <alignment horizontal="left" vertical="center"/>
    </xf>
    <xf numFmtId="1" fontId="3" fillId="0" borderId="191" xfId="0" applyNumberFormat="1" applyFont="1" applyBorder="1" applyAlignment="1">
      <alignment horizontal="right"/>
    </xf>
    <xf numFmtId="1" fontId="3" fillId="0" borderId="188" xfId="0" applyNumberFormat="1" applyFont="1" applyBorder="1" applyAlignment="1">
      <alignment horizontal="right"/>
    </xf>
    <xf numFmtId="1" fontId="3" fillId="4" borderId="188" xfId="0" applyNumberFormat="1" applyFont="1" applyFill="1" applyBorder="1" applyProtection="1">
      <protection locked="0"/>
    </xf>
    <xf numFmtId="1" fontId="3" fillId="4" borderId="194" xfId="0" applyNumberFormat="1" applyFont="1" applyFill="1" applyBorder="1" applyProtection="1">
      <protection locked="0"/>
    </xf>
    <xf numFmtId="1" fontId="3" fillId="4" borderId="186" xfId="0" applyNumberFormat="1" applyFont="1" applyFill="1" applyBorder="1" applyProtection="1">
      <protection locked="0"/>
    </xf>
    <xf numFmtId="1" fontId="3" fillId="4" borderId="195" xfId="0" applyNumberFormat="1" applyFont="1" applyFill="1" applyBorder="1" applyProtection="1">
      <protection locked="0"/>
    </xf>
    <xf numFmtId="1" fontId="3" fillId="4" borderId="189" xfId="0" applyNumberFormat="1" applyFont="1" applyFill="1" applyBorder="1" applyProtection="1">
      <protection locked="0"/>
    </xf>
    <xf numFmtId="1" fontId="5" fillId="0" borderId="187" xfId="0" applyNumberFormat="1" applyFont="1" applyBorder="1"/>
    <xf numFmtId="1" fontId="3" fillId="0" borderId="189" xfId="0" applyNumberFormat="1" applyFont="1" applyBorder="1" applyAlignment="1">
      <alignment horizontal="center" vertical="center"/>
    </xf>
    <xf numFmtId="1" fontId="3" fillId="0" borderId="190" xfId="0" applyNumberFormat="1" applyFont="1" applyBorder="1" applyAlignment="1">
      <alignment horizontal="center" vertical="center" wrapText="1"/>
    </xf>
    <xf numFmtId="1" fontId="3" fillId="0" borderId="191" xfId="0" applyNumberFormat="1" applyFont="1" applyBorder="1" applyAlignment="1">
      <alignment horizontal="center" vertical="center" wrapText="1"/>
    </xf>
    <xf numFmtId="1" fontId="3" fillId="0" borderId="186" xfId="0" applyNumberFormat="1" applyFont="1" applyBorder="1" applyAlignment="1">
      <alignment horizontal="center" vertical="center" wrapText="1"/>
    </xf>
    <xf numFmtId="1" fontId="3" fillId="0" borderId="189" xfId="0" applyNumberFormat="1" applyFont="1" applyBorder="1" applyAlignment="1">
      <alignment horizontal="left" vertical="center" wrapText="1"/>
    </xf>
    <xf numFmtId="1" fontId="3" fillId="0" borderId="190" xfId="0" applyNumberFormat="1" applyFont="1" applyBorder="1" applyAlignment="1">
      <alignment horizontal="right"/>
    </xf>
    <xf numFmtId="1" fontId="3" fillId="8" borderId="190" xfId="0" applyNumberFormat="1" applyFont="1" applyFill="1" applyBorder="1"/>
    <xf numFmtId="1" fontId="3" fillId="8" borderId="188" xfId="0" applyNumberFormat="1" applyFont="1" applyFill="1" applyBorder="1"/>
    <xf numFmtId="1" fontId="3" fillId="5" borderId="196" xfId="1" applyNumberFormat="1" applyFont="1" applyBorder="1" applyProtection="1">
      <protection locked="0"/>
    </xf>
    <xf numFmtId="1" fontId="3" fillId="4" borderId="197" xfId="0" applyNumberFormat="1" applyFont="1" applyFill="1" applyBorder="1" applyProtection="1">
      <protection locked="0"/>
    </xf>
    <xf numFmtId="1" fontId="3" fillId="4" borderId="198" xfId="0" applyNumberFormat="1" applyFont="1" applyFill="1" applyBorder="1" applyProtection="1">
      <protection locked="0"/>
    </xf>
    <xf numFmtId="1" fontId="3" fillId="4" borderId="199" xfId="0" applyNumberFormat="1" applyFont="1" applyFill="1" applyBorder="1" applyProtection="1">
      <protection locked="0"/>
    </xf>
    <xf numFmtId="1" fontId="3" fillId="4" borderId="200" xfId="0" applyNumberFormat="1" applyFont="1" applyFill="1" applyBorder="1" applyProtection="1">
      <protection locked="0"/>
    </xf>
    <xf numFmtId="1" fontId="3" fillId="4" borderId="201" xfId="0" applyNumberFormat="1" applyFont="1" applyFill="1" applyBorder="1" applyProtection="1">
      <protection locked="0"/>
    </xf>
    <xf numFmtId="1" fontId="3" fillId="4" borderId="202" xfId="0" applyNumberFormat="1" applyFont="1" applyFill="1" applyBorder="1" applyProtection="1">
      <protection locked="0"/>
    </xf>
    <xf numFmtId="1" fontId="3" fillId="4" borderId="203" xfId="0" applyNumberFormat="1" applyFont="1" applyFill="1" applyBorder="1" applyProtection="1">
      <protection locked="0"/>
    </xf>
    <xf numFmtId="1" fontId="3" fillId="5" borderId="204" xfId="1" applyNumberFormat="1" applyFont="1" applyBorder="1" applyProtection="1">
      <protection locked="0"/>
    </xf>
    <xf numFmtId="1" fontId="3" fillId="4" borderId="205" xfId="0" applyNumberFormat="1" applyFont="1" applyFill="1" applyBorder="1" applyProtection="1">
      <protection locked="0"/>
    </xf>
    <xf numFmtId="1" fontId="3" fillId="4" borderId="206" xfId="0" applyNumberFormat="1" applyFont="1" applyFill="1" applyBorder="1" applyProtection="1">
      <protection locked="0"/>
    </xf>
    <xf numFmtId="1" fontId="3" fillId="4" borderId="207" xfId="0" applyNumberFormat="1" applyFont="1" applyFill="1" applyBorder="1" applyProtection="1">
      <protection locked="0"/>
    </xf>
    <xf numFmtId="1" fontId="3" fillId="4" borderId="208" xfId="0" applyNumberFormat="1" applyFont="1" applyFill="1" applyBorder="1" applyProtection="1">
      <protection locked="0"/>
    </xf>
    <xf numFmtId="1" fontId="3" fillId="4" borderId="209" xfId="0" applyNumberFormat="1" applyFont="1" applyFill="1" applyBorder="1" applyProtection="1">
      <protection locked="0"/>
    </xf>
    <xf numFmtId="1" fontId="3" fillId="4" borderId="210" xfId="0" applyNumberFormat="1" applyFont="1" applyFill="1" applyBorder="1" applyProtection="1">
      <protection locked="0"/>
    </xf>
    <xf numFmtId="1" fontId="3" fillId="0" borderId="207" xfId="0" applyNumberFormat="1" applyFont="1" applyBorder="1" applyAlignment="1">
      <alignment horizontal="center" vertical="center" wrapText="1"/>
    </xf>
    <xf numFmtId="1" fontId="1" fillId="0" borderId="211" xfId="0" applyNumberFormat="1" applyFont="1" applyBorder="1" applyAlignment="1">
      <alignment horizontal="center" vertical="center"/>
    </xf>
    <xf numFmtId="1" fontId="3" fillId="0" borderId="209" xfId="0" applyNumberFormat="1" applyFont="1" applyBorder="1" applyAlignment="1">
      <alignment horizontal="center" vertical="center" wrapText="1"/>
    </xf>
    <xf numFmtId="1" fontId="3" fillId="3" borderId="212" xfId="0" applyNumberFormat="1" applyFont="1" applyFill="1" applyBorder="1" applyAlignment="1">
      <alignment horizontal="center" vertical="center" wrapText="1"/>
    </xf>
    <xf numFmtId="1" fontId="3" fillId="0" borderId="210" xfId="0" applyNumberFormat="1" applyFont="1" applyBorder="1" applyAlignment="1">
      <alignment horizontal="center" vertical="center" wrapText="1"/>
    </xf>
    <xf numFmtId="1" fontId="3" fillId="0" borderId="213" xfId="0" applyNumberFormat="1" applyFont="1" applyBorder="1" applyAlignment="1">
      <alignment horizontal="center" vertical="center"/>
    </xf>
    <xf numFmtId="1" fontId="3" fillId="0" borderId="214" xfId="0" applyNumberFormat="1" applyFont="1" applyBorder="1" applyAlignment="1">
      <alignment horizontal="center" vertical="center"/>
    </xf>
    <xf numFmtId="1" fontId="3" fillId="0" borderId="211" xfId="0" applyNumberFormat="1" applyFont="1" applyBorder="1" applyAlignment="1">
      <alignment horizontal="center" vertical="center"/>
    </xf>
    <xf numFmtId="1" fontId="3" fillId="0" borderId="215" xfId="0" applyNumberFormat="1" applyFont="1" applyBorder="1" applyAlignment="1">
      <alignment horizontal="center" vertical="center" wrapText="1"/>
    </xf>
    <xf numFmtId="1" fontId="3" fillId="0" borderId="216" xfId="0" applyNumberFormat="1" applyFont="1" applyBorder="1" applyAlignment="1">
      <alignment horizontal="center" vertical="center" wrapText="1"/>
    </xf>
    <xf numFmtId="1" fontId="3" fillId="0" borderId="213" xfId="0" applyNumberFormat="1" applyFont="1" applyBorder="1" applyAlignment="1">
      <alignment horizontal="center" vertical="center" wrapText="1"/>
    </xf>
    <xf numFmtId="1" fontId="3" fillId="0" borderId="211" xfId="0" applyNumberFormat="1" applyFont="1" applyBorder="1" applyAlignment="1">
      <alignment horizontal="center" vertical="center"/>
    </xf>
    <xf numFmtId="1" fontId="3" fillId="0" borderId="215" xfId="0" applyNumberFormat="1" applyFont="1" applyBorder="1" applyAlignment="1">
      <alignment horizontal="center" vertical="center"/>
    </xf>
    <xf numFmtId="1" fontId="3" fillId="0" borderId="213" xfId="0" applyNumberFormat="1" applyFont="1" applyBorder="1" applyAlignment="1">
      <alignment horizontal="center" vertical="center"/>
    </xf>
    <xf numFmtId="1" fontId="3" fillId="0" borderId="212" xfId="0" applyNumberFormat="1" applyFont="1" applyBorder="1"/>
    <xf numFmtId="1" fontId="3" fillId="3" borderId="207" xfId="0" applyNumberFormat="1" applyFont="1" applyFill="1" applyBorder="1" applyAlignment="1">
      <alignment horizontal="center" vertical="center" wrapText="1"/>
    </xf>
    <xf numFmtId="1" fontId="3" fillId="3" borderId="209" xfId="0" applyNumberFormat="1" applyFont="1" applyFill="1" applyBorder="1" applyAlignment="1">
      <alignment horizontal="center" vertical="center" wrapText="1"/>
    </xf>
    <xf numFmtId="1" fontId="3" fillId="3" borderId="213" xfId="0" applyNumberFormat="1" applyFont="1" applyFill="1" applyBorder="1" applyAlignment="1">
      <alignment horizontal="center" vertical="center"/>
    </xf>
    <xf numFmtId="1" fontId="3" fillId="3" borderId="211" xfId="0" applyNumberFormat="1" applyFont="1" applyFill="1" applyBorder="1" applyAlignment="1">
      <alignment horizontal="center" vertical="center"/>
    </xf>
    <xf numFmtId="1" fontId="3" fillId="3" borderId="214" xfId="0" applyNumberFormat="1" applyFont="1" applyFill="1" applyBorder="1" applyAlignment="1">
      <alignment horizontal="center" vertical="center"/>
    </xf>
    <xf numFmtId="1" fontId="3" fillId="0" borderId="213" xfId="0" applyNumberFormat="1" applyFont="1" applyBorder="1" applyAlignment="1">
      <alignment horizontal="center" vertical="center" wrapText="1"/>
    </xf>
    <xf numFmtId="1" fontId="3" fillId="0" borderId="214" xfId="0" applyNumberFormat="1" applyFont="1" applyBorder="1" applyAlignment="1">
      <alignment horizontal="center" vertical="center" wrapText="1"/>
    </xf>
    <xf numFmtId="1" fontId="3" fillId="6" borderId="207" xfId="0" applyNumberFormat="1" applyFont="1" applyFill="1" applyBorder="1" applyAlignment="1">
      <alignment horizontal="center" vertical="center" wrapText="1"/>
    </xf>
    <xf numFmtId="1" fontId="3" fillId="6" borderId="209" xfId="0" applyNumberFormat="1" applyFont="1" applyFill="1" applyBorder="1" applyAlignment="1">
      <alignment horizontal="center" vertical="center" wrapText="1"/>
    </xf>
    <xf numFmtId="1" fontId="3" fillId="0" borderId="212" xfId="0" applyNumberFormat="1" applyFont="1" applyBorder="1" applyAlignment="1">
      <alignment horizontal="center" vertical="center" wrapText="1"/>
    </xf>
    <xf numFmtId="1" fontId="3" fillId="3" borderId="209" xfId="0" applyNumberFormat="1" applyFont="1" applyFill="1" applyBorder="1" applyAlignment="1">
      <alignment horizontal="center" vertical="center" wrapText="1"/>
    </xf>
    <xf numFmtId="1" fontId="3" fillId="3" borderId="215" xfId="0" applyNumberFormat="1" applyFont="1" applyFill="1" applyBorder="1" applyAlignment="1">
      <alignment horizontal="center" vertical="center" wrapText="1"/>
    </xf>
    <xf numFmtId="1" fontId="3" fillId="3" borderId="212" xfId="0" applyNumberFormat="1" applyFont="1" applyFill="1" applyBorder="1" applyAlignment="1">
      <alignment horizontal="center" vertical="center" wrapText="1"/>
    </xf>
    <xf numFmtId="1" fontId="3" fillId="0" borderId="212" xfId="0" applyNumberFormat="1" applyFont="1" applyBorder="1" applyAlignment="1">
      <alignment horizontal="center" vertical="center" wrapText="1"/>
    </xf>
    <xf numFmtId="1" fontId="3" fillId="6" borderId="215" xfId="0" applyNumberFormat="1" applyFont="1" applyFill="1" applyBorder="1" applyAlignment="1">
      <alignment horizontal="center" vertical="center" wrapText="1"/>
    </xf>
    <xf numFmtId="1" fontId="3" fillId="6" borderId="214" xfId="0" applyNumberFormat="1" applyFont="1" applyFill="1" applyBorder="1" applyAlignment="1">
      <alignment horizontal="center" vertical="center" wrapText="1"/>
    </xf>
    <xf numFmtId="1" fontId="3" fillId="0" borderId="215" xfId="0" applyNumberFormat="1" applyFont="1" applyBorder="1" applyAlignment="1" applyProtection="1">
      <alignment horizontal="center" vertical="center" wrapText="1"/>
      <protection hidden="1"/>
    </xf>
    <xf numFmtId="1" fontId="3" fillId="0" borderId="214" xfId="0" applyNumberFormat="1" applyFont="1" applyBorder="1" applyAlignment="1" applyProtection="1">
      <alignment horizontal="center" vertical="center" wrapText="1"/>
      <protection hidden="1"/>
    </xf>
    <xf numFmtId="1" fontId="3" fillId="3" borderId="210" xfId="0" applyNumberFormat="1" applyFont="1" applyFill="1" applyBorder="1"/>
    <xf numFmtId="1" fontId="3" fillId="4" borderId="217" xfId="0" applyNumberFormat="1" applyFont="1" applyFill="1" applyBorder="1" applyProtection="1">
      <protection locked="0"/>
    </xf>
    <xf numFmtId="1" fontId="3" fillId="4" borderId="218" xfId="0" applyNumberFormat="1" applyFont="1" applyFill="1" applyBorder="1" applyProtection="1">
      <protection locked="0"/>
    </xf>
    <xf numFmtId="1" fontId="3" fillId="0" borderId="212" xfId="0" applyNumberFormat="1" applyFont="1" applyBorder="1" applyAlignment="1">
      <alignment horizontal="center" vertical="center"/>
    </xf>
    <xf numFmtId="1" fontId="3" fillId="0" borderId="215" xfId="0" applyNumberFormat="1" applyFont="1" applyBorder="1"/>
    <xf numFmtId="1" fontId="3" fillId="0" borderId="209" xfId="0" applyNumberFormat="1" applyFont="1" applyBorder="1" applyAlignment="1">
      <alignment horizontal="center" vertical="center"/>
    </xf>
    <xf numFmtId="1" fontId="3" fillId="0" borderId="214" xfId="0" applyNumberFormat="1" applyFont="1" applyBorder="1" applyAlignment="1">
      <alignment horizontal="center" vertical="center" wrapText="1"/>
    </xf>
    <xf numFmtId="1" fontId="3" fillId="0" borderId="207" xfId="0" applyNumberFormat="1" applyFont="1" applyBorder="1" applyAlignment="1">
      <alignment horizontal="center" vertical="center"/>
    </xf>
    <xf numFmtId="1" fontId="3" fillId="0" borderId="209" xfId="0" applyNumberFormat="1" applyFont="1" applyBorder="1" applyAlignment="1">
      <alignment horizontal="center" vertical="center"/>
    </xf>
    <xf numFmtId="1" fontId="3" fillId="0" borderId="219" xfId="0" applyNumberFormat="1" applyFont="1" applyBorder="1" applyAlignment="1">
      <alignment horizontal="center" vertical="center"/>
    </xf>
    <xf numFmtId="1" fontId="3" fillId="0" borderId="214" xfId="0" applyNumberFormat="1" applyFont="1" applyBorder="1" applyAlignment="1">
      <alignment horizontal="center" vertical="center"/>
    </xf>
    <xf numFmtId="1" fontId="3" fillId="0" borderId="209" xfId="0" applyNumberFormat="1" applyFont="1" applyBorder="1" applyAlignment="1">
      <alignment horizontal="center" vertical="center" wrapText="1"/>
    </xf>
    <xf numFmtId="1" fontId="3" fillId="0" borderId="220" xfId="0" applyNumberFormat="1" applyFont="1" applyBorder="1" applyAlignment="1">
      <alignment horizontal="center" vertical="center" wrapText="1"/>
    </xf>
    <xf numFmtId="1" fontId="3" fillId="0" borderId="207" xfId="0" applyNumberFormat="1" applyFont="1" applyBorder="1" applyAlignment="1">
      <alignment horizontal="left" vertical="center"/>
    </xf>
    <xf numFmtId="1" fontId="3" fillId="0" borderId="209" xfId="0" applyNumberFormat="1" applyFont="1" applyBorder="1" applyAlignment="1">
      <alignment horizontal="left" vertical="center"/>
    </xf>
    <xf numFmtId="1" fontId="3" fillId="0" borderId="215" xfId="0" applyNumberFormat="1" applyFont="1" applyBorder="1" applyAlignment="1">
      <alignment horizontal="right"/>
    </xf>
    <xf numFmtId="1" fontId="3" fillId="0" borderId="217" xfId="0" applyNumberFormat="1" applyFont="1" applyBorder="1" applyAlignment="1">
      <alignment horizontal="right"/>
    </xf>
    <xf numFmtId="1" fontId="3" fillId="0" borderId="209" xfId="0" applyNumberFormat="1" applyFont="1" applyBorder="1" applyAlignment="1">
      <alignment horizontal="right"/>
    </xf>
    <xf numFmtId="1" fontId="3" fillId="0" borderId="213" xfId="0" applyNumberFormat="1" applyFont="1" applyBorder="1"/>
    <xf numFmtId="1" fontId="5" fillId="0" borderId="211" xfId="0" applyNumberFormat="1" applyFont="1" applyBorder="1"/>
    <xf numFmtId="1" fontId="3" fillId="0" borderId="210" xfId="0" applyNumberFormat="1" applyFont="1" applyBorder="1" applyAlignment="1">
      <alignment horizontal="center" vertical="center"/>
    </xf>
    <xf numFmtId="1" fontId="3" fillId="0" borderId="206" xfId="0" applyNumberFormat="1" applyFont="1" applyBorder="1" applyAlignment="1">
      <alignment horizontal="center" vertical="center" wrapText="1"/>
    </xf>
    <xf numFmtId="1" fontId="3" fillId="0" borderId="217" xfId="0" applyNumberFormat="1" applyFont="1" applyBorder="1" applyAlignment="1">
      <alignment horizontal="center" vertical="center" wrapText="1"/>
    </xf>
    <xf numFmtId="1" fontId="3" fillId="0" borderId="207" xfId="0" applyNumberFormat="1" applyFont="1" applyBorder="1" applyAlignment="1">
      <alignment horizontal="center" vertical="center" wrapText="1"/>
    </xf>
    <xf numFmtId="1" fontId="3" fillId="0" borderId="210" xfId="0" applyNumberFormat="1" applyFont="1" applyBorder="1" applyAlignment="1">
      <alignment horizontal="left" vertical="center" wrapText="1"/>
    </xf>
    <xf numFmtId="1" fontId="3" fillId="0" borderId="206" xfId="0" applyNumberFormat="1" applyFont="1" applyBorder="1" applyAlignment="1">
      <alignment horizontal="right"/>
    </xf>
    <xf numFmtId="1" fontId="3" fillId="8" borderId="206" xfId="0" applyNumberFormat="1" applyFont="1" applyFill="1" applyBorder="1"/>
    <xf numFmtId="1" fontId="3" fillId="8" borderId="209" xfId="0" applyNumberFormat="1" applyFont="1" applyFill="1" applyBorder="1"/>
    <xf numFmtId="1" fontId="3" fillId="5" borderId="221" xfId="1" applyNumberFormat="1" applyFont="1" applyBorder="1" applyProtection="1">
      <protection locked="0"/>
    </xf>
    <xf numFmtId="1" fontId="3" fillId="4" borderId="222" xfId="0" applyNumberFormat="1" applyFont="1" applyFill="1" applyBorder="1" applyProtection="1">
      <protection locked="0"/>
    </xf>
    <xf numFmtId="1" fontId="3" fillId="4" borderId="223" xfId="0" applyNumberFormat="1" applyFont="1" applyFill="1" applyBorder="1" applyProtection="1">
      <protection locked="0"/>
    </xf>
    <xf numFmtId="1" fontId="3" fillId="4" borderId="224" xfId="0" applyNumberFormat="1" applyFont="1" applyFill="1" applyBorder="1" applyProtection="1">
      <protection locked="0"/>
    </xf>
    <xf numFmtId="1" fontId="3" fillId="4" borderId="225" xfId="0" applyNumberFormat="1" applyFont="1" applyFill="1" applyBorder="1" applyProtection="1">
      <protection locked="0"/>
    </xf>
    <xf numFmtId="1" fontId="3" fillId="4" borderId="226" xfId="0" applyNumberFormat="1" applyFont="1" applyFill="1" applyBorder="1" applyProtection="1">
      <protection locked="0"/>
    </xf>
    <xf numFmtId="1" fontId="3" fillId="4" borderId="227" xfId="0" applyNumberFormat="1" applyFont="1" applyFill="1" applyBorder="1" applyProtection="1">
      <protection locked="0"/>
    </xf>
    <xf numFmtId="1" fontId="3" fillId="4" borderId="228" xfId="0" applyNumberFormat="1" applyFont="1" applyFill="1" applyBorder="1" applyProtection="1">
      <protection locked="0"/>
    </xf>
    <xf numFmtId="1" fontId="3" fillId="5" borderId="229" xfId="1" applyNumberFormat="1" applyFont="1" applyBorder="1" applyProtection="1">
      <protection locked="0"/>
    </xf>
    <xf numFmtId="1" fontId="3" fillId="0" borderId="224" xfId="0" applyNumberFormat="1" applyFont="1" applyBorder="1" applyAlignment="1">
      <alignment horizontal="center" vertical="center" wrapText="1"/>
    </xf>
    <xf numFmtId="1" fontId="1" fillId="0" borderId="230" xfId="0" applyNumberFormat="1" applyFont="1" applyBorder="1" applyAlignment="1">
      <alignment horizontal="center" vertical="center"/>
    </xf>
    <xf numFmtId="1" fontId="1" fillId="0" borderId="231" xfId="0" applyNumberFormat="1" applyFont="1" applyBorder="1" applyAlignment="1">
      <alignment horizontal="center" vertical="center"/>
    </xf>
    <xf numFmtId="1" fontId="3" fillId="0" borderId="226" xfId="0" applyNumberFormat="1" applyFont="1" applyBorder="1" applyAlignment="1">
      <alignment horizontal="center" vertical="center" wrapText="1"/>
    </xf>
    <xf numFmtId="1" fontId="3" fillId="3" borderId="232" xfId="0" applyNumberFormat="1" applyFont="1" applyFill="1" applyBorder="1" applyAlignment="1">
      <alignment horizontal="center" vertical="center" wrapText="1"/>
    </xf>
    <xf numFmtId="1" fontId="3" fillId="0" borderId="228" xfId="0" applyNumberFormat="1" applyFont="1" applyBorder="1" applyAlignment="1">
      <alignment horizontal="center" vertical="center" wrapText="1"/>
    </xf>
    <xf numFmtId="1" fontId="3" fillId="0" borderId="230" xfId="0" applyNumberFormat="1" applyFont="1" applyBorder="1" applyAlignment="1">
      <alignment horizontal="center" vertical="center"/>
    </xf>
    <xf numFmtId="1" fontId="3" fillId="0" borderId="231" xfId="0" applyNumberFormat="1" applyFont="1" applyBorder="1" applyAlignment="1">
      <alignment horizontal="center" vertical="center"/>
    </xf>
    <xf numFmtId="1" fontId="3" fillId="0" borderId="233" xfId="0" applyNumberFormat="1" applyFont="1" applyBorder="1" applyAlignment="1">
      <alignment horizontal="center" vertical="center" wrapText="1"/>
    </xf>
    <xf numFmtId="1" fontId="3" fillId="0" borderId="234" xfId="0" applyNumberFormat="1" applyFont="1" applyBorder="1" applyAlignment="1">
      <alignment horizontal="center" vertical="center" wrapText="1"/>
    </xf>
    <xf numFmtId="1" fontId="3" fillId="0" borderId="235" xfId="0" applyNumberFormat="1" applyFont="1" applyBorder="1" applyAlignment="1">
      <alignment horizontal="center" vertical="center" wrapText="1"/>
    </xf>
    <xf numFmtId="1" fontId="3" fillId="0" borderId="235" xfId="0" applyNumberFormat="1" applyFont="1" applyBorder="1" applyAlignment="1">
      <alignment horizontal="center" vertical="center"/>
    </xf>
    <xf numFmtId="1" fontId="3" fillId="0" borderId="236" xfId="0" applyNumberFormat="1" applyFont="1" applyBorder="1" applyAlignment="1">
      <alignment horizontal="center" vertical="center" wrapText="1"/>
    </xf>
    <xf numFmtId="1" fontId="3" fillId="0" borderId="230" xfId="0" applyNumberFormat="1" applyFont="1" applyBorder="1" applyAlignment="1">
      <alignment horizontal="center" vertical="center" wrapText="1"/>
    </xf>
    <xf numFmtId="1" fontId="3" fillId="0" borderId="233" xfId="0" applyNumberFormat="1" applyFont="1" applyBorder="1" applyAlignment="1">
      <alignment horizontal="center" vertical="center"/>
    </xf>
    <xf numFmtId="1" fontId="3" fillId="4" borderId="237" xfId="0" applyNumberFormat="1" applyFont="1" applyFill="1" applyBorder="1" applyProtection="1">
      <protection locked="0"/>
    </xf>
    <xf numFmtId="1" fontId="3" fillId="4" borderId="238" xfId="0" applyNumberFormat="1" applyFont="1" applyFill="1" applyBorder="1" applyProtection="1">
      <protection locked="0"/>
    </xf>
    <xf numFmtId="1" fontId="3" fillId="5" borderId="238" xfId="1" applyNumberFormat="1" applyFont="1" applyBorder="1" applyProtection="1">
      <protection locked="0"/>
    </xf>
    <xf numFmtId="1" fontId="3" fillId="5" borderId="239" xfId="1" applyNumberFormat="1" applyFont="1" applyBorder="1" applyProtection="1">
      <protection locked="0"/>
    </xf>
    <xf numFmtId="1" fontId="3" fillId="0" borderId="240" xfId="0" applyNumberFormat="1" applyFont="1" applyBorder="1"/>
    <xf numFmtId="1" fontId="3" fillId="0" borderId="230" xfId="0" applyNumberFormat="1" applyFont="1" applyBorder="1" applyAlignment="1">
      <alignment horizontal="center" vertical="center"/>
    </xf>
    <xf numFmtId="1" fontId="3" fillId="0" borderId="232" xfId="0" applyNumberFormat="1" applyFont="1" applyBorder="1"/>
    <xf numFmtId="1" fontId="3" fillId="3" borderId="224" xfId="0" applyNumberFormat="1" applyFont="1" applyFill="1" applyBorder="1" applyAlignment="1">
      <alignment horizontal="center" vertical="center" wrapText="1"/>
    </xf>
    <xf numFmtId="1" fontId="3" fillId="3" borderId="226" xfId="0" applyNumberFormat="1" applyFont="1" applyFill="1" applyBorder="1" applyAlignment="1">
      <alignment horizontal="center" vertical="center" wrapText="1"/>
    </xf>
    <xf numFmtId="1" fontId="3" fillId="3" borderId="230" xfId="0" applyNumberFormat="1" applyFont="1" applyFill="1" applyBorder="1" applyAlignment="1">
      <alignment horizontal="center" vertical="center"/>
    </xf>
    <xf numFmtId="1" fontId="3" fillId="3" borderId="231" xfId="0" applyNumberFormat="1" applyFont="1" applyFill="1" applyBorder="1" applyAlignment="1">
      <alignment horizontal="center" vertical="center"/>
    </xf>
    <xf numFmtId="1" fontId="3" fillId="0" borderId="230" xfId="0" applyNumberFormat="1" applyFont="1" applyBorder="1" applyAlignment="1">
      <alignment horizontal="center" vertical="center" wrapText="1"/>
    </xf>
    <xf numFmtId="1" fontId="3" fillId="0" borderId="231" xfId="0" applyNumberFormat="1" applyFont="1" applyBorder="1" applyAlignment="1">
      <alignment horizontal="center" vertical="center" wrapText="1"/>
    </xf>
    <xf numFmtId="1" fontId="3" fillId="6" borderId="224" xfId="0" applyNumberFormat="1" applyFont="1" applyFill="1" applyBorder="1" applyAlignment="1">
      <alignment horizontal="center" vertical="center" wrapText="1"/>
    </xf>
    <xf numFmtId="1" fontId="3" fillId="6" borderId="226" xfId="0" applyNumberFormat="1" applyFont="1" applyFill="1" applyBorder="1" applyAlignment="1">
      <alignment horizontal="center" vertical="center" wrapText="1"/>
    </xf>
    <xf numFmtId="1" fontId="3" fillId="0" borderId="232" xfId="0" applyNumberFormat="1" applyFont="1" applyBorder="1" applyAlignment="1">
      <alignment horizontal="center" vertical="center" wrapText="1"/>
    </xf>
    <xf numFmtId="1" fontId="3" fillId="3" borderId="226" xfId="0" applyNumberFormat="1" applyFont="1" applyFill="1" applyBorder="1" applyAlignment="1">
      <alignment horizontal="center" vertical="center" wrapText="1"/>
    </xf>
    <xf numFmtId="1" fontId="3" fillId="3" borderId="233" xfId="0" applyNumberFormat="1" applyFont="1" applyFill="1" applyBorder="1" applyAlignment="1">
      <alignment horizontal="center" vertical="center" wrapText="1"/>
    </xf>
    <xf numFmtId="1" fontId="3" fillId="3" borderId="235" xfId="0" applyNumberFormat="1" applyFont="1" applyFill="1" applyBorder="1" applyAlignment="1">
      <alignment horizontal="center" vertical="center" wrapText="1"/>
    </xf>
    <xf numFmtId="1" fontId="3" fillId="3" borderId="236" xfId="0" applyNumberFormat="1" applyFont="1" applyFill="1" applyBorder="1" applyAlignment="1">
      <alignment horizontal="center" vertical="center" wrapText="1"/>
    </xf>
    <xf numFmtId="1" fontId="3" fillId="3" borderId="232" xfId="0" applyNumberFormat="1" applyFont="1" applyFill="1" applyBorder="1" applyAlignment="1">
      <alignment horizontal="center" vertical="center" wrapText="1"/>
    </xf>
    <xf numFmtId="1" fontId="3" fillId="0" borderId="232" xfId="0" applyNumberFormat="1" applyFont="1" applyBorder="1" applyAlignment="1">
      <alignment horizontal="center" vertical="center" wrapText="1"/>
    </xf>
    <xf numFmtId="1" fontId="3" fillId="6" borderId="233" xfId="0" applyNumberFormat="1" applyFont="1" applyFill="1" applyBorder="1" applyAlignment="1">
      <alignment horizontal="center" vertical="center" wrapText="1"/>
    </xf>
    <xf numFmtId="1" fontId="3" fillId="6" borderId="231" xfId="0" applyNumberFormat="1" applyFont="1" applyFill="1" applyBorder="1" applyAlignment="1">
      <alignment horizontal="center" vertical="center" wrapText="1"/>
    </xf>
    <xf numFmtId="1" fontId="3" fillId="0" borderId="233" xfId="0" applyNumberFormat="1" applyFont="1" applyBorder="1" applyAlignment="1" applyProtection="1">
      <alignment horizontal="center" vertical="center" wrapText="1"/>
      <protection hidden="1"/>
    </xf>
    <xf numFmtId="1" fontId="3" fillId="0" borderId="235" xfId="0" applyNumberFormat="1" applyFont="1" applyBorder="1" applyAlignment="1" applyProtection="1">
      <alignment horizontal="center" vertical="center" wrapText="1"/>
      <protection hidden="1"/>
    </xf>
    <xf numFmtId="1" fontId="3" fillId="0" borderId="231" xfId="0" applyNumberFormat="1" applyFont="1" applyBorder="1" applyAlignment="1" applyProtection="1">
      <alignment horizontal="center" vertical="center" wrapText="1"/>
      <protection hidden="1"/>
    </xf>
    <xf numFmtId="1" fontId="3" fillId="3" borderId="228" xfId="0" applyNumberFormat="1" applyFont="1" applyFill="1" applyBorder="1"/>
    <xf numFmtId="1" fontId="3" fillId="4" borderId="241" xfId="0" applyNumberFormat="1" applyFont="1" applyFill="1" applyBorder="1" applyProtection="1">
      <protection locked="0"/>
    </xf>
    <xf numFmtId="1" fontId="3" fillId="3" borderId="240" xfId="0" applyNumberFormat="1" applyFont="1" applyFill="1" applyBorder="1"/>
    <xf numFmtId="1" fontId="3" fillId="4" borderId="239" xfId="0" applyNumberFormat="1" applyFont="1" applyFill="1" applyBorder="1" applyProtection="1">
      <protection locked="0"/>
    </xf>
    <xf numFmtId="1" fontId="3" fillId="4" borderId="242" xfId="0" applyNumberFormat="1" applyFont="1" applyFill="1" applyBorder="1" applyProtection="1">
      <protection locked="0"/>
    </xf>
    <xf numFmtId="1" fontId="3" fillId="0" borderId="232" xfId="0" applyNumberFormat="1" applyFont="1" applyBorder="1" applyAlignment="1">
      <alignment horizontal="center" vertical="center"/>
    </xf>
    <xf numFmtId="1" fontId="3" fillId="0" borderId="233" xfId="0" applyNumberFormat="1" applyFont="1" applyBorder="1"/>
    <xf numFmtId="1" fontId="3" fillId="0" borderId="236" xfId="0" applyNumberFormat="1" applyFont="1" applyBorder="1"/>
    <xf numFmtId="1" fontId="3" fillId="0" borderId="226" xfId="0" applyNumberFormat="1" applyFont="1" applyBorder="1" applyAlignment="1">
      <alignment horizontal="center" vertical="center"/>
    </xf>
    <xf numFmtId="1" fontId="3" fillId="0" borderId="243" xfId="0" applyNumberFormat="1" applyFont="1" applyBorder="1" applyAlignment="1">
      <alignment horizontal="center" vertical="center" wrapText="1"/>
    </xf>
    <xf numFmtId="1" fontId="3" fillId="0" borderId="231" xfId="0" applyNumberFormat="1" applyFont="1" applyBorder="1" applyAlignment="1">
      <alignment horizontal="center" vertical="center" wrapText="1"/>
    </xf>
    <xf numFmtId="1" fontId="3" fillId="0" borderId="244" xfId="0" applyNumberFormat="1" applyFont="1" applyBorder="1"/>
    <xf numFmtId="1" fontId="3" fillId="4" borderId="245" xfId="0" applyNumberFormat="1" applyFont="1" applyFill="1" applyBorder="1" applyProtection="1">
      <protection locked="0"/>
    </xf>
    <xf numFmtId="1" fontId="3" fillId="4" borderId="244" xfId="0" applyNumberFormat="1" applyFont="1" applyFill="1" applyBorder="1" applyProtection="1">
      <protection locked="0"/>
    </xf>
    <xf numFmtId="1" fontId="3" fillId="0" borderId="224" xfId="0" applyNumberFormat="1" applyFont="1" applyBorder="1" applyAlignment="1">
      <alignment horizontal="center" vertical="center"/>
    </xf>
    <xf numFmtId="1" fontId="3" fillId="0" borderId="226" xfId="0" applyNumberFormat="1" applyFont="1" applyBorder="1" applyAlignment="1">
      <alignment horizontal="center" vertical="center"/>
    </xf>
    <xf numFmtId="1" fontId="3" fillId="0" borderId="246" xfId="0" applyNumberFormat="1" applyFont="1" applyBorder="1" applyAlignment="1">
      <alignment horizontal="center" vertical="center"/>
    </xf>
    <xf numFmtId="1" fontId="3" fillId="0" borderId="231" xfId="0" applyNumberFormat="1" applyFont="1" applyBorder="1" applyAlignment="1">
      <alignment horizontal="center" vertical="center"/>
    </xf>
    <xf numFmtId="1" fontId="3" fillId="0" borderId="226" xfId="0" applyNumberFormat="1" applyFont="1" applyBorder="1" applyAlignment="1">
      <alignment horizontal="center" vertical="center" wrapText="1"/>
    </xf>
    <xf numFmtId="1" fontId="3" fillId="0" borderId="247" xfId="0" applyNumberFormat="1" applyFont="1" applyBorder="1" applyAlignment="1">
      <alignment horizontal="center" vertical="center" wrapText="1"/>
    </xf>
    <xf numFmtId="1" fontId="3" fillId="0" borderId="224" xfId="0" applyNumberFormat="1" applyFont="1" applyBorder="1" applyAlignment="1">
      <alignment horizontal="left" vertical="center"/>
    </xf>
    <xf numFmtId="1" fontId="3" fillId="0" borderId="226" xfId="0" applyNumberFormat="1" applyFont="1" applyBorder="1" applyAlignment="1">
      <alignment horizontal="left" vertical="center"/>
    </xf>
    <xf numFmtId="1" fontId="3" fillId="0" borderId="233" xfId="0" applyNumberFormat="1" applyFont="1" applyBorder="1" applyAlignment="1">
      <alignment horizontal="right"/>
    </xf>
    <xf numFmtId="1" fontId="3" fillId="0" borderId="226" xfId="0" applyNumberFormat="1" applyFont="1" applyBorder="1" applyAlignment="1">
      <alignment horizontal="right"/>
    </xf>
    <xf numFmtId="1" fontId="3" fillId="8" borderId="238" xfId="0" applyNumberFormat="1" applyFont="1" applyFill="1" applyBorder="1" applyAlignment="1">
      <alignment horizontal="right"/>
    </xf>
    <xf numFmtId="1" fontId="3" fillId="0" borderId="239" xfId="0" applyNumberFormat="1" applyFont="1" applyBorder="1" applyAlignment="1">
      <alignment horizontal="right"/>
    </xf>
    <xf numFmtId="1" fontId="3" fillId="8" borderId="237" xfId="0" applyNumberFormat="1" applyFont="1" applyFill="1" applyBorder="1"/>
    <xf numFmtId="1" fontId="3" fillId="8" borderId="244" xfId="0" applyNumberFormat="1" applyFont="1" applyFill="1" applyBorder="1"/>
    <xf numFmtId="1" fontId="3" fillId="4" borderId="240" xfId="0" applyNumberFormat="1" applyFont="1" applyFill="1" applyBorder="1" applyProtection="1">
      <protection locked="0"/>
    </xf>
    <xf numFmtId="1" fontId="3" fillId="0" borderId="248" xfId="0" applyNumberFormat="1" applyFont="1" applyBorder="1" applyAlignment="1">
      <alignment horizontal="left" vertical="center"/>
    </xf>
    <xf numFmtId="1" fontId="3" fillId="0" borderId="244" xfId="0" applyNumberFormat="1" applyFont="1" applyBorder="1" applyAlignment="1">
      <alignment horizontal="left" vertical="center"/>
    </xf>
    <xf numFmtId="1" fontId="3" fillId="0" borderId="230" xfId="0" applyNumberFormat="1" applyFont="1" applyBorder="1"/>
    <xf numFmtId="1" fontId="3" fillId="0" borderId="243" xfId="0" applyNumberFormat="1" applyFont="1" applyBorder="1"/>
    <xf numFmtId="1" fontId="3" fillId="0" borderId="228" xfId="0" applyNumberFormat="1" applyFont="1" applyBorder="1" applyAlignment="1">
      <alignment horizontal="center" vertical="center"/>
    </xf>
    <xf numFmtId="1" fontId="3" fillId="0" borderId="223" xfId="0" applyNumberFormat="1" applyFont="1" applyBorder="1" applyAlignment="1">
      <alignment horizontal="center" vertical="center" wrapText="1"/>
    </xf>
    <xf numFmtId="1" fontId="3" fillId="0" borderId="224" xfId="0" applyNumberFormat="1" applyFont="1" applyBorder="1" applyAlignment="1">
      <alignment horizontal="center" vertical="center" wrapText="1"/>
    </xf>
    <xf numFmtId="1" fontId="3" fillId="0" borderId="240" xfId="0" applyNumberFormat="1" applyFont="1" applyBorder="1" applyAlignment="1">
      <alignment horizontal="left" vertical="center" wrapText="1"/>
    </xf>
    <xf numFmtId="1" fontId="3" fillId="0" borderId="240" xfId="0" applyNumberFormat="1" applyFont="1" applyBorder="1" applyAlignment="1">
      <alignment vertical="center"/>
    </xf>
    <xf numFmtId="1" fontId="3" fillId="0" borderId="237" xfId="0" applyNumberFormat="1" applyFont="1" applyBorder="1" applyAlignment="1">
      <alignment horizontal="right"/>
    </xf>
    <xf numFmtId="1" fontId="3" fillId="0" borderId="238" xfId="0" applyNumberFormat="1" applyFont="1" applyBorder="1" applyAlignment="1">
      <alignment horizontal="right"/>
    </xf>
    <xf numFmtId="1" fontId="3" fillId="0" borderId="244" xfId="0" applyNumberFormat="1" applyFont="1" applyBorder="1" applyAlignment="1">
      <alignment horizontal="right"/>
    </xf>
    <xf numFmtId="1" fontId="3" fillId="4" borderId="248" xfId="0" applyNumberFormat="1" applyFont="1" applyFill="1" applyBorder="1" applyProtection="1">
      <protection locked="0"/>
    </xf>
    <xf numFmtId="1" fontId="3" fillId="0" borderId="240" xfId="0" applyNumberFormat="1" applyFont="1" applyBorder="1" applyAlignment="1">
      <alignment horizontal="left" vertical="center"/>
    </xf>
    <xf numFmtId="1" fontId="3" fillId="0" borderId="228" xfId="0" applyNumberFormat="1" applyFont="1" applyBorder="1" applyAlignment="1">
      <alignment horizontal="left" vertical="center" wrapText="1"/>
    </xf>
    <xf numFmtId="1" fontId="3" fillId="0" borderId="223" xfId="0" applyNumberFormat="1" applyFont="1" applyBorder="1" applyAlignment="1">
      <alignment horizontal="right"/>
    </xf>
    <xf numFmtId="1" fontId="3" fillId="8" borderId="223" xfId="0" applyNumberFormat="1" applyFont="1" applyFill="1" applyBorder="1"/>
    <xf numFmtId="1" fontId="3" fillId="8" borderId="226" xfId="0" applyNumberFormat="1" applyFont="1" applyFill="1" applyBorder="1"/>
    <xf numFmtId="1" fontId="3" fillId="5" borderId="249" xfId="1" applyNumberFormat="1" applyFont="1" applyBorder="1" applyProtection="1">
      <protection locked="0"/>
    </xf>
    <xf numFmtId="1" fontId="3" fillId="4" borderId="250" xfId="0" applyNumberFormat="1" applyFont="1" applyFill="1" applyBorder="1" applyProtection="1">
      <protection locked="0"/>
    </xf>
    <xf numFmtId="1" fontId="3" fillId="4" borderId="251" xfId="0" applyNumberFormat="1" applyFont="1" applyFill="1" applyBorder="1" applyProtection="1">
      <protection locked="0"/>
    </xf>
    <xf numFmtId="1" fontId="3" fillId="4" borderId="252" xfId="0" applyNumberFormat="1" applyFont="1" applyFill="1" applyBorder="1" applyProtection="1">
      <protection locked="0"/>
    </xf>
    <xf numFmtId="1" fontId="3" fillId="4" borderId="253" xfId="0" applyNumberFormat="1" applyFont="1" applyFill="1" applyBorder="1" applyProtection="1">
      <protection locked="0"/>
    </xf>
    <xf numFmtId="1" fontId="3" fillId="4" borderId="254" xfId="0" applyNumberFormat="1" applyFont="1" applyFill="1" applyBorder="1" applyProtection="1">
      <protection locked="0"/>
    </xf>
    <xf numFmtId="1" fontId="3" fillId="4" borderId="255" xfId="0" applyNumberFormat="1" applyFont="1" applyFill="1" applyBorder="1" applyProtection="1">
      <protection locked="0"/>
    </xf>
    <xf numFmtId="1" fontId="3" fillId="4" borderId="256" xfId="0" applyNumberFormat="1" applyFont="1" applyFill="1" applyBorder="1" applyProtection="1">
      <protection locked="0"/>
    </xf>
    <xf numFmtId="1" fontId="3" fillId="5" borderId="257" xfId="1" applyNumberFormat="1" applyFont="1" applyBorder="1" applyProtection="1">
      <protection locked="0"/>
    </xf>
    <xf numFmtId="1" fontId="3" fillId="0" borderId="258" xfId="0" applyNumberFormat="1" applyFont="1" applyBorder="1" applyAlignment="1">
      <alignment horizontal="center" vertical="center" wrapText="1"/>
    </xf>
    <xf numFmtId="1" fontId="1" fillId="0" borderId="259" xfId="0" applyNumberFormat="1" applyFont="1" applyBorder="1" applyAlignment="1">
      <alignment horizontal="center" vertical="center"/>
    </xf>
    <xf numFmtId="1" fontId="3" fillId="0" borderId="260" xfId="0" applyNumberFormat="1" applyFont="1" applyBorder="1" applyAlignment="1">
      <alignment horizontal="center" vertical="center" wrapText="1"/>
    </xf>
    <xf numFmtId="1" fontId="3" fillId="0" borderId="261" xfId="0" applyNumberFormat="1" applyFont="1" applyBorder="1" applyAlignment="1">
      <alignment horizontal="center" vertical="center" wrapText="1"/>
    </xf>
    <xf numFmtId="1" fontId="3" fillId="0" borderId="259" xfId="0" applyNumberFormat="1" applyFont="1" applyBorder="1" applyAlignment="1">
      <alignment horizontal="center" vertical="center"/>
    </xf>
    <xf numFmtId="1" fontId="3" fillId="0" borderId="259" xfId="0" applyNumberFormat="1" applyFont="1" applyBorder="1" applyAlignment="1">
      <alignment horizontal="center" vertical="center"/>
    </xf>
    <xf numFmtId="1" fontId="3" fillId="3" borderId="258" xfId="0" applyNumberFormat="1" applyFont="1" applyFill="1" applyBorder="1" applyAlignment="1">
      <alignment horizontal="center" vertical="center" wrapText="1"/>
    </xf>
    <xf numFmtId="1" fontId="3" fillId="3" borderId="260" xfId="0" applyNumberFormat="1" applyFont="1" applyFill="1" applyBorder="1" applyAlignment="1">
      <alignment horizontal="center" vertical="center" wrapText="1"/>
    </xf>
    <xf numFmtId="1" fontId="3" fillId="3" borderId="259" xfId="0" applyNumberFormat="1" applyFont="1" applyFill="1" applyBorder="1" applyAlignment="1">
      <alignment horizontal="center" vertical="center"/>
    </xf>
    <xf numFmtId="1" fontId="3" fillId="6" borderId="258" xfId="0" applyNumberFormat="1" applyFont="1" applyFill="1" applyBorder="1" applyAlignment="1">
      <alignment horizontal="center" vertical="center" wrapText="1"/>
    </xf>
    <xf numFmtId="1" fontId="3" fillId="6" borderId="260" xfId="0" applyNumberFormat="1" applyFont="1" applyFill="1" applyBorder="1" applyAlignment="1">
      <alignment horizontal="center" vertical="center" wrapText="1"/>
    </xf>
    <xf numFmtId="1" fontId="3" fillId="3" borderId="260" xfId="0" applyNumberFormat="1" applyFont="1" applyFill="1" applyBorder="1" applyAlignment="1">
      <alignment horizontal="center" vertical="center" wrapText="1"/>
    </xf>
    <xf numFmtId="1" fontId="3" fillId="3" borderId="261" xfId="0" applyNumberFormat="1" applyFont="1" applyFill="1" applyBorder="1"/>
    <xf numFmtId="1" fontId="3" fillId="4" borderId="262" xfId="0" applyNumberFormat="1" applyFont="1" applyFill="1" applyBorder="1" applyProtection="1">
      <protection locked="0"/>
    </xf>
    <xf numFmtId="1" fontId="3" fillId="4" borderId="263" xfId="0" applyNumberFormat="1" applyFont="1" applyFill="1" applyBorder="1" applyProtection="1">
      <protection locked="0"/>
    </xf>
    <xf numFmtId="1" fontId="3" fillId="4" borderId="264" xfId="0" applyNumberFormat="1" applyFont="1" applyFill="1" applyBorder="1" applyProtection="1">
      <protection locked="0"/>
    </xf>
    <xf numFmtId="1" fontId="3" fillId="0" borderId="260" xfId="0" applyNumberFormat="1" applyFont="1" applyBorder="1" applyAlignment="1">
      <alignment horizontal="center" vertical="center"/>
    </xf>
    <xf numFmtId="1" fontId="3" fillId="0" borderId="258" xfId="0" applyNumberFormat="1" applyFont="1" applyBorder="1" applyAlignment="1">
      <alignment horizontal="center" vertical="center"/>
    </xf>
    <xf numFmtId="1" fontId="3" fillId="0" borderId="260" xfId="0" applyNumberFormat="1" applyFont="1" applyBorder="1" applyAlignment="1">
      <alignment horizontal="center" vertical="center"/>
    </xf>
    <xf numFmtId="1" fontId="3" fillId="0" borderId="260" xfId="0" applyNumberFormat="1" applyFont="1" applyBorder="1" applyAlignment="1">
      <alignment horizontal="center" vertical="center" wrapText="1"/>
    </xf>
    <xf numFmtId="1" fontId="3" fillId="0" borderId="265" xfId="0" applyNumberFormat="1" applyFont="1" applyBorder="1" applyAlignment="1">
      <alignment horizontal="center" vertical="center" wrapText="1"/>
    </xf>
    <xf numFmtId="1" fontId="3" fillId="0" borderId="258" xfId="0" applyNumberFormat="1" applyFont="1" applyBorder="1" applyAlignment="1">
      <alignment horizontal="left" vertical="center"/>
    </xf>
    <xf numFmtId="1" fontId="3" fillId="0" borderId="260" xfId="0" applyNumberFormat="1" applyFont="1" applyBorder="1" applyAlignment="1">
      <alignment horizontal="left" vertical="center"/>
    </xf>
    <xf numFmtId="1" fontId="3" fillId="0" borderId="263" xfId="0" applyNumberFormat="1" applyFont="1" applyBorder="1" applyAlignment="1">
      <alignment horizontal="right"/>
    </xf>
    <xf numFmtId="1" fontId="3" fillId="0" borderId="260" xfId="0" applyNumberFormat="1" applyFont="1" applyBorder="1" applyAlignment="1">
      <alignment horizontal="right"/>
    </xf>
    <xf numFmtId="1" fontId="3" fillId="4" borderId="260" xfId="0" applyNumberFormat="1" applyFont="1" applyFill="1" applyBorder="1" applyProtection="1">
      <protection locked="0"/>
    </xf>
    <xf numFmtId="1" fontId="3" fillId="4" borderId="266" xfId="0" applyNumberFormat="1" applyFont="1" applyFill="1" applyBorder="1" applyProtection="1">
      <protection locked="0"/>
    </xf>
    <xf numFmtId="1" fontId="3" fillId="4" borderId="258" xfId="0" applyNumberFormat="1" applyFont="1" applyFill="1" applyBorder="1" applyProtection="1">
      <protection locked="0"/>
    </xf>
    <xf numFmtId="1" fontId="3" fillId="4" borderId="267" xfId="0" applyNumberFormat="1" applyFont="1" applyFill="1" applyBorder="1" applyProtection="1">
      <protection locked="0"/>
    </xf>
    <xf numFmtId="1" fontId="3" fillId="4" borderId="261" xfId="0" applyNumberFormat="1" applyFont="1" applyFill="1" applyBorder="1" applyProtection="1">
      <protection locked="0"/>
    </xf>
    <xf numFmtId="1" fontId="5" fillId="0" borderId="259" xfId="0" applyNumberFormat="1" applyFont="1" applyBorder="1"/>
    <xf numFmtId="1" fontId="3" fillId="0" borderId="261" xfId="0" applyNumberFormat="1" applyFont="1" applyBorder="1" applyAlignment="1">
      <alignment horizontal="center" vertical="center"/>
    </xf>
    <xf numFmtId="1" fontId="3" fillId="0" borderId="262" xfId="0" applyNumberFormat="1" applyFont="1" applyBorder="1" applyAlignment="1">
      <alignment horizontal="center" vertical="center" wrapText="1"/>
    </xf>
    <xf numFmtId="1" fontId="3" fillId="0" borderId="263" xfId="0" applyNumberFormat="1" applyFont="1" applyBorder="1" applyAlignment="1">
      <alignment horizontal="center" vertical="center" wrapText="1"/>
    </xf>
    <xf numFmtId="1" fontId="3" fillId="0" borderId="258" xfId="0" applyNumberFormat="1" applyFont="1" applyBorder="1" applyAlignment="1">
      <alignment horizontal="center" vertical="center" wrapText="1"/>
    </xf>
    <xf numFmtId="1" fontId="3" fillId="0" borderId="261" xfId="0" applyNumberFormat="1" applyFont="1" applyBorder="1" applyAlignment="1">
      <alignment horizontal="left" vertical="center" wrapText="1"/>
    </xf>
    <xf numFmtId="1" fontId="3" fillId="0" borderId="262" xfId="0" applyNumberFormat="1" applyFont="1" applyBorder="1" applyAlignment="1">
      <alignment horizontal="right"/>
    </xf>
    <xf numFmtId="1" fontId="3" fillId="8" borderId="262" xfId="0" applyNumberFormat="1" applyFont="1" applyFill="1" applyBorder="1"/>
    <xf numFmtId="1" fontId="3" fillId="8" borderId="260" xfId="0" applyNumberFormat="1" applyFont="1" applyFill="1" applyBorder="1"/>
    <xf numFmtId="1" fontId="3" fillId="5" borderId="268" xfId="1" applyNumberFormat="1" applyFont="1" applyBorder="1" applyProtection="1">
      <protection locked="0"/>
    </xf>
    <xf numFmtId="1" fontId="3" fillId="4" borderId="269" xfId="0" applyNumberFormat="1" applyFont="1" applyFill="1" applyBorder="1" applyProtection="1">
      <protection locked="0"/>
    </xf>
    <xf numFmtId="1" fontId="3" fillId="4" borderId="270" xfId="0" applyNumberFormat="1" applyFont="1" applyFill="1" applyBorder="1" applyProtection="1">
      <protection locked="0"/>
    </xf>
    <xf numFmtId="1" fontId="3" fillId="4" borderId="271" xfId="0" applyNumberFormat="1" applyFont="1" applyFill="1" applyBorder="1" applyProtection="1">
      <protection locked="0"/>
    </xf>
    <xf numFmtId="1" fontId="3" fillId="4" borderId="272" xfId="0" applyNumberFormat="1" applyFont="1" applyFill="1" applyBorder="1" applyProtection="1">
      <protection locked="0"/>
    </xf>
    <xf numFmtId="1" fontId="3" fillId="4" borderId="273" xfId="0" applyNumberFormat="1" applyFont="1" applyFill="1" applyBorder="1" applyProtection="1">
      <protection locked="0"/>
    </xf>
    <xf numFmtId="1" fontId="3" fillId="4" borderId="274" xfId="0" applyNumberFormat="1" applyFont="1" applyFill="1" applyBorder="1" applyProtection="1">
      <protection locked="0"/>
    </xf>
    <xf numFmtId="1" fontId="3" fillId="4" borderId="275" xfId="0" applyNumberFormat="1" applyFont="1" applyFill="1" applyBorder="1" applyProtection="1">
      <protection locked="0"/>
    </xf>
    <xf numFmtId="1" fontId="3" fillId="5" borderId="276" xfId="1" applyNumberFormat="1" applyFont="1" applyBorder="1" applyProtection="1">
      <protection locked="0"/>
    </xf>
    <xf numFmtId="1" fontId="3" fillId="0" borderId="277" xfId="0" applyNumberFormat="1" applyFont="1" applyBorder="1" applyAlignment="1">
      <alignment horizontal="center" vertical="center" wrapText="1"/>
    </xf>
    <xf numFmtId="1" fontId="1" fillId="0" borderId="278" xfId="0" applyNumberFormat="1" applyFont="1" applyBorder="1" applyAlignment="1">
      <alignment horizontal="center" vertical="center"/>
    </xf>
    <xf numFmtId="1" fontId="3" fillId="0" borderId="279" xfId="0" applyNumberFormat="1" applyFont="1" applyBorder="1" applyAlignment="1">
      <alignment horizontal="center" vertical="center" wrapText="1"/>
    </xf>
    <xf numFmtId="1" fontId="3" fillId="0" borderId="280" xfId="0" applyNumberFormat="1" applyFont="1" applyBorder="1" applyAlignment="1">
      <alignment horizontal="center" vertical="center" wrapText="1"/>
    </xf>
    <xf numFmtId="1" fontId="3" fillId="0" borderId="278" xfId="0" applyNumberFormat="1" applyFont="1" applyBorder="1" applyAlignment="1">
      <alignment horizontal="center" vertical="center"/>
    </xf>
    <xf numFmtId="1" fontId="3" fillId="0" borderId="278" xfId="0" applyNumberFormat="1" applyFont="1" applyBorder="1" applyAlignment="1">
      <alignment horizontal="center" vertical="center"/>
    </xf>
    <xf numFmtId="1" fontId="3" fillId="3" borderId="277" xfId="0" applyNumberFormat="1" applyFont="1" applyFill="1" applyBorder="1" applyAlignment="1">
      <alignment horizontal="center" vertical="center" wrapText="1"/>
    </xf>
    <xf numFmtId="1" fontId="3" fillId="3" borderId="279" xfId="0" applyNumberFormat="1" applyFont="1" applyFill="1" applyBorder="1" applyAlignment="1">
      <alignment horizontal="center" vertical="center" wrapText="1"/>
    </xf>
    <xf numFmtId="1" fontId="3" fillId="3" borderId="278" xfId="0" applyNumberFormat="1" applyFont="1" applyFill="1" applyBorder="1" applyAlignment="1">
      <alignment horizontal="center" vertical="center"/>
    </xf>
    <xf numFmtId="1" fontId="3" fillId="6" borderId="277" xfId="0" applyNumberFormat="1" applyFont="1" applyFill="1" applyBorder="1" applyAlignment="1">
      <alignment horizontal="center" vertical="center" wrapText="1"/>
    </xf>
    <xf numFmtId="1" fontId="3" fillId="6" borderId="279" xfId="0" applyNumberFormat="1" applyFont="1" applyFill="1" applyBorder="1" applyAlignment="1">
      <alignment horizontal="center" vertical="center" wrapText="1"/>
    </xf>
    <xf numFmtId="1" fontId="3" fillId="3" borderId="279" xfId="0" applyNumberFormat="1" applyFont="1" applyFill="1" applyBorder="1" applyAlignment="1">
      <alignment horizontal="center" vertical="center" wrapText="1"/>
    </xf>
    <xf numFmtId="1" fontId="3" fillId="3" borderId="280" xfId="0" applyNumberFormat="1" applyFont="1" applyFill="1" applyBorder="1"/>
    <xf numFmtId="1" fontId="3" fillId="4" borderId="281" xfId="0" applyNumberFormat="1" applyFont="1" applyFill="1" applyBorder="1" applyProtection="1">
      <protection locked="0"/>
    </xf>
    <xf numFmtId="1" fontId="3" fillId="4" borderId="282" xfId="0" applyNumberFormat="1" applyFont="1" applyFill="1" applyBorder="1" applyProtection="1">
      <protection locked="0"/>
    </xf>
    <xf numFmtId="1" fontId="3" fillId="4" borderId="283" xfId="0" applyNumberFormat="1" applyFont="1" applyFill="1" applyBorder="1" applyProtection="1">
      <protection locked="0"/>
    </xf>
    <xf numFmtId="1" fontId="3" fillId="0" borderId="279" xfId="0" applyNumberFormat="1" applyFont="1" applyBorder="1" applyAlignment="1">
      <alignment horizontal="center" vertical="center"/>
    </xf>
    <xf numFmtId="1" fontId="3" fillId="0" borderId="277" xfId="0" applyNumberFormat="1" applyFont="1" applyBorder="1" applyAlignment="1">
      <alignment horizontal="center" vertical="center"/>
    </xf>
    <xf numFmtId="1" fontId="3" fillId="0" borderId="279" xfId="0" applyNumberFormat="1" applyFont="1" applyBorder="1" applyAlignment="1">
      <alignment horizontal="center" vertical="center"/>
    </xf>
    <xf numFmtId="1" fontId="3" fillId="0" borderId="279" xfId="0" applyNumberFormat="1" applyFont="1" applyBorder="1" applyAlignment="1">
      <alignment horizontal="center" vertical="center" wrapText="1"/>
    </xf>
    <xf numFmtId="1" fontId="3" fillId="0" borderId="284" xfId="0" applyNumberFormat="1" applyFont="1" applyBorder="1" applyAlignment="1">
      <alignment horizontal="center" vertical="center" wrapText="1"/>
    </xf>
    <xf numFmtId="1" fontId="3" fillId="0" borderId="277" xfId="0" applyNumberFormat="1" applyFont="1" applyBorder="1" applyAlignment="1">
      <alignment horizontal="left" vertical="center"/>
    </xf>
    <xf numFmtId="1" fontId="3" fillId="0" borderId="279" xfId="0" applyNumberFormat="1" applyFont="1" applyBorder="1" applyAlignment="1">
      <alignment horizontal="left" vertical="center"/>
    </xf>
    <xf numFmtId="1" fontId="3" fillId="0" borderId="282" xfId="0" applyNumberFormat="1" applyFont="1" applyBorder="1" applyAlignment="1">
      <alignment horizontal="right"/>
    </xf>
    <xf numFmtId="1" fontId="3" fillId="0" borderId="279" xfId="0" applyNumberFormat="1" applyFont="1" applyBorder="1" applyAlignment="1">
      <alignment horizontal="right"/>
    </xf>
    <xf numFmtId="1" fontId="3" fillId="4" borderId="279" xfId="0" applyNumberFormat="1" applyFont="1" applyFill="1" applyBorder="1" applyProtection="1">
      <protection locked="0"/>
    </xf>
    <xf numFmtId="1" fontId="3" fillId="4" borderId="285" xfId="0" applyNumberFormat="1" applyFont="1" applyFill="1" applyBorder="1" applyProtection="1">
      <protection locked="0"/>
    </xf>
    <xf numFmtId="1" fontId="3" fillId="4" borderId="277" xfId="0" applyNumberFormat="1" applyFont="1" applyFill="1" applyBorder="1" applyProtection="1">
      <protection locked="0"/>
    </xf>
    <xf numFmtId="1" fontId="3" fillId="4" borderId="286" xfId="0" applyNumberFormat="1" applyFont="1" applyFill="1" applyBorder="1" applyProtection="1">
      <protection locked="0"/>
    </xf>
    <xf numFmtId="1" fontId="3" fillId="4" borderId="280" xfId="0" applyNumberFormat="1" applyFont="1" applyFill="1" applyBorder="1" applyProtection="1">
      <protection locked="0"/>
    </xf>
    <xf numFmtId="1" fontId="5" fillId="0" borderId="278" xfId="0" applyNumberFormat="1" applyFont="1" applyBorder="1"/>
    <xf numFmtId="1" fontId="3" fillId="0" borderId="280" xfId="0" applyNumberFormat="1" applyFont="1" applyBorder="1" applyAlignment="1">
      <alignment horizontal="center" vertical="center"/>
    </xf>
    <xf numFmtId="1" fontId="3" fillId="0" borderId="281" xfId="0" applyNumberFormat="1" applyFont="1" applyBorder="1" applyAlignment="1">
      <alignment horizontal="center" vertical="center" wrapText="1"/>
    </xf>
    <xf numFmtId="1" fontId="3" fillId="0" borderId="282" xfId="0" applyNumberFormat="1" applyFont="1" applyBorder="1" applyAlignment="1">
      <alignment horizontal="center" vertical="center" wrapText="1"/>
    </xf>
    <xf numFmtId="1" fontId="3" fillId="0" borderId="277" xfId="0" applyNumberFormat="1" applyFont="1" applyBorder="1" applyAlignment="1">
      <alignment horizontal="center" vertical="center" wrapText="1"/>
    </xf>
    <xf numFmtId="1" fontId="3" fillId="0" borderId="280" xfId="0" applyNumberFormat="1" applyFont="1" applyBorder="1" applyAlignment="1">
      <alignment horizontal="left" vertical="center" wrapText="1"/>
    </xf>
    <xf numFmtId="1" fontId="3" fillId="0" borderId="281" xfId="0" applyNumberFormat="1" applyFont="1" applyBorder="1" applyAlignment="1">
      <alignment horizontal="right"/>
    </xf>
    <xf numFmtId="1" fontId="3" fillId="8" borderId="281" xfId="0" applyNumberFormat="1" applyFont="1" applyFill="1" applyBorder="1"/>
    <xf numFmtId="1" fontId="3" fillId="8" borderId="279" xfId="0" applyNumberFormat="1" applyFont="1" applyFill="1" applyBorder="1"/>
    <xf numFmtId="1" fontId="3" fillId="5" borderId="287" xfId="1" applyNumberFormat="1" applyFont="1" applyBorder="1" applyProtection="1">
      <protection locked="0"/>
    </xf>
    <xf numFmtId="1" fontId="3" fillId="4" borderId="288" xfId="0" applyNumberFormat="1" applyFont="1" applyFill="1" applyBorder="1" applyProtection="1">
      <protection locked="0"/>
    </xf>
    <xf numFmtId="1" fontId="3" fillId="4" borderId="289" xfId="0" applyNumberFormat="1" applyFont="1" applyFill="1" applyBorder="1" applyProtection="1">
      <protection locked="0"/>
    </xf>
    <xf numFmtId="1" fontId="3" fillId="4" borderId="290" xfId="0" applyNumberFormat="1" applyFont="1" applyFill="1" applyBorder="1" applyProtection="1">
      <protection locked="0"/>
    </xf>
    <xf numFmtId="1" fontId="3" fillId="4" borderId="291" xfId="0" applyNumberFormat="1" applyFont="1" applyFill="1" applyBorder="1" applyProtection="1">
      <protection locked="0"/>
    </xf>
    <xf numFmtId="1" fontId="3" fillId="4" borderId="292" xfId="0" applyNumberFormat="1" applyFont="1" applyFill="1" applyBorder="1" applyProtection="1">
      <protection locked="0"/>
    </xf>
    <xf numFmtId="1" fontId="3" fillId="4" borderId="293" xfId="0" applyNumberFormat="1" applyFont="1" applyFill="1" applyBorder="1" applyProtection="1">
      <protection locked="0"/>
    </xf>
    <xf numFmtId="1" fontId="3" fillId="4" borderId="294" xfId="0" applyNumberFormat="1" applyFont="1" applyFill="1" applyBorder="1" applyProtection="1">
      <protection locked="0"/>
    </xf>
    <xf numFmtId="1" fontId="3" fillId="5" borderId="295" xfId="1" applyNumberFormat="1" applyFont="1" applyBorder="1" applyProtection="1">
      <protection locked="0"/>
    </xf>
    <xf numFmtId="1" fontId="3" fillId="0" borderId="296" xfId="0" applyNumberFormat="1" applyFont="1" applyBorder="1" applyAlignment="1">
      <alignment horizontal="center" vertical="center" wrapText="1"/>
    </xf>
    <xf numFmtId="1" fontId="1" fillId="0" borderId="297" xfId="0" applyNumberFormat="1" applyFont="1" applyBorder="1" applyAlignment="1">
      <alignment horizontal="center" vertical="center"/>
    </xf>
    <xf numFmtId="1" fontId="3" fillId="0" borderId="298" xfId="0" applyNumberFormat="1" applyFont="1" applyBorder="1" applyAlignment="1">
      <alignment horizontal="center" vertical="center" wrapText="1"/>
    </xf>
    <xf numFmtId="1" fontId="3" fillId="0" borderId="299" xfId="0" applyNumberFormat="1" applyFont="1" applyBorder="1" applyAlignment="1">
      <alignment horizontal="center" vertical="center" wrapText="1"/>
    </xf>
    <xf numFmtId="1" fontId="3" fillId="0" borderId="297" xfId="0" applyNumberFormat="1" applyFont="1" applyBorder="1" applyAlignment="1">
      <alignment horizontal="center" vertical="center"/>
    </xf>
    <xf numFmtId="1" fontId="3" fillId="0" borderId="297" xfId="0" applyNumberFormat="1" applyFont="1" applyBorder="1" applyAlignment="1">
      <alignment horizontal="center" vertical="center"/>
    </xf>
    <xf numFmtId="1" fontId="3" fillId="0" borderId="300" xfId="0" applyNumberFormat="1" applyFont="1" applyBorder="1" applyAlignment="1">
      <alignment horizontal="center" vertical="center"/>
    </xf>
    <xf numFmtId="1" fontId="3" fillId="0" borderId="301" xfId="0" applyNumberFormat="1" applyFont="1" applyBorder="1"/>
    <xf numFmtId="1" fontId="3" fillId="0" borderId="302" xfId="0" applyNumberFormat="1" applyFont="1" applyBorder="1" applyAlignment="1">
      <alignment horizontal="center" vertical="center" wrapText="1"/>
    </xf>
    <xf numFmtId="1" fontId="3" fillId="3" borderId="296" xfId="0" applyNumberFormat="1" applyFont="1" applyFill="1" applyBorder="1" applyAlignment="1">
      <alignment horizontal="center" vertical="center" wrapText="1"/>
    </xf>
    <xf numFmtId="1" fontId="3" fillId="3" borderId="298" xfId="0" applyNumberFormat="1" applyFont="1" applyFill="1" applyBorder="1" applyAlignment="1">
      <alignment horizontal="center" vertical="center" wrapText="1"/>
    </xf>
    <xf numFmtId="1" fontId="3" fillId="3" borderId="300" xfId="0" applyNumberFormat="1" applyFont="1" applyFill="1" applyBorder="1" applyAlignment="1">
      <alignment horizontal="center" vertical="center"/>
    </xf>
    <xf numFmtId="1" fontId="3" fillId="3" borderId="303" xfId="0" applyNumberFormat="1" applyFont="1" applyFill="1" applyBorder="1" applyAlignment="1">
      <alignment horizontal="center" vertical="center"/>
    </xf>
    <xf numFmtId="1" fontId="3" fillId="3" borderId="304" xfId="0" applyNumberFormat="1" applyFont="1" applyFill="1" applyBorder="1" applyAlignment="1">
      <alignment horizontal="center" vertical="center"/>
    </xf>
    <xf numFmtId="1" fontId="3" fillId="0" borderId="300" xfId="0" applyNumberFormat="1" applyFont="1" applyBorder="1" applyAlignment="1">
      <alignment horizontal="center" vertical="center" wrapText="1"/>
    </xf>
    <xf numFmtId="1" fontId="3" fillId="0" borderId="304" xfId="0" applyNumberFormat="1" applyFont="1" applyBorder="1" applyAlignment="1">
      <alignment horizontal="center" vertical="center" wrapText="1"/>
    </xf>
    <xf numFmtId="1" fontId="3" fillId="6" borderId="296" xfId="0" applyNumberFormat="1" applyFont="1" applyFill="1" applyBorder="1" applyAlignment="1">
      <alignment horizontal="center" vertical="center" wrapText="1"/>
    </xf>
    <xf numFmtId="1" fontId="3" fillId="6" borderId="298" xfId="0" applyNumberFormat="1" applyFont="1" applyFill="1" applyBorder="1" applyAlignment="1">
      <alignment horizontal="center" vertical="center" wrapText="1"/>
    </xf>
    <xf numFmtId="1" fontId="3" fillId="0" borderId="301" xfId="0" applyNumberFormat="1" applyFont="1" applyBorder="1" applyAlignment="1">
      <alignment horizontal="center" vertical="center" wrapText="1"/>
    </xf>
    <xf numFmtId="1" fontId="3" fillId="3" borderId="298" xfId="0" applyNumberFormat="1" applyFont="1" applyFill="1" applyBorder="1" applyAlignment="1">
      <alignment horizontal="center" vertical="center" wrapText="1"/>
    </xf>
    <xf numFmtId="1" fontId="3" fillId="3" borderId="305" xfId="0" applyNumberFormat="1" applyFont="1" applyFill="1" applyBorder="1" applyAlignment="1">
      <alignment horizontal="center" vertical="center" wrapText="1"/>
    </xf>
    <xf numFmtId="1" fontId="3" fillId="3" borderId="306" xfId="0" applyNumberFormat="1" applyFont="1" applyFill="1" applyBorder="1" applyAlignment="1">
      <alignment horizontal="center" vertical="center" wrapText="1"/>
    </xf>
    <xf numFmtId="1" fontId="3" fillId="3" borderId="307" xfId="0" applyNumberFormat="1" applyFont="1" applyFill="1" applyBorder="1" applyAlignment="1">
      <alignment horizontal="center" vertical="center" wrapText="1"/>
    </xf>
    <xf numFmtId="1" fontId="3" fillId="3" borderId="301" xfId="0" applyNumberFormat="1" applyFont="1" applyFill="1" applyBorder="1" applyAlignment="1">
      <alignment horizontal="center" vertical="center" wrapText="1"/>
    </xf>
    <xf numFmtId="1" fontId="3" fillId="0" borderId="305" xfId="0" applyNumberFormat="1" applyFont="1" applyBorder="1" applyAlignment="1">
      <alignment horizontal="center" vertical="center" wrapText="1"/>
    </xf>
    <xf numFmtId="1" fontId="3" fillId="0" borderId="307" xfId="0" applyNumberFormat="1" applyFont="1" applyBorder="1" applyAlignment="1">
      <alignment horizontal="center" vertical="center" wrapText="1"/>
    </xf>
    <xf numFmtId="1" fontId="3" fillId="0" borderId="301" xfId="0" applyNumberFormat="1" applyFont="1" applyBorder="1" applyAlignment="1">
      <alignment horizontal="center" vertical="center" wrapText="1"/>
    </xf>
    <xf numFmtId="1" fontId="3" fillId="6" borderId="305" xfId="0" applyNumberFormat="1" applyFont="1" applyFill="1" applyBorder="1" applyAlignment="1">
      <alignment horizontal="center" vertical="center" wrapText="1"/>
    </xf>
    <xf numFmtId="1" fontId="3" fillId="6" borderId="304" xfId="0" applyNumberFormat="1" applyFont="1" applyFill="1" applyBorder="1" applyAlignment="1">
      <alignment horizontal="center" vertical="center" wrapText="1"/>
    </xf>
    <xf numFmtId="1" fontId="3" fillId="0" borderId="305" xfId="0" applyNumberFormat="1" applyFont="1" applyBorder="1" applyAlignment="1" applyProtection="1">
      <alignment horizontal="center" vertical="center" wrapText="1"/>
      <protection hidden="1"/>
    </xf>
    <xf numFmtId="1" fontId="3" fillId="0" borderId="306" xfId="0" applyNumberFormat="1" applyFont="1" applyBorder="1" applyAlignment="1" applyProtection="1">
      <alignment horizontal="center" vertical="center" wrapText="1"/>
      <protection hidden="1"/>
    </xf>
    <xf numFmtId="1" fontId="3" fillId="0" borderId="304" xfId="0" applyNumberFormat="1" applyFont="1" applyBorder="1" applyAlignment="1" applyProtection="1">
      <alignment horizontal="center" vertical="center" wrapText="1"/>
      <protection hidden="1"/>
    </xf>
    <xf numFmtId="1" fontId="3" fillId="3" borderId="302" xfId="0" applyNumberFormat="1" applyFont="1" applyFill="1" applyBorder="1"/>
    <xf numFmtId="1" fontId="3" fillId="4" borderId="308" xfId="0" applyNumberFormat="1" applyFont="1" applyFill="1" applyBorder="1" applyProtection="1">
      <protection locked="0"/>
    </xf>
    <xf numFmtId="1" fontId="3" fillId="4" borderId="309" xfId="0" applyNumberFormat="1" applyFont="1" applyFill="1" applyBorder="1" applyProtection="1">
      <protection locked="0"/>
    </xf>
    <xf numFmtId="1" fontId="3" fillId="4" borderId="310" xfId="0" applyNumberFormat="1" applyFont="1" applyFill="1" applyBorder="1" applyProtection="1">
      <protection locked="0"/>
    </xf>
    <xf numFmtId="1" fontId="3" fillId="3" borderId="311" xfId="0" applyNumberFormat="1" applyFont="1" applyFill="1" applyBorder="1"/>
    <xf numFmtId="1" fontId="3" fillId="4" borderId="312" xfId="0" applyNumberFormat="1" applyFont="1" applyFill="1" applyBorder="1" applyProtection="1">
      <protection locked="0"/>
    </xf>
    <xf numFmtId="1" fontId="3" fillId="4" borderId="313" xfId="0" applyNumberFormat="1" applyFont="1" applyFill="1" applyBorder="1" applyProtection="1">
      <protection locked="0"/>
    </xf>
    <xf numFmtId="1" fontId="3" fillId="4" borderId="314" xfId="0" applyNumberFormat="1" applyFont="1" applyFill="1" applyBorder="1" applyProtection="1">
      <protection locked="0"/>
    </xf>
    <xf numFmtId="1" fontId="3" fillId="4" borderId="315" xfId="0" applyNumberFormat="1" applyFont="1" applyFill="1" applyBorder="1" applyProtection="1">
      <protection locked="0"/>
    </xf>
    <xf numFmtId="1" fontId="3" fillId="0" borderId="301" xfId="0" applyNumberFormat="1" applyFont="1" applyBorder="1" applyAlignment="1">
      <alignment horizontal="center" vertical="center"/>
    </xf>
    <xf numFmtId="1" fontId="3" fillId="0" borderId="305" xfId="0" applyNumberFormat="1" applyFont="1" applyBorder="1"/>
    <xf numFmtId="1" fontId="3" fillId="0" borderId="307" xfId="0" applyNumberFormat="1" applyFont="1" applyBorder="1"/>
    <xf numFmtId="1" fontId="3" fillId="0" borderId="298" xfId="0" applyNumberFormat="1" applyFont="1" applyBorder="1" applyAlignment="1">
      <alignment horizontal="center" vertical="center"/>
    </xf>
    <xf numFmtId="1" fontId="3" fillId="0" borderId="316" xfId="0" applyNumberFormat="1" applyFont="1" applyBorder="1" applyAlignment="1">
      <alignment horizontal="center" vertical="center" wrapText="1"/>
    </xf>
    <xf numFmtId="1" fontId="3" fillId="0" borderId="306" xfId="0" applyNumberFormat="1" applyFont="1" applyBorder="1" applyAlignment="1">
      <alignment horizontal="center" vertical="center" wrapText="1"/>
    </xf>
    <xf numFmtId="1" fontId="3" fillId="0" borderId="306" xfId="0" applyNumberFormat="1" applyFont="1" applyBorder="1" applyAlignment="1">
      <alignment horizontal="center" vertical="center"/>
    </xf>
    <xf numFmtId="1" fontId="3" fillId="0" borderId="317" xfId="0" applyNumberFormat="1" applyFont="1" applyBorder="1" applyAlignment="1">
      <alignment horizontal="center" vertical="center" wrapText="1"/>
    </xf>
    <xf numFmtId="1" fontId="3" fillId="0" borderId="304" xfId="0" applyNumberFormat="1" applyFont="1" applyBorder="1" applyAlignment="1">
      <alignment horizontal="center" vertical="center" wrapText="1"/>
    </xf>
    <xf numFmtId="1" fontId="3" fillId="0" borderId="311" xfId="0" applyNumberFormat="1" applyFont="1" applyBorder="1"/>
    <xf numFmtId="1" fontId="3" fillId="0" borderId="318" xfId="0" applyNumberFormat="1" applyFont="1" applyBorder="1"/>
    <xf numFmtId="1" fontId="3" fillId="4" borderId="319" xfId="0" applyNumberFormat="1" applyFont="1" applyFill="1" applyBorder="1" applyProtection="1">
      <protection locked="0"/>
    </xf>
    <xf numFmtId="1" fontId="3" fillId="4" borderId="318" xfId="0" applyNumberFormat="1" applyFont="1" applyFill="1" applyBorder="1" applyProtection="1">
      <protection locked="0"/>
    </xf>
    <xf numFmtId="1" fontId="3" fillId="0" borderId="296" xfId="0" applyNumberFormat="1" applyFont="1" applyBorder="1" applyAlignment="1">
      <alignment horizontal="center" vertical="center"/>
    </xf>
    <xf numFmtId="1" fontId="3" fillId="0" borderId="298" xfId="0" applyNumberFormat="1" applyFont="1" applyBorder="1" applyAlignment="1">
      <alignment horizontal="center" vertical="center"/>
    </xf>
    <xf numFmtId="1" fontId="3" fillId="0" borderId="300" xfId="0" applyNumberFormat="1" applyFont="1" applyBorder="1" applyAlignment="1">
      <alignment horizontal="center" vertical="center"/>
    </xf>
    <xf numFmtId="1" fontId="3" fillId="0" borderId="303" xfId="0" applyNumberFormat="1" applyFont="1" applyBorder="1" applyAlignment="1">
      <alignment horizontal="center" vertical="center"/>
    </xf>
    <xf numFmtId="1" fontId="3" fillId="0" borderId="320" xfId="0" applyNumberFormat="1" applyFont="1" applyBorder="1" applyAlignment="1">
      <alignment horizontal="center" vertical="center"/>
    </xf>
    <xf numFmtId="1" fontId="3" fillId="0" borderId="304" xfId="0" applyNumberFormat="1" applyFont="1" applyBorder="1" applyAlignment="1">
      <alignment horizontal="center" vertical="center"/>
    </xf>
    <xf numFmtId="1" fontId="3" fillId="0" borderId="305" xfId="0" applyNumberFormat="1" applyFont="1" applyBorder="1" applyAlignment="1">
      <alignment horizontal="center" vertical="center"/>
    </xf>
    <xf numFmtId="1" fontId="3" fillId="0" borderId="304" xfId="0" applyNumberFormat="1" applyFont="1" applyBorder="1" applyAlignment="1">
      <alignment horizontal="center" vertical="center"/>
    </xf>
    <xf numFmtId="1" fontId="3" fillId="0" borderId="298" xfId="0" applyNumberFormat="1" applyFont="1" applyBorder="1" applyAlignment="1">
      <alignment horizontal="center" vertical="center" wrapText="1"/>
    </xf>
    <xf numFmtId="1" fontId="3" fillId="0" borderId="321" xfId="0" applyNumberFormat="1" applyFont="1" applyBorder="1" applyAlignment="1">
      <alignment horizontal="center" vertical="center" wrapText="1"/>
    </xf>
    <xf numFmtId="1" fontId="3" fillId="0" borderId="296" xfId="0" applyNumberFormat="1" applyFont="1" applyBorder="1" applyAlignment="1">
      <alignment horizontal="left" vertical="center"/>
    </xf>
    <xf numFmtId="1" fontId="3" fillId="0" borderId="298" xfId="0" applyNumberFormat="1" applyFont="1" applyBorder="1" applyAlignment="1">
      <alignment horizontal="left" vertical="center"/>
    </xf>
    <xf numFmtId="1" fontId="3" fillId="0" borderId="305" xfId="0" applyNumberFormat="1" applyFont="1" applyBorder="1" applyAlignment="1">
      <alignment horizontal="right"/>
    </xf>
    <xf numFmtId="1" fontId="3" fillId="0" borderId="309" xfId="0" applyNumberFormat="1" applyFont="1" applyBorder="1" applyAlignment="1">
      <alignment horizontal="right"/>
    </xf>
    <xf numFmtId="1" fontId="3" fillId="0" borderId="298" xfId="0" applyNumberFormat="1" applyFont="1" applyBorder="1" applyAlignment="1">
      <alignment horizontal="right"/>
    </xf>
    <xf numFmtId="1" fontId="3" fillId="4" borderId="298" xfId="0" applyNumberFormat="1" applyFont="1" applyFill="1" applyBorder="1" applyProtection="1">
      <protection locked="0"/>
    </xf>
    <xf numFmtId="1" fontId="3" fillId="4" borderId="322" xfId="0" applyNumberFormat="1" applyFont="1" applyFill="1" applyBorder="1" applyProtection="1">
      <protection locked="0"/>
    </xf>
    <xf numFmtId="1" fontId="3" fillId="4" borderId="296" xfId="0" applyNumberFormat="1" applyFont="1" applyFill="1" applyBorder="1" applyProtection="1">
      <protection locked="0"/>
    </xf>
    <xf numFmtId="1" fontId="3" fillId="4" borderId="323" xfId="0" applyNumberFormat="1" applyFont="1" applyFill="1" applyBorder="1" applyProtection="1">
      <protection locked="0"/>
    </xf>
    <xf numFmtId="1" fontId="3" fillId="4" borderId="302" xfId="0" applyNumberFormat="1" applyFont="1" applyFill="1" applyBorder="1" applyProtection="1">
      <protection locked="0"/>
    </xf>
    <xf numFmtId="1" fontId="3" fillId="8" borderId="315" xfId="0" applyNumberFormat="1" applyFont="1" applyFill="1" applyBorder="1" applyAlignment="1">
      <alignment horizontal="right"/>
    </xf>
    <xf numFmtId="1" fontId="3" fillId="0" borderId="313" xfId="0" applyNumberFormat="1" applyFont="1" applyBorder="1" applyAlignment="1">
      <alignment horizontal="right"/>
    </xf>
    <xf numFmtId="1" fontId="3" fillId="8" borderId="312" xfId="0" applyNumberFormat="1" applyFont="1" applyFill="1" applyBorder="1"/>
    <xf numFmtId="1" fontId="3" fillId="8" borderId="318" xfId="0" applyNumberFormat="1" applyFont="1" applyFill="1" applyBorder="1"/>
    <xf numFmtId="1" fontId="3" fillId="4" borderId="311" xfId="0" applyNumberFormat="1" applyFont="1" applyFill="1" applyBorder="1" applyProtection="1">
      <protection locked="0"/>
    </xf>
    <xf numFmtId="1" fontId="3" fillId="0" borderId="324" xfId="0" applyNumberFormat="1" applyFont="1" applyBorder="1" applyAlignment="1">
      <alignment horizontal="left" vertical="center"/>
    </xf>
    <xf numFmtId="1" fontId="3" fillId="0" borderId="318" xfId="0" applyNumberFormat="1" applyFont="1" applyBorder="1" applyAlignment="1">
      <alignment horizontal="left" vertical="center"/>
    </xf>
    <xf numFmtId="1" fontId="3" fillId="0" borderId="300" xfId="0" applyNumberFormat="1" applyFont="1" applyBorder="1"/>
    <xf numFmtId="1" fontId="3" fillId="0" borderId="317" xfId="0" applyNumberFormat="1" applyFont="1" applyBorder="1"/>
    <xf numFmtId="1" fontId="5" fillId="0" borderId="303" xfId="0" applyNumberFormat="1" applyFont="1" applyBorder="1"/>
    <xf numFmtId="1" fontId="3" fillId="0" borderId="302" xfId="0" applyNumberFormat="1" applyFont="1" applyBorder="1" applyAlignment="1">
      <alignment horizontal="center" vertical="center"/>
    </xf>
    <xf numFmtId="1" fontId="3" fillId="0" borderId="308" xfId="0" applyNumberFormat="1" applyFont="1" applyBorder="1" applyAlignment="1">
      <alignment horizontal="center" vertical="center" wrapText="1"/>
    </xf>
    <xf numFmtId="1" fontId="3" fillId="0" borderId="309" xfId="0" applyNumberFormat="1" applyFont="1" applyBorder="1" applyAlignment="1">
      <alignment horizontal="center" vertical="center" wrapText="1"/>
    </xf>
    <xf numFmtId="1" fontId="3" fillId="0" borderId="296" xfId="0" applyNumberFormat="1" applyFont="1" applyBorder="1" applyAlignment="1">
      <alignment horizontal="center" vertical="center" wrapText="1"/>
    </xf>
    <xf numFmtId="1" fontId="3" fillId="0" borderId="311" xfId="0" applyNumberFormat="1" applyFont="1" applyBorder="1" applyAlignment="1">
      <alignment horizontal="left" vertical="center" wrapText="1"/>
    </xf>
    <xf numFmtId="1" fontId="3" fillId="0" borderId="311" xfId="0" applyNumberFormat="1" applyFont="1" applyBorder="1" applyAlignment="1">
      <alignment vertical="center"/>
    </xf>
    <xf numFmtId="1" fontId="3" fillId="0" borderId="312" xfId="0" applyNumberFormat="1" applyFont="1" applyBorder="1" applyAlignment="1">
      <alignment horizontal="right"/>
    </xf>
    <xf numFmtId="1" fontId="3" fillId="0" borderId="315" xfId="0" applyNumberFormat="1" applyFont="1" applyBorder="1" applyAlignment="1">
      <alignment horizontal="right"/>
    </xf>
    <xf numFmtId="1" fontId="3" fillId="0" borderId="318" xfId="0" applyNumberFormat="1" applyFont="1" applyBorder="1" applyAlignment="1">
      <alignment horizontal="right"/>
    </xf>
    <xf numFmtId="1" fontId="3" fillId="4" borderId="324" xfId="0" applyNumberFormat="1" applyFont="1" applyFill="1" applyBorder="1" applyProtection="1">
      <protection locked="0"/>
    </xf>
    <xf numFmtId="1" fontId="3" fillId="0" borderId="311" xfId="0" applyNumberFormat="1" applyFont="1" applyBorder="1" applyAlignment="1">
      <alignment horizontal="left" vertical="center"/>
    </xf>
    <xf numFmtId="1" fontId="3" fillId="0" borderId="302" xfId="0" applyNumberFormat="1" applyFont="1" applyBorder="1" applyAlignment="1">
      <alignment horizontal="left" vertical="center" wrapText="1"/>
    </xf>
    <xf numFmtId="1" fontId="3" fillId="0" borderId="308" xfId="0" applyNumberFormat="1" applyFont="1" applyBorder="1" applyAlignment="1">
      <alignment horizontal="right"/>
    </xf>
    <xf numFmtId="1" fontId="3" fillId="8" borderId="308" xfId="0" applyNumberFormat="1" applyFont="1" applyFill="1" applyBorder="1"/>
    <xf numFmtId="1" fontId="3" fillId="8" borderId="298" xfId="0" applyNumberFormat="1" applyFont="1" applyFill="1" applyBorder="1"/>
    <xf numFmtId="1" fontId="3" fillId="5" borderId="325" xfId="1" applyNumberFormat="1" applyFont="1" applyBorder="1" applyProtection="1">
      <protection locked="0"/>
    </xf>
    <xf numFmtId="1" fontId="3" fillId="4" borderId="326" xfId="0" applyNumberFormat="1" applyFont="1" applyFill="1" applyBorder="1" applyProtection="1">
      <protection locked="0"/>
    </xf>
    <xf numFmtId="1" fontId="3" fillId="4" borderId="327" xfId="0" applyNumberFormat="1" applyFont="1" applyFill="1" applyBorder="1" applyProtection="1">
      <protection locked="0"/>
    </xf>
    <xf numFmtId="1" fontId="3" fillId="4" borderId="328" xfId="0" applyNumberFormat="1" applyFont="1" applyFill="1" applyBorder="1" applyProtection="1">
      <protection locked="0"/>
    </xf>
    <xf numFmtId="1" fontId="3" fillId="4" borderId="329" xfId="0" applyNumberFormat="1" applyFont="1" applyFill="1" applyBorder="1" applyProtection="1">
      <protection locked="0"/>
    </xf>
    <xf numFmtId="1" fontId="3" fillId="4" borderId="330" xfId="0" applyNumberFormat="1" applyFont="1" applyFill="1" applyBorder="1" applyProtection="1">
      <protection locked="0"/>
    </xf>
    <xf numFmtId="1" fontId="3" fillId="4" borderId="331" xfId="0" applyNumberFormat="1" applyFont="1" applyFill="1" applyBorder="1" applyProtection="1">
      <protection locked="0"/>
    </xf>
    <xf numFmtId="1" fontId="3" fillId="4" borderId="332" xfId="0" applyNumberFormat="1" applyFont="1" applyFill="1" applyBorder="1" applyProtection="1">
      <protection locked="0"/>
    </xf>
    <xf numFmtId="1" fontId="3" fillId="5" borderId="333" xfId="1" applyNumberFormat="1" applyFont="1" applyBorder="1" applyProtection="1">
      <protection locked="0"/>
    </xf>
    <xf numFmtId="1" fontId="1" fillId="0" borderId="300" xfId="0" applyNumberFormat="1" applyFont="1" applyBorder="1" applyAlignment="1">
      <alignment horizontal="center" vertical="center"/>
    </xf>
    <xf numFmtId="1" fontId="1" fillId="0" borderId="304" xfId="0" applyNumberFormat="1" applyFont="1" applyBorder="1" applyAlignment="1">
      <alignment horizontal="center" vertical="center"/>
    </xf>
    <xf numFmtId="1" fontId="3" fillId="3" borderId="301" xfId="0" applyNumberFormat="1" applyFont="1" applyFill="1" applyBorder="1" applyAlignment="1">
      <alignment horizontal="center" vertical="center" wrapText="1"/>
    </xf>
    <xf numFmtId="1" fontId="3" fillId="0" borderId="300" xfId="0" applyNumberFormat="1" applyFont="1" applyBorder="1" applyAlignment="1">
      <alignment horizontal="center" vertical="center" wrapText="1"/>
    </xf>
    <xf numFmtId="1" fontId="3" fillId="5" borderId="315" xfId="1" applyNumberFormat="1" applyFont="1" applyBorder="1" applyProtection="1">
      <protection locked="0"/>
    </xf>
    <xf numFmtId="1" fontId="3" fillId="5" borderId="313" xfId="1" applyNumberFormat="1" applyFont="1" applyBorder="1" applyProtection="1">
      <protection locked="0"/>
    </xf>
    <xf numFmtId="1" fontId="3" fillId="0" borderId="334" xfId="0" applyNumberFormat="1" applyFont="1" applyBorder="1" applyAlignment="1">
      <alignment horizontal="center" vertical="center" wrapText="1"/>
    </xf>
    <xf numFmtId="1" fontId="1" fillId="0" borderId="335" xfId="0" applyNumberFormat="1" applyFont="1" applyBorder="1" applyAlignment="1">
      <alignment horizontal="center" vertical="center"/>
    </xf>
    <xf numFmtId="1" fontId="3" fillId="0" borderId="336" xfId="0" applyNumberFormat="1" applyFont="1" applyBorder="1" applyAlignment="1">
      <alignment horizontal="center" vertical="center" wrapText="1"/>
    </xf>
    <xf numFmtId="1" fontId="3" fillId="0" borderId="337" xfId="0" applyNumberFormat="1" applyFont="1" applyBorder="1" applyAlignment="1">
      <alignment horizontal="center" vertical="center" wrapText="1"/>
    </xf>
    <xf numFmtId="1" fontId="3" fillId="0" borderId="335" xfId="0" applyNumberFormat="1" applyFont="1" applyBorder="1" applyAlignment="1">
      <alignment horizontal="center" vertical="center"/>
    </xf>
    <xf numFmtId="1" fontId="3" fillId="0" borderId="335" xfId="0" applyNumberFormat="1" applyFont="1" applyBorder="1" applyAlignment="1">
      <alignment horizontal="center" vertical="center"/>
    </xf>
    <xf numFmtId="1" fontId="3" fillId="3" borderId="334" xfId="0" applyNumberFormat="1" applyFont="1" applyFill="1" applyBorder="1" applyAlignment="1">
      <alignment horizontal="center" vertical="center" wrapText="1"/>
    </xf>
    <xf numFmtId="1" fontId="3" fillId="3" borderId="336" xfId="0" applyNumberFormat="1" applyFont="1" applyFill="1" applyBorder="1" applyAlignment="1">
      <alignment horizontal="center" vertical="center" wrapText="1"/>
    </xf>
    <xf numFmtId="1" fontId="3" fillId="3" borderId="335" xfId="0" applyNumberFormat="1" applyFont="1" applyFill="1" applyBorder="1" applyAlignment="1">
      <alignment horizontal="center" vertical="center"/>
    </xf>
    <xf numFmtId="1" fontId="3" fillId="6" borderId="334" xfId="0" applyNumberFormat="1" applyFont="1" applyFill="1" applyBorder="1" applyAlignment="1">
      <alignment horizontal="center" vertical="center" wrapText="1"/>
    </xf>
    <xf numFmtId="1" fontId="3" fillId="6" borderId="336" xfId="0" applyNumberFormat="1" applyFont="1" applyFill="1" applyBorder="1" applyAlignment="1">
      <alignment horizontal="center" vertical="center" wrapText="1"/>
    </xf>
    <xf numFmtId="1" fontId="3" fillId="3" borderId="336" xfId="0" applyNumberFormat="1" applyFont="1" applyFill="1" applyBorder="1" applyAlignment="1">
      <alignment horizontal="center" vertical="center" wrapText="1"/>
    </xf>
    <xf numFmtId="1" fontId="3" fillId="3" borderId="337" xfId="0" applyNumberFormat="1" applyFont="1" applyFill="1" applyBorder="1"/>
    <xf numFmtId="1" fontId="3" fillId="4" borderId="338" xfId="0" applyNumberFormat="1" applyFont="1" applyFill="1" applyBorder="1" applyProtection="1">
      <protection locked="0"/>
    </xf>
    <xf numFmtId="1" fontId="3" fillId="4" borderId="339" xfId="0" applyNumberFormat="1" applyFont="1" applyFill="1" applyBorder="1" applyProtection="1">
      <protection locked="0"/>
    </xf>
    <xf numFmtId="1" fontId="3" fillId="4" borderId="340" xfId="0" applyNumberFormat="1" applyFont="1" applyFill="1" applyBorder="1" applyProtection="1">
      <protection locked="0"/>
    </xf>
    <xf numFmtId="1" fontId="3" fillId="0" borderId="336" xfId="0" applyNumberFormat="1" applyFont="1" applyBorder="1" applyAlignment="1">
      <alignment horizontal="center" vertical="center"/>
    </xf>
    <xf numFmtId="1" fontId="3" fillId="0" borderId="334" xfId="0" applyNumberFormat="1" applyFont="1" applyBorder="1" applyAlignment="1">
      <alignment horizontal="center" vertical="center"/>
    </xf>
    <xf numFmtId="1" fontId="3" fillId="0" borderId="336" xfId="0" applyNumberFormat="1" applyFont="1" applyBorder="1" applyAlignment="1">
      <alignment horizontal="center" vertical="center"/>
    </xf>
    <xf numFmtId="1" fontId="3" fillId="0" borderId="336" xfId="0" applyNumberFormat="1" applyFont="1" applyBorder="1" applyAlignment="1">
      <alignment horizontal="center" vertical="center" wrapText="1"/>
    </xf>
    <xf numFmtId="1" fontId="3" fillId="0" borderId="341" xfId="0" applyNumberFormat="1" applyFont="1" applyBorder="1" applyAlignment="1">
      <alignment horizontal="center" vertical="center" wrapText="1"/>
    </xf>
    <xf numFmtId="1" fontId="3" fillId="0" borderId="334" xfId="0" applyNumberFormat="1" applyFont="1" applyBorder="1" applyAlignment="1">
      <alignment horizontal="left" vertical="center"/>
    </xf>
    <xf numFmtId="1" fontId="3" fillId="0" borderId="336" xfId="0" applyNumberFormat="1" applyFont="1" applyBorder="1" applyAlignment="1">
      <alignment horizontal="left" vertical="center"/>
    </xf>
    <xf numFmtId="1" fontId="3" fillId="0" borderId="339" xfId="0" applyNumberFormat="1" applyFont="1" applyBorder="1" applyAlignment="1">
      <alignment horizontal="right"/>
    </xf>
    <xf numFmtId="1" fontId="3" fillId="0" borderId="336" xfId="0" applyNumberFormat="1" applyFont="1" applyBorder="1" applyAlignment="1">
      <alignment horizontal="right"/>
    </xf>
    <xf numFmtId="1" fontId="3" fillId="4" borderId="336" xfId="0" applyNumberFormat="1" applyFont="1" applyFill="1" applyBorder="1" applyProtection="1">
      <protection locked="0"/>
    </xf>
    <xf numFmtId="1" fontId="3" fillId="4" borderId="342" xfId="0" applyNumberFormat="1" applyFont="1" applyFill="1" applyBorder="1" applyProtection="1">
      <protection locked="0"/>
    </xf>
    <xf numFmtId="1" fontId="3" fillId="4" borderId="334" xfId="0" applyNumberFormat="1" applyFont="1" applyFill="1" applyBorder="1" applyProtection="1">
      <protection locked="0"/>
    </xf>
    <xf numFmtId="1" fontId="3" fillId="4" borderId="343" xfId="0" applyNumberFormat="1" applyFont="1" applyFill="1" applyBorder="1" applyProtection="1">
      <protection locked="0"/>
    </xf>
    <xf numFmtId="1" fontId="3" fillId="4" borderId="337" xfId="0" applyNumberFormat="1" applyFont="1" applyFill="1" applyBorder="1" applyProtection="1">
      <protection locked="0"/>
    </xf>
    <xf numFmtId="1" fontId="5" fillId="0" borderId="335" xfId="0" applyNumberFormat="1" applyFont="1" applyBorder="1"/>
    <xf numFmtId="1" fontId="3" fillId="0" borderId="337" xfId="0" applyNumberFormat="1" applyFont="1" applyBorder="1" applyAlignment="1">
      <alignment horizontal="center" vertical="center"/>
    </xf>
    <xf numFmtId="1" fontId="3" fillId="0" borderId="338" xfId="0" applyNumberFormat="1" applyFont="1" applyBorder="1" applyAlignment="1">
      <alignment horizontal="center" vertical="center" wrapText="1"/>
    </xf>
    <xf numFmtId="1" fontId="3" fillId="0" borderId="339" xfId="0" applyNumberFormat="1" applyFont="1" applyBorder="1" applyAlignment="1">
      <alignment horizontal="center" vertical="center" wrapText="1"/>
    </xf>
    <xf numFmtId="1" fontId="3" fillId="0" borderId="334" xfId="0" applyNumberFormat="1" applyFont="1" applyBorder="1" applyAlignment="1">
      <alignment horizontal="center" vertical="center" wrapText="1"/>
    </xf>
    <xf numFmtId="1" fontId="3" fillId="0" borderId="337" xfId="0" applyNumberFormat="1" applyFont="1" applyBorder="1" applyAlignment="1">
      <alignment horizontal="left" vertical="center" wrapText="1"/>
    </xf>
    <xf numFmtId="1" fontId="3" fillId="0" borderId="338" xfId="0" applyNumberFormat="1" applyFont="1" applyBorder="1" applyAlignment="1">
      <alignment horizontal="right"/>
    </xf>
    <xf numFmtId="1" fontId="3" fillId="8" borderId="338" xfId="0" applyNumberFormat="1" applyFont="1" applyFill="1" applyBorder="1"/>
    <xf numFmtId="1" fontId="3" fillId="8" borderId="336" xfId="0" applyNumberFormat="1" applyFont="1" applyFill="1" applyBorder="1"/>
    <xf numFmtId="1" fontId="3" fillId="5" borderId="344" xfId="1" applyNumberFormat="1" applyFont="1" applyBorder="1" applyProtection="1">
      <protection locked="0"/>
    </xf>
    <xf numFmtId="1" fontId="3" fillId="4" borderId="345" xfId="0" applyNumberFormat="1" applyFont="1" applyFill="1" applyBorder="1" applyProtection="1">
      <protection locked="0"/>
    </xf>
    <xf numFmtId="1" fontId="3" fillId="4" borderId="346" xfId="0" applyNumberFormat="1" applyFont="1" applyFill="1" applyBorder="1" applyProtection="1">
      <protection locked="0"/>
    </xf>
    <xf numFmtId="1" fontId="3" fillId="4" borderId="347" xfId="0" applyNumberFormat="1" applyFont="1" applyFill="1" applyBorder="1" applyProtection="1">
      <protection locked="0"/>
    </xf>
    <xf numFmtId="1" fontId="3" fillId="4" borderId="348" xfId="0" applyNumberFormat="1" applyFont="1" applyFill="1" applyBorder="1" applyProtection="1">
      <protection locked="0"/>
    </xf>
    <xf numFmtId="1" fontId="3" fillId="4" borderId="349" xfId="0" applyNumberFormat="1" applyFont="1" applyFill="1" applyBorder="1" applyProtection="1">
      <protection locked="0"/>
    </xf>
    <xf numFmtId="1" fontId="3" fillId="4" borderId="350" xfId="0" applyNumberFormat="1" applyFont="1" applyFill="1" applyBorder="1" applyProtection="1">
      <protection locked="0"/>
    </xf>
    <xf numFmtId="1" fontId="3" fillId="4" borderId="351" xfId="0" applyNumberFormat="1" applyFont="1" applyFill="1" applyBorder="1" applyProtection="1">
      <protection locked="0"/>
    </xf>
    <xf numFmtId="1" fontId="3" fillId="5" borderId="352" xfId="1" applyNumberFormat="1" applyFont="1" applyBorder="1" applyProtection="1">
      <protection locked="0"/>
    </xf>
    <xf numFmtId="1" fontId="3" fillId="0" borderId="353" xfId="0" applyNumberFormat="1" applyFont="1" applyBorder="1" applyAlignment="1">
      <alignment horizontal="center" vertical="center" wrapText="1"/>
    </xf>
    <xf numFmtId="1" fontId="1" fillId="0" borderId="354" xfId="0" applyNumberFormat="1" applyFont="1" applyBorder="1" applyAlignment="1">
      <alignment horizontal="center" vertical="center"/>
    </xf>
    <xf numFmtId="1" fontId="3" fillId="0" borderId="355" xfId="0" applyNumberFormat="1" applyFont="1" applyBorder="1" applyAlignment="1">
      <alignment horizontal="center" vertical="center" wrapText="1"/>
    </xf>
    <xf numFmtId="1" fontId="3" fillId="0" borderId="356" xfId="0" applyNumberFormat="1" applyFont="1" applyBorder="1" applyAlignment="1">
      <alignment horizontal="center" vertical="center" wrapText="1"/>
    </xf>
    <xf numFmtId="1" fontId="3" fillId="0" borderId="354" xfId="0" applyNumberFormat="1" applyFont="1" applyBorder="1" applyAlignment="1">
      <alignment horizontal="center" vertical="center"/>
    </xf>
    <xf numFmtId="1" fontId="3" fillId="0" borderId="354" xfId="0" applyNumberFormat="1" applyFont="1" applyBorder="1" applyAlignment="1">
      <alignment horizontal="center" vertical="center"/>
    </xf>
    <xf numFmtId="1" fontId="3" fillId="3" borderId="353" xfId="0" applyNumberFormat="1" applyFont="1" applyFill="1" applyBorder="1" applyAlignment="1">
      <alignment horizontal="center" vertical="center" wrapText="1"/>
    </xf>
    <xf numFmtId="1" fontId="3" fillId="3" borderId="355" xfId="0" applyNumberFormat="1" applyFont="1" applyFill="1" applyBorder="1" applyAlignment="1">
      <alignment horizontal="center" vertical="center" wrapText="1"/>
    </xf>
    <xf numFmtId="1" fontId="3" fillId="3" borderId="354" xfId="0" applyNumberFormat="1" applyFont="1" applyFill="1" applyBorder="1" applyAlignment="1">
      <alignment horizontal="center" vertical="center"/>
    </xf>
    <xf numFmtId="1" fontId="3" fillId="6" borderId="353" xfId="0" applyNumberFormat="1" applyFont="1" applyFill="1" applyBorder="1" applyAlignment="1">
      <alignment horizontal="center" vertical="center" wrapText="1"/>
    </xf>
    <xf numFmtId="1" fontId="3" fillId="6" borderId="355" xfId="0" applyNumberFormat="1" applyFont="1" applyFill="1" applyBorder="1" applyAlignment="1">
      <alignment horizontal="center" vertical="center" wrapText="1"/>
    </xf>
    <xf numFmtId="1" fontId="3" fillId="3" borderId="355" xfId="0" applyNumberFormat="1" applyFont="1" applyFill="1" applyBorder="1" applyAlignment="1">
      <alignment horizontal="center" vertical="center" wrapText="1"/>
    </xf>
    <xf numFmtId="1" fontId="3" fillId="3" borderId="356" xfId="0" applyNumberFormat="1" applyFont="1" applyFill="1" applyBorder="1"/>
    <xf numFmtId="1" fontId="3" fillId="4" borderId="357" xfId="0" applyNumberFormat="1" applyFont="1" applyFill="1" applyBorder="1" applyProtection="1">
      <protection locked="0"/>
    </xf>
    <xf numFmtId="1" fontId="3" fillId="4" borderId="358" xfId="0" applyNumberFormat="1" applyFont="1" applyFill="1" applyBorder="1" applyProtection="1">
      <protection locked="0"/>
    </xf>
    <xf numFmtId="1" fontId="3" fillId="4" borderId="359" xfId="0" applyNumberFormat="1" applyFont="1" applyFill="1" applyBorder="1" applyProtection="1">
      <protection locked="0"/>
    </xf>
    <xf numFmtId="1" fontId="3" fillId="0" borderId="355" xfId="0" applyNumberFormat="1" applyFont="1" applyBorder="1" applyAlignment="1">
      <alignment horizontal="center" vertical="center"/>
    </xf>
    <xf numFmtId="1" fontId="3" fillId="0" borderId="353" xfId="0" applyNumberFormat="1" applyFont="1" applyBorder="1" applyAlignment="1">
      <alignment horizontal="center" vertical="center"/>
    </xf>
    <xf numFmtId="1" fontId="3" fillId="0" borderId="355" xfId="0" applyNumberFormat="1" applyFont="1" applyBorder="1" applyAlignment="1">
      <alignment horizontal="center" vertical="center"/>
    </xf>
    <xf numFmtId="1" fontId="3" fillId="0" borderId="355" xfId="0" applyNumberFormat="1" applyFont="1" applyBorder="1" applyAlignment="1">
      <alignment horizontal="center" vertical="center" wrapText="1"/>
    </xf>
    <xf numFmtId="1" fontId="3" fillId="0" borderId="360" xfId="0" applyNumberFormat="1" applyFont="1" applyBorder="1" applyAlignment="1">
      <alignment horizontal="center" vertical="center" wrapText="1"/>
    </xf>
    <xf numFmtId="1" fontId="3" fillId="0" borderId="353" xfId="0" applyNumberFormat="1" applyFont="1" applyBorder="1" applyAlignment="1">
      <alignment horizontal="left" vertical="center"/>
    </xf>
    <xf numFmtId="1" fontId="3" fillId="0" borderId="355" xfId="0" applyNumberFormat="1" applyFont="1" applyBorder="1" applyAlignment="1">
      <alignment horizontal="left" vertical="center"/>
    </xf>
    <xf numFmtId="1" fontId="3" fillId="0" borderId="358" xfId="0" applyNumberFormat="1" applyFont="1" applyBorder="1" applyAlignment="1">
      <alignment horizontal="right"/>
    </xf>
    <xf numFmtId="1" fontId="3" fillId="0" borderId="355" xfId="0" applyNumberFormat="1" applyFont="1" applyBorder="1" applyAlignment="1">
      <alignment horizontal="right"/>
    </xf>
    <xf numFmtId="1" fontId="3" fillId="4" borderId="355" xfId="0" applyNumberFormat="1" applyFont="1" applyFill="1" applyBorder="1" applyProtection="1">
      <protection locked="0"/>
    </xf>
    <xf numFmtId="1" fontId="3" fillId="4" borderId="361" xfId="0" applyNumberFormat="1" applyFont="1" applyFill="1" applyBorder="1" applyProtection="1">
      <protection locked="0"/>
    </xf>
    <xf numFmtId="1" fontId="3" fillId="4" borderId="353" xfId="0" applyNumberFormat="1" applyFont="1" applyFill="1" applyBorder="1" applyProtection="1">
      <protection locked="0"/>
    </xf>
    <xf numFmtId="1" fontId="3" fillId="4" borderId="362" xfId="0" applyNumberFormat="1" applyFont="1" applyFill="1" applyBorder="1" applyProtection="1">
      <protection locked="0"/>
    </xf>
    <xf numFmtId="1" fontId="3" fillId="4" borderId="356" xfId="0" applyNumberFormat="1" applyFont="1" applyFill="1" applyBorder="1" applyProtection="1">
      <protection locked="0"/>
    </xf>
    <xf numFmtId="1" fontId="5" fillId="0" borderId="354" xfId="0" applyNumberFormat="1" applyFont="1" applyBorder="1"/>
    <xf numFmtId="1" fontId="3" fillId="0" borderId="356" xfId="0" applyNumberFormat="1" applyFont="1" applyBorder="1" applyAlignment="1">
      <alignment horizontal="center" vertical="center"/>
    </xf>
    <xf numFmtId="1" fontId="3" fillId="0" borderId="357" xfId="0" applyNumberFormat="1" applyFont="1" applyBorder="1" applyAlignment="1">
      <alignment horizontal="center" vertical="center" wrapText="1"/>
    </xf>
    <xf numFmtId="1" fontId="3" fillId="0" borderId="358" xfId="0" applyNumberFormat="1" applyFont="1" applyBorder="1" applyAlignment="1">
      <alignment horizontal="center" vertical="center" wrapText="1"/>
    </xf>
    <xf numFmtId="1" fontId="3" fillId="0" borderId="353" xfId="0" applyNumberFormat="1" applyFont="1" applyBorder="1" applyAlignment="1">
      <alignment horizontal="center" vertical="center" wrapText="1"/>
    </xf>
    <xf numFmtId="1" fontId="3" fillId="0" borderId="356" xfId="0" applyNumberFormat="1" applyFont="1" applyBorder="1" applyAlignment="1">
      <alignment horizontal="left" vertical="center" wrapText="1"/>
    </xf>
    <xf numFmtId="1" fontId="3" fillId="0" borderId="357" xfId="0" applyNumberFormat="1" applyFont="1" applyBorder="1" applyAlignment="1">
      <alignment horizontal="right"/>
    </xf>
    <xf numFmtId="1" fontId="3" fillId="8" borderId="357" xfId="0" applyNumberFormat="1" applyFont="1" applyFill="1" applyBorder="1"/>
    <xf numFmtId="1" fontId="3" fillId="8" borderId="355" xfId="0" applyNumberFormat="1" applyFont="1" applyFill="1" applyBorder="1"/>
    <xf numFmtId="1" fontId="3" fillId="5" borderId="363" xfId="1" applyNumberFormat="1" applyFont="1" applyBorder="1" applyProtection="1">
      <protection locked="0"/>
    </xf>
    <xf numFmtId="1" fontId="3" fillId="4" borderId="364" xfId="0" applyNumberFormat="1" applyFont="1" applyFill="1" applyBorder="1" applyProtection="1">
      <protection locked="0"/>
    </xf>
    <xf numFmtId="1" fontId="3" fillId="4" borderId="365" xfId="0" applyNumberFormat="1" applyFont="1" applyFill="1" applyBorder="1" applyProtection="1">
      <protection locked="0"/>
    </xf>
    <xf numFmtId="1" fontId="3" fillId="4" borderId="366" xfId="0" applyNumberFormat="1" applyFont="1" applyFill="1" applyBorder="1" applyProtection="1">
      <protection locked="0"/>
    </xf>
    <xf numFmtId="1" fontId="3" fillId="4" borderId="367" xfId="0" applyNumberFormat="1" applyFont="1" applyFill="1" applyBorder="1" applyProtection="1">
      <protection locked="0"/>
    </xf>
    <xf numFmtId="1" fontId="3" fillId="4" borderId="368" xfId="0" applyNumberFormat="1" applyFont="1" applyFill="1" applyBorder="1" applyProtection="1">
      <protection locked="0"/>
    </xf>
    <xf numFmtId="1" fontId="3" fillId="4" borderId="369" xfId="0" applyNumberFormat="1" applyFont="1" applyFill="1" applyBorder="1" applyProtection="1">
      <protection locked="0"/>
    </xf>
    <xf numFmtId="1" fontId="3" fillId="4" borderId="370" xfId="0" applyNumberFormat="1" applyFont="1" applyFill="1" applyBorder="1" applyProtection="1">
      <protection locked="0"/>
    </xf>
    <xf numFmtId="1" fontId="3" fillId="5" borderId="371" xfId="1" applyNumberFormat="1" applyFont="1" applyBorder="1" applyProtection="1">
      <protection locked="0"/>
    </xf>
    <xf numFmtId="1" fontId="3" fillId="4" borderId="372" xfId="0" applyNumberFormat="1" applyFont="1" applyFill="1" applyBorder="1" applyProtection="1">
      <protection locked="0"/>
    </xf>
    <xf numFmtId="1" fontId="3" fillId="4" borderId="373" xfId="0" applyNumberFormat="1" applyFont="1" applyFill="1" applyBorder="1" applyProtection="1">
      <protection locked="0"/>
    </xf>
    <xf numFmtId="1" fontId="3" fillId="0" borderId="372" xfId="0" applyNumberFormat="1" applyFont="1" applyBorder="1" applyAlignment="1">
      <alignment horizontal="center" vertical="center" wrapText="1"/>
    </xf>
    <xf numFmtId="1" fontId="1" fillId="0" borderId="375" xfId="0" applyNumberFormat="1" applyFont="1" applyBorder="1" applyAlignment="1">
      <alignment horizontal="center" vertical="center"/>
    </xf>
    <xf numFmtId="1" fontId="1" fillId="0" borderId="376" xfId="0" applyNumberFormat="1" applyFont="1" applyBorder="1" applyAlignment="1">
      <alignment horizontal="center" vertical="center"/>
    </xf>
    <xf numFmtId="1" fontId="3" fillId="0" borderId="373" xfId="0" applyNumberFormat="1" applyFont="1" applyBorder="1" applyAlignment="1">
      <alignment horizontal="center" vertical="center" wrapText="1"/>
    </xf>
    <xf numFmtId="1" fontId="3" fillId="0" borderId="374" xfId="0" applyNumberFormat="1" applyFont="1" applyBorder="1" applyAlignment="1">
      <alignment horizontal="center" vertical="center" wrapText="1"/>
    </xf>
    <xf numFmtId="1" fontId="3" fillId="0" borderId="377" xfId="0" applyNumberFormat="1" applyFont="1" applyBorder="1" applyAlignment="1">
      <alignment horizontal="center" vertical="center" wrapText="1"/>
    </xf>
    <xf numFmtId="1" fontId="3" fillId="0" borderId="377" xfId="0" applyNumberFormat="1" applyFont="1" applyBorder="1" applyAlignment="1">
      <alignment horizontal="center" vertical="center"/>
    </xf>
    <xf numFmtId="1" fontId="3" fillId="0" borderId="378" xfId="0" applyNumberFormat="1" applyFont="1" applyBorder="1" applyAlignment="1">
      <alignment horizontal="center" vertical="center" wrapText="1"/>
    </xf>
    <xf numFmtId="1" fontId="3" fillId="0" borderId="375" xfId="0" applyNumberFormat="1" applyFont="1" applyBorder="1" applyAlignment="1">
      <alignment horizontal="center" vertical="center" wrapText="1"/>
    </xf>
    <xf numFmtId="1" fontId="3" fillId="0" borderId="379" xfId="0" applyNumberFormat="1" applyFont="1" applyBorder="1" applyAlignment="1">
      <alignment horizontal="center" vertical="center"/>
    </xf>
    <xf numFmtId="1" fontId="3" fillId="0" borderId="379" xfId="0" applyNumberFormat="1" applyFont="1" applyBorder="1" applyAlignment="1">
      <alignment horizontal="center" vertical="center" wrapText="1"/>
    </xf>
    <xf numFmtId="1" fontId="3" fillId="4" borderId="380" xfId="0" applyNumberFormat="1" applyFont="1" applyFill="1" applyBorder="1" applyProtection="1">
      <protection locked="0"/>
    </xf>
    <xf numFmtId="1" fontId="3" fillId="4" borderId="381" xfId="0" applyNumberFormat="1" applyFont="1" applyFill="1" applyBorder="1" applyProtection="1">
      <protection locked="0"/>
    </xf>
    <xf numFmtId="1" fontId="3" fillId="5" borderId="381" xfId="1" applyNumberFormat="1" applyFont="1" applyBorder="1" applyProtection="1">
      <protection locked="0"/>
    </xf>
    <xf numFmtId="1" fontId="3" fillId="5" borderId="382" xfId="1" applyNumberFormat="1" applyFont="1" applyBorder="1" applyProtection="1">
      <protection locked="0"/>
    </xf>
    <xf numFmtId="1" fontId="3" fillId="0" borderId="383" xfId="0" applyNumberFormat="1" applyFont="1" applyBorder="1"/>
    <xf numFmtId="1" fontId="3" fillId="0" borderId="384" xfId="0" applyNumberFormat="1" applyFont="1" applyBorder="1" applyAlignment="1">
      <alignment horizontal="center" vertical="center"/>
    </xf>
    <xf numFmtId="1" fontId="3" fillId="0" borderId="385" xfId="0" applyNumberFormat="1" applyFont="1" applyBorder="1"/>
    <xf numFmtId="1" fontId="3" fillId="0" borderId="386" xfId="0" applyNumberFormat="1" applyFont="1" applyBorder="1" applyAlignment="1">
      <alignment horizontal="center" vertical="center" wrapText="1"/>
    </xf>
    <xf numFmtId="1" fontId="3" fillId="3" borderId="372" xfId="0" applyNumberFormat="1" applyFont="1" applyFill="1" applyBorder="1" applyAlignment="1">
      <alignment horizontal="center" vertical="center" wrapText="1"/>
    </xf>
    <xf numFmtId="1" fontId="3" fillId="3" borderId="373" xfId="0" applyNumberFormat="1" applyFont="1" applyFill="1" applyBorder="1" applyAlignment="1">
      <alignment horizontal="center" vertical="center" wrapText="1"/>
    </xf>
    <xf numFmtId="1" fontId="3" fillId="3" borderId="384" xfId="0" applyNumberFormat="1" applyFont="1" applyFill="1" applyBorder="1" applyAlignment="1">
      <alignment horizontal="center" vertical="center"/>
    </xf>
    <xf numFmtId="1" fontId="3" fillId="3" borderId="387" xfId="0" applyNumberFormat="1" applyFont="1" applyFill="1" applyBorder="1" applyAlignment="1">
      <alignment horizontal="center" vertical="center"/>
    </xf>
    <xf numFmtId="1" fontId="3" fillId="3" borderId="388" xfId="0" applyNumberFormat="1" applyFont="1" applyFill="1" applyBorder="1" applyAlignment="1">
      <alignment horizontal="center" vertical="center"/>
    </xf>
    <xf numFmtId="1" fontId="3" fillId="0" borderId="384" xfId="0" applyNumberFormat="1" applyFont="1" applyBorder="1" applyAlignment="1">
      <alignment horizontal="center" vertical="center" wrapText="1"/>
    </xf>
    <xf numFmtId="1" fontId="3" fillId="0" borderId="388" xfId="0" applyNumberFormat="1" applyFont="1" applyBorder="1" applyAlignment="1">
      <alignment horizontal="center" vertical="center" wrapText="1"/>
    </xf>
    <xf numFmtId="1" fontId="3" fillId="6" borderId="372" xfId="0" applyNumberFormat="1" applyFont="1" applyFill="1" applyBorder="1" applyAlignment="1">
      <alignment horizontal="center" vertical="center" wrapText="1"/>
    </xf>
    <xf numFmtId="1" fontId="3" fillId="6" borderId="373" xfId="0" applyNumberFormat="1" applyFont="1" applyFill="1" applyBorder="1" applyAlignment="1">
      <alignment horizontal="center" vertical="center" wrapText="1"/>
    </xf>
    <xf numFmtId="1" fontId="3" fillId="0" borderId="385" xfId="0" applyNumberFormat="1" applyFont="1" applyBorder="1" applyAlignment="1">
      <alignment horizontal="center" vertical="center" wrapText="1"/>
    </xf>
    <xf numFmtId="1" fontId="3" fillId="3" borderId="373" xfId="0" applyNumberFormat="1" applyFont="1" applyFill="1" applyBorder="1" applyAlignment="1">
      <alignment horizontal="center" vertical="center" wrapText="1"/>
    </xf>
    <xf numFmtId="1" fontId="3" fillId="3" borderId="389" xfId="0" applyNumberFormat="1" applyFont="1" applyFill="1" applyBorder="1" applyAlignment="1">
      <alignment horizontal="center" vertical="center" wrapText="1"/>
    </xf>
    <xf numFmtId="1" fontId="3" fillId="3" borderId="390" xfId="0" applyNumberFormat="1" applyFont="1" applyFill="1" applyBorder="1" applyAlignment="1">
      <alignment horizontal="center" vertical="center" wrapText="1"/>
    </xf>
    <xf numFmtId="1" fontId="3" fillId="3" borderId="391" xfId="0" applyNumberFormat="1" applyFont="1" applyFill="1" applyBorder="1" applyAlignment="1">
      <alignment horizontal="center" vertical="center" wrapText="1"/>
    </xf>
    <xf numFmtId="1" fontId="3" fillId="3" borderId="385" xfId="0" applyNumberFormat="1" applyFont="1" applyFill="1" applyBorder="1" applyAlignment="1">
      <alignment horizontal="center" vertical="center" wrapText="1"/>
    </xf>
    <xf numFmtId="1" fontId="3" fillId="0" borderId="389" xfId="0" applyNumberFormat="1" applyFont="1" applyBorder="1" applyAlignment="1">
      <alignment horizontal="center" vertical="center" wrapText="1"/>
    </xf>
    <xf numFmtId="1" fontId="3" fillId="0" borderId="391" xfId="0" applyNumberFormat="1" applyFont="1" applyBorder="1" applyAlignment="1">
      <alignment horizontal="center" vertical="center" wrapText="1"/>
    </xf>
    <xf numFmtId="1" fontId="3" fillId="0" borderId="385" xfId="0" applyNumberFormat="1" applyFont="1" applyBorder="1" applyAlignment="1">
      <alignment horizontal="center" vertical="center" wrapText="1"/>
    </xf>
    <xf numFmtId="1" fontId="3" fillId="6" borderId="389" xfId="0" applyNumberFormat="1" applyFont="1" applyFill="1" applyBorder="1" applyAlignment="1">
      <alignment horizontal="center" vertical="center" wrapText="1"/>
    </xf>
    <xf numFmtId="1" fontId="3" fillId="6" borderId="388" xfId="0" applyNumberFormat="1" applyFont="1" applyFill="1" applyBorder="1" applyAlignment="1">
      <alignment horizontal="center" vertical="center" wrapText="1"/>
    </xf>
    <xf numFmtId="1" fontId="3" fillId="0" borderId="389" xfId="0" applyNumberFormat="1" applyFont="1" applyBorder="1" applyAlignment="1" applyProtection="1">
      <alignment horizontal="center" vertical="center" wrapText="1"/>
      <protection hidden="1"/>
    </xf>
    <xf numFmtId="1" fontId="3" fillId="0" borderId="390" xfId="0" applyNumberFormat="1" applyFont="1" applyBorder="1" applyAlignment="1" applyProtection="1">
      <alignment horizontal="center" vertical="center" wrapText="1"/>
      <protection hidden="1"/>
    </xf>
    <xf numFmtId="1" fontId="3" fillId="0" borderId="388" xfId="0" applyNumberFormat="1" applyFont="1" applyBorder="1" applyAlignment="1" applyProtection="1">
      <alignment horizontal="center" vertical="center" wrapText="1"/>
      <protection hidden="1"/>
    </xf>
    <xf numFmtId="1" fontId="3" fillId="3" borderId="386" xfId="0" applyNumberFormat="1" applyFont="1" applyFill="1" applyBorder="1"/>
    <xf numFmtId="1" fontId="3" fillId="4" borderId="392" xfId="0" applyNumberFormat="1" applyFont="1" applyFill="1" applyBorder="1" applyProtection="1">
      <protection locked="0"/>
    </xf>
    <xf numFmtId="1" fontId="3" fillId="4" borderId="393" xfId="0" applyNumberFormat="1" applyFont="1" applyFill="1" applyBorder="1" applyProtection="1">
      <protection locked="0"/>
    </xf>
    <xf numFmtId="1" fontId="3" fillId="4" borderId="394" xfId="0" applyNumberFormat="1" applyFont="1" applyFill="1" applyBorder="1" applyProtection="1">
      <protection locked="0"/>
    </xf>
    <xf numFmtId="1" fontId="3" fillId="3" borderId="395" xfId="0" applyNumberFormat="1" applyFont="1" applyFill="1" applyBorder="1"/>
    <xf numFmtId="1" fontId="3" fillId="4" borderId="396" xfId="0" applyNumberFormat="1" applyFont="1" applyFill="1" applyBorder="1" applyProtection="1">
      <protection locked="0"/>
    </xf>
    <xf numFmtId="1" fontId="3" fillId="4" borderId="397" xfId="0" applyNumberFormat="1" applyFont="1" applyFill="1" applyBorder="1" applyProtection="1">
      <protection locked="0"/>
    </xf>
    <xf numFmtId="1" fontId="3" fillId="4" borderId="398" xfId="0" applyNumberFormat="1" applyFont="1" applyFill="1" applyBorder="1" applyProtection="1">
      <protection locked="0"/>
    </xf>
    <xf numFmtId="1" fontId="3" fillId="4" borderId="399" xfId="0" applyNumberFormat="1" applyFont="1" applyFill="1" applyBorder="1" applyProtection="1">
      <protection locked="0"/>
    </xf>
    <xf numFmtId="1" fontId="3" fillId="0" borderId="385" xfId="0" applyNumberFormat="1" applyFont="1" applyBorder="1" applyAlignment="1">
      <alignment horizontal="center" vertical="center"/>
    </xf>
    <xf numFmtId="1" fontId="3" fillId="0" borderId="389" xfId="0" applyNumberFormat="1" applyFont="1" applyBorder="1"/>
    <xf numFmtId="1" fontId="3" fillId="0" borderId="391" xfId="0" applyNumberFormat="1" applyFont="1" applyBorder="1"/>
    <xf numFmtId="1" fontId="3" fillId="0" borderId="373" xfId="0" applyNumberFormat="1" applyFont="1" applyBorder="1" applyAlignment="1">
      <alignment horizontal="center" vertical="center"/>
    </xf>
    <xf numFmtId="1" fontId="3" fillId="0" borderId="400" xfId="0" applyNumberFormat="1" applyFont="1" applyBorder="1" applyAlignment="1">
      <alignment horizontal="center" vertical="center" wrapText="1"/>
    </xf>
    <xf numFmtId="1" fontId="3" fillId="0" borderId="390" xfId="0" applyNumberFormat="1" applyFont="1" applyBorder="1" applyAlignment="1">
      <alignment horizontal="center" vertical="center" wrapText="1"/>
    </xf>
    <xf numFmtId="1" fontId="3" fillId="0" borderId="390" xfId="0" applyNumberFormat="1" applyFont="1" applyBorder="1" applyAlignment="1">
      <alignment horizontal="center" vertical="center"/>
    </xf>
    <xf numFmtId="1" fontId="3" fillId="0" borderId="401" xfId="0" applyNumberFormat="1" applyFont="1" applyBorder="1" applyAlignment="1">
      <alignment horizontal="center" vertical="center" wrapText="1"/>
    </xf>
    <xf numFmtId="1" fontId="3" fillId="0" borderId="388" xfId="0" applyNumberFormat="1" applyFont="1" applyBorder="1" applyAlignment="1">
      <alignment horizontal="center" vertical="center" wrapText="1"/>
    </xf>
    <xf numFmtId="1" fontId="3" fillId="0" borderId="395" xfId="0" applyNumberFormat="1" applyFont="1" applyBorder="1"/>
    <xf numFmtId="1" fontId="3" fillId="0" borderId="402" xfId="0" applyNumberFormat="1" applyFont="1" applyBorder="1"/>
    <xf numFmtId="1" fontId="3" fillId="4" borderId="403" xfId="0" applyNumberFormat="1" applyFont="1" applyFill="1" applyBorder="1" applyProtection="1">
      <protection locked="0"/>
    </xf>
    <xf numFmtId="1" fontId="3" fillId="4" borderId="402" xfId="0" applyNumberFormat="1" applyFont="1" applyFill="1" applyBorder="1" applyProtection="1">
      <protection locked="0"/>
    </xf>
    <xf numFmtId="1" fontId="3" fillId="0" borderId="372" xfId="0" applyNumberFormat="1" applyFont="1" applyBorder="1" applyAlignment="1">
      <alignment horizontal="center" vertical="center"/>
    </xf>
    <xf numFmtId="1" fontId="3" fillId="0" borderId="373" xfId="0" applyNumberFormat="1" applyFont="1" applyBorder="1" applyAlignment="1">
      <alignment horizontal="center" vertical="center"/>
    </xf>
    <xf numFmtId="1" fontId="3" fillId="0" borderId="384" xfId="0" applyNumberFormat="1" applyFont="1" applyBorder="1" applyAlignment="1">
      <alignment horizontal="center" vertical="center"/>
    </xf>
    <xf numFmtId="1" fontId="3" fillId="0" borderId="387" xfId="0" applyNumberFormat="1" applyFont="1" applyBorder="1" applyAlignment="1">
      <alignment horizontal="center" vertical="center"/>
    </xf>
    <xf numFmtId="1" fontId="3" fillId="0" borderId="404" xfId="0" applyNumberFormat="1" applyFont="1" applyBorder="1" applyAlignment="1">
      <alignment horizontal="center" vertical="center"/>
    </xf>
    <xf numFmtId="1" fontId="3" fillId="0" borderId="388" xfId="0" applyNumberFormat="1" applyFont="1" applyBorder="1" applyAlignment="1">
      <alignment horizontal="center" vertical="center"/>
    </xf>
    <xf numFmtId="1" fontId="3" fillId="0" borderId="389" xfId="0" applyNumberFormat="1" applyFont="1" applyBorder="1" applyAlignment="1">
      <alignment horizontal="center" vertical="center"/>
    </xf>
    <xf numFmtId="1" fontId="3" fillId="0" borderId="388" xfId="0" applyNumberFormat="1" applyFont="1" applyBorder="1" applyAlignment="1">
      <alignment horizontal="center" vertical="center"/>
    </xf>
    <xf numFmtId="1" fontId="3" fillId="0" borderId="373" xfId="0" applyNumberFormat="1" applyFont="1" applyBorder="1" applyAlignment="1">
      <alignment horizontal="center" vertical="center" wrapText="1"/>
    </xf>
    <xf numFmtId="1" fontId="3" fillId="0" borderId="405" xfId="0" applyNumberFormat="1" applyFont="1" applyBorder="1" applyAlignment="1">
      <alignment horizontal="center" vertical="center" wrapText="1"/>
    </xf>
    <xf numFmtId="1" fontId="3" fillId="0" borderId="372" xfId="0" applyNumberFormat="1" applyFont="1" applyBorder="1" applyAlignment="1">
      <alignment horizontal="left" vertical="center"/>
    </xf>
    <xf numFmtId="1" fontId="3" fillId="0" borderId="373" xfId="0" applyNumberFormat="1" applyFont="1" applyBorder="1" applyAlignment="1">
      <alignment horizontal="left" vertical="center"/>
    </xf>
    <xf numFmtId="1" fontId="3" fillId="0" borderId="389" xfId="0" applyNumberFormat="1" applyFont="1" applyBorder="1" applyAlignment="1">
      <alignment horizontal="right"/>
    </xf>
    <xf numFmtId="1" fontId="3" fillId="0" borderId="393" xfId="0" applyNumberFormat="1" applyFont="1" applyBorder="1" applyAlignment="1">
      <alignment horizontal="right"/>
    </xf>
    <xf numFmtId="1" fontId="3" fillId="0" borderId="373" xfId="0" applyNumberFormat="1" applyFont="1" applyBorder="1" applyAlignment="1">
      <alignment horizontal="right"/>
    </xf>
    <xf numFmtId="1" fontId="3" fillId="4" borderId="406" xfId="0" applyNumberFormat="1" applyFont="1" applyFill="1" applyBorder="1" applyProtection="1">
      <protection locked="0"/>
    </xf>
    <xf numFmtId="1" fontId="3" fillId="4" borderId="407" xfId="0" applyNumberFormat="1" applyFont="1" applyFill="1" applyBorder="1" applyProtection="1">
      <protection locked="0"/>
    </xf>
    <xf numFmtId="1" fontId="3" fillId="4" borderId="386" xfId="0" applyNumberFormat="1" applyFont="1" applyFill="1" applyBorder="1" applyProtection="1">
      <protection locked="0"/>
    </xf>
    <xf numFmtId="1" fontId="3" fillId="8" borderId="399" xfId="0" applyNumberFormat="1" applyFont="1" applyFill="1" applyBorder="1" applyAlignment="1">
      <alignment horizontal="right"/>
    </xf>
    <xf numFmtId="1" fontId="3" fillId="0" borderId="397" xfId="0" applyNumberFormat="1" applyFont="1" applyBorder="1" applyAlignment="1">
      <alignment horizontal="right"/>
    </xf>
    <xf numFmtId="1" fontId="3" fillId="8" borderId="396" xfId="0" applyNumberFormat="1" applyFont="1" applyFill="1" applyBorder="1"/>
    <xf numFmtId="1" fontId="3" fillId="8" borderId="402" xfId="0" applyNumberFormat="1" applyFont="1" applyFill="1" applyBorder="1"/>
    <xf numFmtId="1" fontId="3" fillId="4" borderId="395" xfId="0" applyNumberFormat="1" applyFont="1" applyFill="1" applyBorder="1" applyProtection="1">
      <protection locked="0"/>
    </xf>
    <xf numFmtId="1" fontId="3" fillId="0" borderId="408" xfId="0" applyNumberFormat="1" applyFont="1" applyBorder="1" applyAlignment="1">
      <alignment horizontal="left" vertical="center"/>
    </xf>
    <xf numFmtId="1" fontId="3" fillId="0" borderId="402" xfId="0" applyNumberFormat="1" applyFont="1" applyBorder="1" applyAlignment="1">
      <alignment horizontal="left" vertical="center"/>
    </xf>
    <xf numFmtId="1" fontId="3" fillId="0" borderId="384" xfId="0" applyNumberFormat="1" applyFont="1" applyBorder="1"/>
    <xf numFmtId="1" fontId="3" fillId="0" borderId="401" xfId="0" applyNumberFormat="1" applyFont="1" applyBorder="1"/>
    <xf numFmtId="1" fontId="5" fillId="0" borderId="387" xfId="0" applyNumberFormat="1" applyFont="1" applyBorder="1"/>
    <xf numFmtId="1" fontId="3" fillId="0" borderId="386" xfId="0" applyNumberFormat="1" applyFont="1" applyBorder="1" applyAlignment="1">
      <alignment horizontal="center" vertical="center"/>
    </xf>
    <xf numFmtId="1" fontId="3" fillId="0" borderId="392" xfId="0" applyNumberFormat="1" applyFont="1" applyBorder="1" applyAlignment="1">
      <alignment horizontal="center" vertical="center" wrapText="1"/>
    </xf>
    <xf numFmtId="1" fontId="3" fillId="0" borderId="393" xfId="0" applyNumberFormat="1" applyFont="1" applyBorder="1" applyAlignment="1">
      <alignment horizontal="center" vertical="center" wrapText="1"/>
    </xf>
    <xf numFmtId="1" fontId="3" fillId="0" borderId="372" xfId="0" applyNumberFormat="1" applyFont="1" applyBorder="1" applyAlignment="1">
      <alignment horizontal="center" vertical="center" wrapText="1"/>
    </xf>
    <xf numFmtId="1" fontId="3" fillId="0" borderId="395" xfId="0" applyNumberFormat="1" applyFont="1" applyBorder="1" applyAlignment="1">
      <alignment horizontal="left" vertical="center" wrapText="1"/>
    </xf>
    <xf numFmtId="1" fontId="3" fillId="0" borderId="395" xfId="0" applyNumberFormat="1" applyFont="1" applyBorder="1" applyAlignment="1">
      <alignment vertical="center"/>
    </xf>
    <xf numFmtId="1" fontId="3" fillId="0" borderId="396" xfId="0" applyNumberFormat="1" applyFont="1" applyBorder="1" applyAlignment="1">
      <alignment horizontal="right"/>
    </xf>
    <xf numFmtId="1" fontId="3" fillId="0" borderId="399" xfId="0" applyNumberFormat="1" applyFont="1" applyBorder="1" applyAlignment="1">
      <alignment horizontal="right"/>
    </xf>
    <xf numFmtId="1" fontId="3" fillId="0" borderId="402" xfId="0" applyNumberFormat="1" applyFont="1" applyBorder="1" applyAlignment="1">
      <alignment horizontal="right"/>
    </xf>
    <xf numFmtId="1" fontId="3" fillId="4" borderId="408" xfId="0" applyNumberFormat="1" applyFont="1" applyFill="1" applyBorder="1" applyProtection="1">
      <protection locked="0"/>
    </xf>
    <xf numFmtId="1" fontId="3" fillId="0" borderId="395" xfId="0" applyNumberFormat="1" applyFont="1" applyBorder="1" applyAlignment="1">
      <alignment horizontal="left" vertical="center"/>
    </xf>
    <xf numFmtId="1" fontId="3" fillId="0" borderId="386" xfId="0" applyNumberFormat="1" applyFont="1" applyBorder="1" applyAlignment="1">
      <alignment horizontal="left" vertical="center" wrapText="1"/>
    </xf>
    <xf numFmtId="1" fontId="3" fillId="0" borderId="392" xfId="0" applyNumberFormat="1" applyFont="1" applyBorder="1" applyAlignment="1">
      <alignment horizontal="right"/>
    </xf>
    <xf numFmtId="1" fontId="3" fillId="8" borderId="392" xfId="0" applyNumberFormat="1" applyFont="1" applyFill="1" applyBorder="1"/>
    <xf numFmtId="1" fontId="3" fillId="8" borderId="373" xfId="0" applyNumberFormat="1" applyFont="1" applyFill="1" applyBorder="1"/>
    <xf numFmtId="1" fontId="3" fillId="5" borderId="409" xfId="1" applyNumberFormat="1" applyFont="1" applyBorder="1" applyProtection="1">
      <protection locked="0"/>
    </xf>
    <xf numFmtId="1" fontId="3" fillId="4" borderId="410" xfId="0" applyNumberFormat="1" applyFont="1" applyFill="1" applyBorder="1" applyProtection="1">
      <protection locked="0"/>
    </xf>
    <xf numFmtId="1" fontId="3" fillId="4" borderId="411" xfId="0" applyNumberFormat="1" applyFont="1" applyFill="1" applyBorder="1" applyProtection="1">
      <protection locked="0"/>
    </xf>
    <xf numFmtId="1" fontId="3" fillId="4" borderId="412" xfId="0" applyNumberFormat="1" applyFont="1" applyFill="1" applyBorder="1" applyProtection="1">
      <protection locked="0"/>
    </xf>
    <xf numFmtId="1" fontId="3" fillId="4" borderId="413" xfId="0" applyNumberFormat="1" applyFont="1" applyFill="1" applyBorder="1" applyProtection="1">
      <protection locked="0"/>
    </xf>
    <xf numFmtId="1" fontId="3" fillId="4" borderId="414" xfId="0" applyNumberFormat="1" applyFont="1" applyFill="1" applyBorder="1" applyProtection="1">
      <protection locked="0"/>
    </xf>
    <xf numFmtId="1" fontId="3" fillId="4" borderId="415" xfId="0" applyNumberFormat="1" applyFont="1" applyFill="1" applyBorder="1" applyProtection="1">
      <protection locked="0"/>
    </xf>
    <xf numFmtId="1" fontId="3" fillId="4" borderId="416" xfId="0" applyNumberFormat="1" applyFont="1" applyFill="1" applyBorder="1" applyProtection="1">
      <protection locked="0"/>
    </xf>
    <xf numFmtId="1" fontId="3" fillId="5" borderId="417" xfId="1" applyNumberFormat="1" applyFont="1" applyBorder="1" applyProtection="1">
      <protection locked="0"/>
    </xf>
    <xf numFmtId="1" fontId="1" fillId="0" borderId="384" xfId="0" applyNumberFormat="1" applyFont="1" applyBorder="1" applyAlignment="1">
      <alignment horizontal="center" vertical="center"/>
    </xf>
    <xf numFmtId="1" fontId="1" fillId="0" borderId="388" xfId="0" applyNumberFormat="1" applyFont="1" applyBorder="1" applyAlignment="1">
      <alignment horizontal="center" vertical="center"/>
    </xf>
    <xf numFmtId="1" fontId="3" fillId="3" borderId="385" xfId="0" applyNumberFormat="1" applyFont="1" applyFill="1" applyBorder="1" applyAlignment="1">
      <alignment horizontal="center" vertical="center" wrapText="1"/>
    </xf>
    <xf numFmtId="1" fontId="3" fillId="0" borderId="384" xfId="0" applyNumberFormat="1" applyFont="1" applyBorder="1" applyAlignment="1">
      <alignment horizontal="center" vertical="center" wrapText="1"/>
    </xf>
    <xf numFmtId="1" fontId="3" fillId="5" borderId="399" xfId="1" applyNumberFormat="1" applyFont="1" applyBorder="1" applyProtection="1">
      <protection locked="0"/>
    </xf>
    <xf numFmtId="1" fontId="3" fillId="5" borderId="397" xfId="1" applyNumberFormat="1" applyFont="1" applyBorder="1" applyProtection="1">
      <protection locked="0"/>
    </xf>
    <xf numFmtId="1" fontId="3" fillId="0" borderId="418" xfId="0" applyNumberFormat="1" applyFont="1" applyBorder="1" applyAlignment="1">
      <alignment horizontal="center" vertical="center" wrapText="1"/>
    </xf>
    <xf numFmtId="1" fontId="1" fillId="0" borderId="419" xfId="0" applyNumberFormat="1" applyFont="1" applyBorder="1" applyAlignment="1">
      <alignment horizontal="center" vertical="center"/>
    </xf>
    <xf numFmtId="1" fontId="3" fillId="0" borderId="420" xfId="0" applyNumberFormat="1" applyFont="1" applyBorder="1" applyAlignment="1">
      <alignment horizontal="center" vertical="center" wrapText="1"/>
    </xf>
    <xf numFmtId="1" fontId="3" fillId="0" borderId="421" xfId="0" applyNumberFormat="1" applyFont="1" applyBorder="1" applyAlignment="1">
      <alignment horizontal="center" vertical="center" wrapText="1"/>
    </xf>
    <xf numFmtId="1" fontId="3" fillId="0" borderId="419" xfId="0" applyNumberFormat="1" applyFont="1" applyBorder="1" applyAlignment="1">
      <alignment horizontal="center" vertical="center"/>
    </xf>
    <xf numFmtId="1" fontId="3" fillId="0" borderId="419" xfId="0" applyNumberFormat="1" applyFont="1" applyBorder="1" applyAlignment="1">
      <alignment horizontal="center" vertical="center"/>
    </xf>
    <xf numFmtId="1" fontId="3" fillId="3" borderId="418" xfId="0" applyNumberFormat="1" applyFont="1" applyFill="1" applyBorder="1" applyAlignment="1">
      <alignment horizontal="center" vertical="center" wrapText="1"/>
    </xf>
    <xf numFmtId="1" fontId="3" fillId="3" borderId="420" xfId="0" applyNumberFormat="1" applyFont="1" applyFill="1" applyBorder="1" applyAlignment="1">
      <alignment horizontal="center" vertical="center" wrapText="1"/>
    </xf>
    <xf numFmtId="1" fontId="3" fillId="3" borderId="419" xfId="0" applyNumberFormat="1" applyFont="1" applyFill="1" applyBorder="1" applyAlignment="1">
      <alignment horizontal="center" vertical="center"/>
    </xf>
    <xf numFmtId="1" fontId="3" fillId="6" borderId="418" xfId="0" applyNumberFormat="1" applyFont="1" applyFill="1" applyBorder="1" applyAlignment="1">
      <alignment horizontal="center" vertical="center" wrapText="1"/>
    </xf>
    <xf numFmtId="1" fontId="3" fillId="6" borderId="420" xfId="0" applyNumberFormat="1" applyFont="1" applyFill="1" applyBorder="1" applyAlignment="1">
      <alignment horizontal="center" vertical="center" wrapText="1"/>
    </xf>
    <xf numFmtId="1" fontId="3" fillId="3" borderId="420" xfId="0" applyNumberFormat="1" applyFont="1" applyFill="1" applyBorder="1" applyAlignment="1">
      <alignment horizontal="center" vertical="center" wrapText="1"/>
    </xf>
    <xf numFmtId="1" fontId="3" fillId="3" borderId="421" xfId="0" applyNumberFormat="1" applyFont="1" applyFill="1" applyBorder="1"/>
    <xf numFmtId="1" fontId="3" fillId="4" borderId="422" xfId="0" applyNumberFormat="1" applyFont="1" applyFill="1" applyBorder="1" applyProtection="1">
      <protection locked="0"/>
    </xf>
    <xf numFmtId="1" fontId="3" fillId="4" borderId="423" xfId="0" applyNumberFormat="1" applyFont="1" applyFill="1" applyBorder="1" applyProtection="1">
      <protection locked="0"/>
    </xf>
    <xf numFmtId="1" fontId="3" fillId="4" borderId="424" xfId="0" applyNumberFormat="1" applyFont="1" applyFill="1" applyBorder="1" applyProtection="1">
      <protection locked="0"/>
    </xf>
    <xf numFmtId="1" fontId="3" fillId="0" borderId="420" xfId="0" applyNumberFormat="1" applyFont="1" applyBorder="1" applyAlignment="1">
      <alignment horizontal="center" vertical="center"/>
    </xf>
    <xf numFmtId="1" fontId="3" fillId="0" borderId="418" xfId="0" applyNumberFormat="1" applyFont="1" applyBorder="1" applyAlignment="1">
      <alignment horizontal="center" vertical="center"/>
    </xf>
    <xf numFmtId="1" fontId="3" fillId="0" borderId="420" xfId="0" applyNumberFormat="1" applyFont="1" applyBorder="1" applyAlignment="1">
      <alignment horizontal="center" vertical="center"/>
    </xf>
    <xf numFmtId="1" fontId="3" fillId="0" borderId="420" xfId="0" applyNumberFormat="1" applyFont="1" applyBorder="1" applyAlignment="1">
      <alignment horizontal="center" vertical="center" wrapText="1"/>
    </xf>
    <xf numFmtId="1" fontId="3" fillId="0" borderId="425" xfId="0" applyNumberFormat="1" applyFont="1" applyBorder="1" applyAlignment="1">
      <alignment horizontal="center" vertical="center" wrapText="1"/>
    </xf>
    <xf numFmtId="1" fontId="3" fillId="0" borderId="418" xfId="0" applyNumberFormat="1" applyFont="1" applyBorder="1" applyAlignment="1">
      <alignment horizontal="left" vertical="center"/>
    </xf>
    <xf numFmtId="1" fontId="3" fillId="0" borderId="420" xfId="0" applyNumberFormat="1" applyFont="1" applyBorder="1" applyAlignment="1">
      <alignment horizontal="left" vertical="center"/>
    </xf>
    <xf numFmtId="1" fontId="3" fillId="0" borderId="423" xfId="0" applyNumberFormat="1" applyFont="1" applyBorder="1" applyAlignment="1">
      <alignment horizontal="right"/>
    </xf>
    <xf numFmtId="1" fontId="3" fillId="0" borderId="420" xfId="0" applyNumberFormat="1" applyFont="1" applyBorder="1" applyAlignment="1">
      <alignment horizontal="right"/>
    </xf>
    <xf numFmtId="1" fontId="3" fillId="4" borderId="420" xfId="0" applyNumberFormat="1" applyFont="1" applyFill="1" applyBorder="1" applyProtection="1">
      <protection locked="0"/>
    </xf>
    <xf numFmtId="1" fontId="3" fillId="4" borderId="426" xfId="0" applyNumberFormat="1" applyFont="1" applyFill="1" applyBorder="1" applyProtection="1">
      <protection locked="0"/>
    </xf>
    <xf numFmtId="1" fontId="3" fillId="4" borderId="418" xfId="0" applyNumberFormat="1" applyFont="1" applyFill="1" applyBorder="1" applyProtection="1">
      <protection locked="0"/>
    </xf>
    <xf numFmtId="1" fontId="3" fillId="4" borderId="427" xfId="0" applyNumberFormat="1" applyFont="1" applyFill="1" applyBorder="1" applyProtection="1">
      <protection locked="0"/>
    </xf>
    <xf numFmtId="1" fontId="3" fillId="4" borderId="421" xfId="0" applyNumberFormat="1" applyFont="1" applyFill="1" applyBorder="1" applyProtection="1">
      <protection locked="0"/>
    </xf>
    <xf numFmtId="1" fontId="5" fillId="0" borderId="419" xfId="0" applyNumberFormat="1" applyFont="1" applyBorder="1"/>
    <xf numFmtId="1" fontId="3" fillId="0" borderId="421" xfId="0" applyNumberFormat="1" applyFont="1" applyBorder="1" applyAlignment="1">
      <alignment horizontal="center" vertical="center"/>
    </xf>
    <xf numFmtId="1" fontId="3" fillId="0" borderId="422" xfId="0" applyNumberFormat="1" applyFont="1" applyBorder="1" applyAlignment="1">
      <alignment horizontal="center" vertical="center" wrapText="1"/>
    </xf>
    <xf numFmtId="1" fontId="3" fillId="0" borderId="423" xfId="0" applyNumberFormat="1" applyFont="1" applyBorder="1" applyAlignment="1">
      <alignment horizontal="center" vertical="center" wrapText="1"/>
    </xf>
    <xf numFmtId="1" fontId="3" fillId="0" borderId="418" xfId="0" applyNumberFormat="1" applyFont="1" applyBorder="1" applyAlignment="1">
      <alignment horizontal="center" vertical="center" wrapText="1"/>
    </xf>
    <xf numFmtId="1" fontId="3" fillId="0" borderId="421" xfId="0" applyNumberFormat="1" applyFont="1" applyBorder="1" applyAlignment="1">
      <alignment horizontal="left" vertical="center" wrapText="1"/>
    </xf>
    <xf numFmtId="1" fontId="3" fillId="0" borderId="422" xfId="0" applyNumberFormat="1" applyFont="1" applyBorder="1" applyAlignment="1">
      <alignment horizontal="right"/>
    </xf>
    <xf numFmtId="1" fontId="3" fillId="8" borderId="422" xfId="0" applyNumberFormat="1" applyFont="1" applyFill="1" applyBorder="1"/>
    <xf numFmtId="1" fontId="3" fillId="8" borderId="420" xfId="0" applyNumberFormat="1" applyFont="1" applyFill="1" applyBorder="1"/>
    <xf numFmtId="1" fontId="3" fillId="5" borderId="428" xfId="1" applyNumberFormat="1" applyFont="1" applyBorder="1" applyProtection="1">
      <protection locked="0"/>
    </xf>
    <xf numFmtId="1" fontId="3" fillId="4" borderId="429" xfId="0" applyNumberFormat="1" applyFont="1" applyFill="1" applyBorder="1" applyProtection="1">
      <protection locked="0"/>
    </xf>
    <xf numFmtId="1" fontId="3" fillId="4" borderId="430" xfId="0" applyNumberFormat="1" applyFont="1" applyFill="1" applyBorder="1" applyProtection="1">
      <protection locked="0"/>
    </xf>
    <xf numFmtId="1" fontId="3" fillId="4" borderId="431" xfId="0" applyNumberFormat="1" applyFont="1" applyFill="1" applyBorder="1" applyProtection="1">
      <protection locked="0"/>
    </xf>
    <xf numFmtId="1" fontId="3" fillId="4" borderId="432" xfId="0" applyNumberFormat="1" applyFont="1" applyFill="1" applyBorder="1" applyProtection="1">
      <protection locked="0"/>
    </xf>
    <xf numFmtId="1" fontId="3" fillId="4" borderId="433" xfId="0" applyNumberFormat="1" applyFont="1" applyFill="1" applyBorder="1" applyProtection="1">
      <protection locked="0"/>
    </xf>
    <xf numFmtId="1" fontId="3" fillId="4" borderId="434" xfId="0" applyNumberFormat="1" applyFont="1" applyFill="1" applyBorder="1" applyProtection="1">
      <protection locked="0"/>
    </xf>
    <xf numFmtId="1" fontId="3" fillId="4" borderId="435" xfId="0" applyNumberFormat="1" applyFont="1" applyFill="1" applyBorder="1" applyProtection="1">
      <protection locked="0"/>
    </xf>
    <xf numFmtId="1" fontId="3" fillId="5" borderId="436" xfId="1" applyNumberFormat="1" applyFont="1" applyBorder="1" applyProtection="1">
      <protection locked="0"/>
    </xf>
    <xf numFmtId="1" fontId="3" fillId="0" borderId="437" xfId="0" applyNumberFormat="1" applyFont="1" applyBorder="1" applyAlignment="1">
      <alignment horizontal="center" vertical="center"/>
    </xf>
    <xf numFmtId="1" fontId="3" fillId="0" borderId="438" xfId="0" applyNumberFormat="1" applyFont="1" applyBorder="1"/>
    <xf numFmtId="1" fontId="3" fillId="3" borderId="437" xfId="0" applyNumberFormat="1" applyFont="1" applyFill="1" applyBorder="1" applyAlignment="1">
      <alignment horizontal="center" vertical="center"/>
    </xf>
    <xf numFmtId="1" fontId="3" fillId="3" borderId="439" xfId="0" applyNumberFormat="1" applyFont="1" applyFill="1" applyBorder="1" applyAlignment="1">
      <alignment horizontal="center" vertical="center"/>
    </xf>
    <xf numFmtId="1" fontId="3" fillId="0" borderId="437" xfId="0" applyNumberFormat="1" applyFont="1" applyBorder="1" applyAlignment="1">
      <alignment horizontal="center" vertical="center" wrapText="1"/>
    </xf>
    <xf numFmtId="1" fontId="3" fillId="0" borderId="439" xfId="0" applyNumberFormat="1" applyFont="1" applyBorder="1" applyAlignment="1">
      <alignment horizontal="center" vertical="center" wrapText="1"/>
    </xf>
    <xf numFmtId="1" fontId="3" fillId="0" borderId="438" xfId="0" applyNumberFormat="1" applyFont="1" applyBorder="1" applyAlignment="1">
      <alignment horizontal="center" vertical="center" wrapText="1"/>
    </xf>
    <xf numFmtId="1" fontId="3" fillId="3" borderId="440" xfId="0" applyNumberFormat="1" applyFont="1" applyFill="1" applyBorder="1" applyAlignment="1">
      <alignment horizontal="center" vertical="center" wrapText="1"/>
    </xf>
    <xf numFmtId="1" fontId="3" fillId="3" borderId="441" xfId="0" applyNumberFormat="1" applyFont="1" applyFill="1" applyBorder="1" applyAlignment="1">
      <alignment horizontal="center" vertical="center" wrapText="1"/>
    </xf>
    <xf numFmtId="1" fontId="3" fillId="3" borderId="442" xfId="0" applyNumberFormat="1" applyFont="1" applyFill="1" applyBorder="1" applyAlignment="1">
      <alignment horizontal="center" vertical="center" wrapText="1"/>
    </xf>
    <xf numFmtId="1" fontId="3" fillId="3" borderId="438" xfId="0" applyNumberFormat="1" applyFont="1" applyFill="1" applyBorder="1" applyAlignment="1">
      <alignment horizontal="center" vertical="center" wrapText="1"/>
    </xf>
    <xf numFmtId="1" fontId="3" fillId="0" borderId="440" xfId="0" applyNumberFormat="1" applyFont="1" applyBorder="1" applyAlignment="1">
      <alignment horizontal="center" vertical="center" wrapText="1"/>
    </xf>
    <xf numFmtId="1" fontId="3" fillId="0" borderId="442" xfId="0" applyNumberFormat="1" applyFont="1" applyBorder="1" applyAlignment="1">
      <alignment horizontal="center" vertical="center" wrapText="1"/>
    </xf>
    <xf numFmtId="1" fontId="3" fillId="0" borderId="438" xfId="0" applyNumberFormat="1" applyFont="1" applyBorder="1" applyAlignment="1">
      <alignment horizontal="center" vertical="center" wrapText="1"/>
    </xf>
    <xf numFmtId="1" fontId="3" fillId="6" borderId="440" xfId="0" applyNumberFormat="1" applyFont="1" applyFill="1" applyBorder="1" applyAlignment="1">
      <alignment horizontal="center" vertical="center" wrapText="1"/>
    </xf>
    <xf numFmtId="1" fontId="3" fillId="6" borderId="439" xfId="0" applyNumberFormat="1" applyFont="1" applyFill="1" applyBorder="1" applyAlignment="1">
      <alignment horizontal="center" vertical="center" wrapText="1"/>
    </xf>
    <xf numFmtId="1" fontId="3" fillId="0" borderId="440" xfId="0" applyNumberFormat="1" applyFont="1" applyBorder="1" applyAlignment="1" applyProtection="1">
      <alignment horizontal="center" vertical="center" wrapText="1"/>
      <protection hidden="1"/>
    </xf>
    <xf numFmtId="1" fontId="3" fillId="0" borderId="441" xfId="0" applyNumberFormat="1" applyFont="1" applyBorder="1" applyAlignment="1" applyProtection="1">
      <alignment horizontal="center" vertical="center" wrapText="1"/>
      <protection hidden="1"/>
    </xf>
    <xf numFmtId="1" fontId="3" fillId="0" borderId="439" xfId="0" applyNumberFormat="1" applyFont="1" applyBorder="1" applyAlignment="1" applyProtection="1">
      <alignment horizontal="center" vertical="center" wrapText="1"/>
      <protection hidden="1"/>
    </xf>
    <xf numFmtId="1" fontId="3" fillId="3" borderId="443" xfId="0" applyNumberFormat="1" applyFont="1" applyFill="1" applyBorder="1"/>
    <xf numFmtId="1" fontId="3" fillId="4" borderId="444" xfId="0" applyNumberFormat="1" applyFont="1" applyFill="1" applyBorder="1" applyProtection="1">
      <protection locked="0"/>
    </xf>
    <xf numFmtId="1" fontId="3" fillId="4" borderId="445" xfId="0" applyNumberFormat="1" applyFont="1" applyFill="1" applyBorder="1" applyProtection="1">
      <protection locked="0"/>
    </xf>
    <xf numFmtId="1" fontId="3" fillId="4" borderId="446" xfId="0" applyNumberFormat="1" applyFont="1" applyFill="1" applyBorder="1" applyProtection="1">
      <protection locked="0"/>
    </xf>
    <xf numFmtId="1" fontId="3" fillId="4" borderId="447" xfId="0" applyNumberFormat="1" applyFont="1" applyFill="1" applyBorder="1" applyProtection="1">
      <protection locked="0"/>
    </xf>
    <xf numFmtId="1" fontId="3" fillId="0" borderId="438" xfId="0" applyNumberFormat="1" applyFont="1" applyBorder="1" applyAlignment="1">
      <alignment horizontal="center" vertical="center"/>
    </xf>
    <xf numFmtId="1" fontId="3" fillId="0" borderId="440" xfId="0" applyNumberFormat="1" applyFont="1" applyBorder="1"/>
    <xf numFmtId="1" fontId="3" fillId="0" borderId="442" xfId="0" applyNumberFormat="1" applyFont="1" applyBorder="1"/>
    <xf numFmtId="1" fontId="3" fillId="0" borderId="448" xfId="0" applyNumberFormat="1" applyFont="1" applyBorder="1" applyAlignment="1">
      <alignment horizontal="center" vertical="center" wrapText="1"/>
    </xf>
    <xf numFmtId="1" fontId="3" fillId="0" borderId="441" xfId="0" applyNumberFormat="1" applyFont="1" applyBorder="1" applyAlignment="1">
      <alignment horizontal="center" vertical="center" wrapText="1"/>
    </xf>
    <xf numFmtId="1" fontId="3" fillId="0" borderId="441" xfId="0" applyNumberFormat="1" applyFont="1" applyBorder="1" applyAlignment="1">
      <alignment horizontal="center" vertical="center"/>
    </xf>
    <xf numFmtId="1" fontId="3" fillId="0" borderId="449" xfId="0" applyNumberFormat="1" applyFont="1" applyBorder="1" applyAlignment="1">
      <alignment horizontal="center" vertical="center" wrapText="1"/>
    </xf>
    <xf numFmtId="1" fontId="3" fillId="0" borderId="439" xfId="0" applyNumberFormat="1" applyFont="1" applyBorder="1" applyAlignment="1">
      <alignment horizontal="center" vertical="center" wrapText="1"/>
    </xf>
    <xf numFmtId="1" fontId="3" fillId="0" borderId="443" xfId="0" applyNumberFormat="1" applyFont="1" applyBorder="1"/>
    <xf numFmtId="1" fontId="3" fillId="0" borderId="450" xfId="0" applyNumberFormat="1" applyFont="1" applyBorder="1"/>
    <xf numFmtId="1" fontId="3" fillId="4" borderId="451" xfId="0" applyNumberFormat="1" applyFont="1" applyFill="1" applyBorder="1" applyProtection="1">
      <protection locked="0"/>
    </xf>
    <xf numFmtId="1" fontId="3" fillId="4" borderId="450" xfId="0" applyNumberFormat="1" applyFont="1" applyFill="1" applyBorder="1" applyProtection="1">
      <protection locked="0"/>
    </xf>
    <xf numFmtId="1" fontId="3" fillId="0" borderId="437" xfId="0" applyNumberFormat="1" applyFont="1" applyBorder="1" applyAlignment="1">
      <alignment horizontal="center" vertical="center"/>
    </xf>
    <xf numFmtId="1" fontId="3" fillId="0" borderId="452" xfId="0" applyNumberFormat="1" applyFont="1" applyBorder="1" applyAlignment="1">
      <alignment horizontal="center" vertical="center"/>
    </xf>
    <xf numFmtId="1" fontId="3" fillId="0" borderId="439" xfId="0" applyNumberFormat="1" applyFont="1" applyBorder="1" applyAlignment="1">
      <alignment horizontal="center" vertical="center"/>
    </xf>
    <xf numFmtId="1" fontId="3" fillId="0" borderId="440" xfId="0" applyNumberFormat="1" applyFont="1" applyBorder="1" applyAlignment="1">
      <alignment horizontal="center" vertical="center"/>
    </xf>
    <xf numFmtId="1" fontId="3" fillId="0" borderId="439" xfId="0" applyNumberFormat="1" applyFont="1" applyBorder="1" applyAlignment="1">
      <alignment horizontal="center" vertical="center"/>
    </xf>
    <xf numFmtId="1" fontId="3" fillId="0" borderId="440" xfId="0" applyNumberFormat="1" applyFont="1" applyBorder="1" applyAlignment="1">
      <alignment horizontal="right"/>
    </xf>
    <xf numFmtId="1" fontId="3" fillId="8" borderId="447" xfId="0" applyNumberFormat="1" applyFont="1" applyFill="1" applyBorder="1" applyAlignment="1">
      <alignment horizontal="right"/>
    </xf>
    <xf numFmtId="1" fontId="3" fillId="0" borderId="445" xfId="0" applyNumberFormat="1" applyFont="1" applyBorder="1" applyAlignment="1">
      <alignment horizontal="right"/>
    </xf>
    <xf numFmtId="1" fontId="3" fillId="8" borderId="444" xfId="0" applyNumberFormat="1" applyFont="1" applyFill="1" applyBorder="1"/>
    <xf numFmtId="1" fontId="3" fillId="8" borderId="450" xfId="0" applyNumberFormat="1" applyFont="1" applyFill="1" applyBorder="1"/>
    <xf numFmtId="1" fontId="3" fillId="4" borderId="443" xfId="0" applyNumberFormat="1" applyFont="1" applyFill="1" applyBorder="1" applyProtection="1">
      <protection locked="0"/>
    </xf>
    <xf numFmtId="1" fontId="3" fillId="0" borderId="453" xfId="0" applyNumberFormat="1" applyFont="1" applyBorder="1" applyAlignment="1">
      <alignment horizontal="left" vertical="center"/>
    </xf>
    <xf numFmtId="1" fontId="3" fillId="0" borderId="450" xfId="0" applyNumberFormat="1" applyFont="1" applyBorder="1" applyAlignment="1">
      <alignment horizontal="left" vertical="center"/>
    </xf>
    <xf numFmtId="1" fontId="3" fillId="0" borderId="437" xfId="0" applyNumberFormat="1" applyFont="1" applyBorder="1"/>
    <xf numFmtId="1" fontId="3" fillId="0" borderId="449" xfId="0" applyNumberFormat="1" applyFont="1" applyBorder="1"/>
    <xf numFmtId="1" fontId="3" fillId="0" borderId="443" xfId="0" applyNumberFormat="1" applyFont="1" applyBorder="1" applyAlignment="1">
      <alignment horizontal="left" vertical="center" wrapText="1"/>
    </xf>
    <xf numFmtId="1" fontId="3" fillId="0" borderId="443" xfId="0" applyNumberFormat="1" applyFont="1" applyBorder="1" applyAlignment="1">
      <alignment vertical="center"/>
    </xf>
    <xf numFmtId="1" fontId="3" fillId="0" borderId="444" xfId="0" applyNumberFormat="1" applyFont="1" applyBorder="1" applyAlignment="1">
      <alignment horizontal="right"/>
    </xf>
    <xf numFmtId="1" fontId="3" fillId="0" borderId="447" xfId="0" applyNumberFormat="1" applyFont="1" applyBorder="1" applyAlignment="1">
      <alignment horizontal="right"/>
    </xf>
    <xf numFmtId="1" fontId="3" fillId="0" borderId="450" xfId="0" applyNumberFormat="1" applyFont="1" applyBorder="1" applyAlignment="1">
      <alignment horizontal="right"/>
    </xf>
    <xf numFmtId="1" fontId="3" fillId="4" borderId="453" xfId="0" applyNumberFormat="1" applyFont="1" applyFill="1" applyBorder="1" applyProtection="1">
      <protection locked="0"/>
    </xf>
    <xf numFmtId="1" fontId="3" fillId="0" borderId="443" xfId="0" applyNumberFormat="1" applyFont="1" applyBorder="1" applyAlignment="1">
      <alignment horizontal="left" vertical="center"/>
    </xf>
    <xf numFmtId="1" fontId="3" fillId="0" borderId="437" xfId="0" applyNumberFormat="1" applyFont="1" applyBorder="1" applyAlignment="1">
      <alignment horizontal="center" vertical="center" wrapText="1"/>
    </xf>
    <xf numFmtId="1" fontId="1" fillId="0" borderId="437" xfId="0" applyNumberFormat="1" applyFont="1" applyBorder="1" applyAlignment="1">
      <alignment horizontal="center" vertical="center"/>
    </xf>
    <xf numFmtId="1" fontId="1" fillId="0" borderId="454" xfId="0" applyNumberFormat="1" applyFont="1" applyBorder="1" applyAlignment="1">
      <alignment horizontal="center" vertical="center"/>
    </xf>
    <xf numFmtId="1" fontId="1" fillId="0" borderId="439" xfId="0" applyNumberFormat="1" applyFont="1" applyBorder="1" applyAlignment="1">
      <alignment horizontal="center" vertical="center"/>
    </xf>
    <xf numFmtId="1" fontId="3" fillId="3" borderId="438" xfId="0" applyNumberFormat="1" applyFont="1" applyFill="1" applyBorder="1" applyAlignment="1">
      <alignment horizontal="center" vertical="center" wrapText="1"/>
    </xf>
    <xf numFmtId="1" fontId="3" fillId="0" borderId="454" xfId="0" applyNumberFormat="1" applyFont="1" applyBorder="1" applyAlignment="1">
      <alignment horizontal="center" vertical="center"/>
    </xf>
    <xf numFmtId="1" fontId="3" fillId="0" borderId="454" xfId="0" applyNumberFormat="1" applyFont="1" applyBorder="1" applyAlignment="1">
      <alignment horizontal="center" vertical="center"/>
    </xf>
    <xf numFmtId="1" fontId="3" fillId="5" borderId="447" xfId="1" applyNumberFormat="1" applyFont="1" applyBorder="1" applyProtection="1">
      <protection locked="0"/>
    </xf>
    <xf numFmtId="1" fontId="3" fillId="5" borderId="445" xfId="1" applyNumberFormat="1" applyFont="1" applyBorder="1" applyProtection="1">
      <protection locked="0"/>
    </xf>
    <xf numFmtId="1" fontId="3" fillId="3" borderId="454" xfId="0" applyNumberFormat="1" applyFont="1" applyFill="1" applyBorder="1" applyAlignment="1">
      <alignment horizontal="center" vertical="center"/>
    </xf>
    <xf numFmtId="1" fontId="3" fillId="4" borderId="455" xfId="0" applyNumberFormat="1" applyFont="1" applyFill="1" applyBorder="1" applyProtection="1">
      <protection locked="0"/>
    </xf>
    <xf numFmtId="1" fontId="3" fillId="0" borderId="455" xfId="0" applyNumberFormat="1" applyFont="1" applyBorder="1" applyAlignment="1">
      <alignment horizontal="right"/>
    </xf>
    <xf numFmtId="1" fontId="3" fillId="4" borderId="456" xfId="0" applyNumberFormat="1" applyFont="1" applyFill="1" applyBorder="1" applyProtection="1">
      <protection locked="0"/>
    </xf>
    <xf numFmtId="1" fontId="5" fillId="0" borderId="454" xfId="0" applyNumberFormat="1" applyFont="1" applyBorder="1"/>
    <xf numFmtId="1" fontId="3" fillId="0" borderId="455" xfId="0" applyNumberFormat="1" applyFont="1" applyBorder="1" applyAlignment="1">
      <alignment horizontal="center" vertical="center" wrapText="1"/>
    </xf>
    <xf numFmtId="1" fontId="3" fillId="4" borderId="457" xfId="0" applyNumberFormat="1" applyFont="1" applyFill="1" applyBorder="1" applyProtection="1">
      <protection locked="0"/>
    </xf>
    <xf numFmtId="1" fontId="3" fillId="4" borderId="458" xfId="0" applyNumberFormat="1" applyFont="1" applyFill="1" applyBorder="1" applyProtection="1">
      <protection locked="0"/>
    </xf>
    <xf numFmtId="1" fontId="3" fillId="4" borderId="459" xfId="0" applyNumberFormat="1" applyFont="1" applyFill="1" applyBorder="1" applyProtection="1">
      <protection locked="0"/>
    </xf>
    <xf numFmtId="1" fontId="3" fillId="4" borderId="460" xfId="0" applyNumberFormat="1" applyFont="1" applyFill="1" applyBorder="1" applyProtection="1">
      <protection locked="0"/>
    </xf>
    <xf numFmtId="1" fontId="3" fillId="4" borderId="461" xfId="0" applyNumberFormat="1" applyFont="1" applyFill="1" applyBorder="1" applyProtection="1">
      <protection locked="0"/>
    </xf>
    <xf numFmtId="1" fontId="3" fillId="0" borderId="459" xfId="0" applyNumberFormat="1" applyFont="1" applyBorder="1" applyAlignment="1">
      <alignment horizontal="center" vertical="center" wrapText="1"/>
    </xf>
    <xf numFmtId="1" fontId="3" fillId="0" borderId="460" xfId="0" applyNumberFormat="1" applyFont="1" applyBorder="1" applyAlignment="1">
      <alignment horizontal="center" vertical="center" wrapText="1"/>
    </xf>
    <xf numFmtId="1" fontId="3" fillId="0" borderId="461" xfId="0" applyNumberFormat="1" applyFont="1" applyBorder="1" applyAlignment="1">
      <alignment horizontal="center" vertical="center" wrapText="1"/>
    </xf>
    <xf numFmtId="1" fontId="3" fillId="3" borderId="459" xfId="0" applyNumberFormat="1" applyFont="1" applyFill="1" applyBorder="1" applyAlignment="1">
      <alignment horizontal="center" vertical="center" wrapText="1"/>
    </xf>
    <xf numFmtId="1" fontId="3" fillId="3" borderId="460" xfId="0" applyNumberFormat="1" applyFont="1" applyFill="1" applyBorder="1" applyAlignment="1">
      <alignment horizontal="center" vertical="center" wrapText="1"/>
    </xf>
    <xf numFmtId="1" fontId="3" fillId="6" borderId="459" xfId="0" applyNumberFormat="1" applyFont="1" applyFill="1" applyBorder="1" applyAlignment="1">
      <alignment horizontal="center" vertical="center" wrapText="1"/>
    </xf>
    <xf numFmtId="1" fontId="3" fillId="6" borderId="460" xfId="0" applyNumberFormat="1" applyFont="1" applyFill="1" applyBorder="1" applyAlignment="1">
      <alignment horizontal="center" vertical="center" wrapText="1"/>
    </xf>
    <xf numFmtId="1" fontId="3" fillId="3" borderId="460" xfId="0" applyNumberFormat="1" applyFont="1" applyFill="1" applyBorder="1" applyAlignment="1">
      <alignment horizontal="center" vertical="center" wrapText="1"/>
    </xf>
    <xf numFmtId="1" fontId="3" fillId="3" borderId="461" xfId="0" applyNumberFormat="1" applyFont="1" applyFill="1" applyBorder="1"/>
    <xf numFmtId="1" fontId="3" fillId="4" borderId="462" xfId="0" applyNumberFormat="1" applyFont="1" applyFill="1" applyBorder="1" applyProtection="1">
      <protection locked="0"/>
    </xf>
    <xf numFmtId="1" fontId="3" fillId="0" borderId="460" xfId="0" applyNumberFormat="1" applyFont="1" applyBorder="1" applyAlignment="1">
      <alignment horizontal="center" vertical="center"/>
    </xf>
    <xf numFmtId="1" fontId="3" fillId="0" borderId="459" xfId="0" applyNumberFormat="1" applyFont="1" applyBorder="1" applyAlignment="1">
      <alignment horizontal="center" vertical="center"/>
    </xf>
    <xf numFmtId="1" fontId="3" fillId="0" borderId="460" xfId="0" applyNumberFormat="1" applyFont="1" applyBorder="1" applyAlignment="1">
      <alignment horizontal="center" vertical="center"/>
    </xf>
    <xf numFmtId="1" fontId="3" fillId="0" borderId="460" xfId="0" applyNumberFormat="1" applyFont="1" applyBorder="1" applyAlignment="1">
      <alignment horizontal="center" vertical="center" wrapText="1"/>
    </xf>
    <xf numFmtId="1" fontId="3" fillId="0" borderId="463" xfId="0" applyNumberFormat="1" applyFont="1" applyBorder="1" applyAlignment="1">
      <alignment horizontal="center" vertical="center" wrapText="1"/>
    </xf>
    <xf numFmtId="1" fontId="3" fillId="0" borderId="459" xfId="0" applyNumberFormat="1" applyFont="1" applyBorder="1" applyAlignment="1">
      <alignment horizontal="left" vertical="center"/>
    </xf>
    <xf numFmtId="1" fontId="3" fillId="0" borderId="460" xfId="0" applyNumberFormat="1" applyFont="1" applyBorder="1" applyAlignment="1">
      <alignment horizontal="left" vertical="center"/>
    </xf>
    <xf numFmtId="1" fontId="3" fillId="0" borderId="460" xfId="0" applyNumberFormat="1" applyFont="1" applyBorder="1" applyAlignment="1">
      <alignment horizontal="right"/>
    </xf>
    <xf numFmtId="1" fontId="3" fillId="0" borderId="461" xfId="0" applyNumberFormat="1" applyFont="1" applyBorder="1" applyAlignment="1">
      <alignment horizontal="center" vertical="center"/>
    </xf>
    <xf numFmtId="1" fontId="3" fillId="0" borderId="458" xfId="0" applyNumberFormat="1" applyFont="1" applyBorder="1" applyAlignment="1">
      <alignment horizontal="center" vertical="center" wrapText="1"/>
    </xf>
    <xf numFmtId="1" fontId="3" fillId="0" borderId="459" xfId="0" applyNumberFormat="1" applyFont="1" applyBorder="1" applyAlignment="1">
      <alignment horizontal="center" vertical="center" wrapText="1"/>
    </xf>
    <xf numFmtId="1" fontId="3" fillId="0" borderId="461" xfId="0" applyNumberFormat="1" applyFont="1" applyBorder="1" applyAlignment="1">
      <alignment horizontal="left" vertical="center" wrapText="1"/>
    </xf>
    <xf numFmtId="1" fontId="3" fillId="0" borderId="458" xfId="0" applyNumberFormat="1" applyFont="1" applyBorder="1" applyAlignment="1">
      <alignment horizontal="right"/>
    </xf>
    <xf numFmtId="1" fontId="3" fillId="8" borderId="458" xfId="0" applyNumberFormat="1" applyFont="1" applyFill="1" applyBorder="1"/>
    <xf numFmtId="1" fontId="3" fillId="8" borderId="460" xfId="0" applyNumberFormat="1" applyFont="1" applyFill="1" applyBorder="1"/>
    <xf numFmtId="1" fontId="3" fillId="5" borderId="464" xfId="1" applyNumberFormat="1" applyFont="1" applyBorder="1" applyProtection="1">
      <protection locked="0"/>
    </xf>
    <xf numFmtId="1" fontId="3" fillId="4" borderId="465" xfId="0" applyNumberFormat="1" applyFont="1" applyFill="1" applyBorder="1" applyProtection="1">
      <protection locked="0"/>
    </xf>
    <xf numFmtId="1" fontId="3" fillId="4" borderId="466" xfId="0" applyNumberFormat="1" applyFont="1" applyFill="1" applyBorder="1" applyProtection="1">
      <protection locked="0"/>
    </xf>
    <xf numFmtId="1" fontId="3" fillId="4" borderId="467" xfId="0" applyNumberFormat="1" applyFont="1" applyFill="1" applyBorder="1" applyProtection="1">
      <protection locked="0"/>
    </xf>
    <xf numFmtId="1" fontId="3" fillId="4" borderId="468" xfId="0" applyNumberFormat="1" applyFont="1" applyFill="1" applyBorder="1" applyProtection="1">
      <protection locked="0"/>
    </xf>
    <xf numFmtId="1" fontId="3" fillId="4" borderId="469" xfId="0" applyNumberFormat="1" applyFont="1" applyFill="1" applyBorder="1" applyProtection="1">
      <protection locked="0"/>
    </xf>
    <xf numFmtId="1" fontId="3" fillId="4" borderId="470" xfId="0" applyNumberFormat="1" applyFont="1" applyFill="1" applyBorder="1" applyProtection="1">
      <protection locked="0"/>
    </xf>
    <xf numFmtId="1" fontId="3" fillId="4" borderId="471" xfId="0" applyNumberFormat="1" applyFont="1" applyFill="1" applyBorder="1" applyProtection="1">
      <protection locked="0"/>
    </xf>
    <xf numFmtId="1" fontId="3" fillId="5" borderId="472" xfId="1" applyNumberFormat="1" applyFont="1" applyBorder="1" applyProtection="1">
      <protection locked="0"/>
    </xf>
  </cellXfs>
  <cellStyles count="5">
    <cellStyle name="Millares" xfId="2" builtinId="3"/>
    <cellStyle name="Millares [0]" xfId="4" builtinId="6"/>
    <cellStyle name="Normal" xfId="0" builtinId="0"/>
    <cellStyle name="Notas 2 2 2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2000"/>
              <a:t>CUMPLIMIENTO CONSULTAS MÉDICAS 2024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6177676240182327"/>
          <c:y val="0.10179944759973955"/>
          <c:w val="0.58214295664616278"/>
          <c:h val="0.869872853852394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'COMGES 7'!$G$3</c:f>
              <c:strCache>
                <c:ptCount val="1"/>
                <c:pt idx="0">
                  <c:v>CUMPLIMIENTO SEMESTRE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'COMGES 7'!$B$4:$B$63</c:f>
              <c:strCache>
                <c:ptCount val="26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Vascular Periférica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 Pediátrica y de la Adolescencia</c:v>
                </c:pt>
                <c:pt idx="19">
                  <c:v>Ginecología Adulto</c:v>
                </c:pt>
                <c:pt idx="20">
                  <c:v>Oftalmología</c:v>
                </c:pt>
                <c:pt idx="21">
                  <c:v>Otorrinolaringología</c:v>
                </c:pt>
                <c:pt idx="22">
                  <c:v>Traumatología y Ortopedia Pediátrica</c:v>
                </c:pt>
                <c:pt idx="23">
                  <c:v>Traumatología y Ortopedia Adulto</c:v>
                </c:pt>
                <c:pt idx="24">
                  <c:v>Urología Adulto</c:v>
                </c:pt>
                <c:pt idx="25">
                  <c:v>Medicina Familiar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'COMGES 7'!$B$4:$B$64</c15:sqref>
                  </c15:fullRef>
                </c:ext>
              </c:extLst>
            </c:strRef>
          </c:cat>
          <c:val>
            <c:numRef>
              <c:f>'COMGES 7'!$G$4:$G$63</c:f>
              <c:numCache>
                <c:formatCode>0%</c:formatCode>
                <c:ptCount val="26"/>
                <c:pt idx="0">
                  <c:v>0.90074274139095201</c:v>
                </c:pt>
                <c:pt idx="1">
                  <c:v>0.97419428833581834</c:v>
                </c:pt>
                <c:pt idx="2">
                  <c:v>1.064638783269962</c:v>
                </c:pt>
                <c:pt idx="3">
                  <c:v>0.95575221238938057</c:v>
                </c:pt>
                <c:pt idx="4">
                  <c:v>1.0976190476190477</c:v>
                </c:pt>
                <c:pt idx="5">
                  <c:v>0.98362147406733391</c:v>
                </c:pt>
                <c:pt idx="6">
                  <c:v>0.74840085287846481</c:v>
                </c:pt>
                <c:pt idx="7">
                  <c:v>0.97796143250688705</c:v>
                </c:pt>
                <c:pt idx="8">
                  <c:v>1.157968970380818</c:v>
                </c:pt>
                <c:pt idx="9">
                  <c:v>1.0855188141391106</c:v>
                </c:pt>
                <c:pt idx="10">
                  <c:v>1.0733668341708542</c:v>
                </c:pt>
                <c:pt idx="11">
                  <c:v>0.81355932203389836</c:v>
                </c:pt>
                <c:pt idx="12">
                  <c:v>0.91659192825112112</c:v>
                </c:pt>
                <c:pt idx="13">
                  <c:v>0.93799999999999994</c:v>
                </c:pt>
                <c:pt idx="14">
                  <c:v>1.0299479166666667</c:v>
                </c:pt>
                <c:pt idx="15">
                  <c:v>0.96363636363636362</c:v>
                </c:pt>
                <c:pt idx="16">
                  <c:v>1.0771628994544038</c:v>
                </c:pt>
                <c:pt idx="17">
                  <c:v>0.69844020797227035</c:v>
                </c:pt>
                <c:pt idx="18">
                  <c:v>0.90671031096563015</c:v>
                </c:pt>
                <c:pt idx="19">
                  <c:v>0.97759282970550576</c:v>
                </c:pt>
                <c:pt idx="20">
                  <c:v>1.0274086378737541</c:v>
                </c:pt>
                <c:pt idx="21">
                  <c:v>1.1047877145438121</c:v>
                </c:pt>
                <c:pt idx="22">
                  <c:v>1.1350239890335847</c:v>
                </c:pt>
                <c:pt idx="23">
                  <c:v>1.1871398240824993</c:v>
                </c:pt>
                <c:pt idx="24">
                  <c:v>1.1369047619047619</c:v>
                </c:pt>
                <c:pt idx="25">
                  <c:v>1.1884057971014492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'COMGES 7'!$G$4:$G$64</c15:sqref>
                  </c15:fullRef>
                </c:ext>
              </c:extLst>
            </c:numRef>
          </c:val>
        </c:ser>
        <c:ser>
          <c:idx val="1"/>
          <c:order val="1"/>
          <c:tx>
            <c:strRef>
              <c:f>'COMGES 7'!$M$3</c:f>
              <c:strCache>
                <c:ptCount val="1"/>
                <c:pt idx="0">
                  <c:v>CUMPLIMIENTO SEMESTRE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'COMGES 7'!$B$4:$B$63</c:f>
              <c:strCache>
                <c:ptCount val="26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Vascular Periférica</c:v>
                </c:pt>
                <c:pt idx="16">
                  <c:v>Anestesiología</c:v>
                </c:pt>
                <c:pt idx="17">
                  <c:v>Obstetricia</c:v>
                </c:pt>
                <c:pt idx="18">
                  <c:v>Ginecología Pediátrica y de la Adolescencia</c:v>
                </c:pt>
                <c:pt idx="19">
                  <c:v>Ginecología Adulto</c:v>
                </c:pt>
                <c:pt idx="20">
                  <c:v>Oftalmología</c:v>
                </c:pt>
                <c:pt idx="21">
                  <c:v>Otorrinolaringología</c:v>
                </c:pt>
                <c:pt idx="22">
                  <c:v>Traumatología y Ortopedia Pediátrica</c:v>
                </c:pt>
                <c:pt idx="23">
                  <c:v>Traumatología y Ortopedia Adulto</c:v>
                </c:pt>
                <c:pt idx="24">
                  <c:v>Urología Adulto</c:v>
                </c:pt>
                <c:pt idx="25">
                  <c:v>Medicina Familiar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'COMGES 7'!$B$4:$B$64</c15:sqref>
                  </c15:fullRef>
                </c:ext>
              </c:extLst>
            </c:strRef>
          </c:cat>
          <c:val>
            <c:numRef>
              <c:f>'COMGES 7'!$M$4:$M$63</c:f>
              <c:numCache>
                <c:formatCode>0%</c:formatCode>
                <c:ptCount val="26"/>
                <c:pt idx="0">
                  <c:v>0.72936802973977699</c:v>
                </c:pt>
                <c:pt idx="1">
                  <c:v>0.89826743669480236</c:v>
                </c:pt>
                <c:pt idx="2">
                  <c:v>0.48837209302325579</c:v>
                </c:pt>
                <c:pt idx="3">
                  <c:v>1.1828665568369028</c:v>
                </c:pt>
                <c:pt idx="4">
                  <c:v>0.74</c:v>
                </c:pt>
                <c:pt idx="5">
                  <c:v>0.76516416249304398</c:v>
                </c:pt>
                <c:pt idx="6">
                  <c:v>1.4471544715447155</c:v>
                </c:pt>
                <c:pt idx="7">
                  <c:v>0.89589041095890409</c:v>
                </c:pt>
                <c:pt idx="8">
                  <c:v>0.86635944700460832</c:v>
                </c:pt>
                <c:pt idx="9">
                  <c:v>1.0419222903885481</c:v>
                </c:pt>
                <c:pt idx="10">
                  <c:v>1.3093777388255916</c:v>
                </c:pt>
                <c:pt idx="11">
                  <c:v>0.93181818181818177</c:v>
                </c:pt>
                <c:pt idx="12">
                  <c:v>0.99077669902912624</c:v>
                </c:pt>
                <c:pt idx="13">
                  <c:v>0.99599599599599598</c:v>
                </c:pt>
                <c:pt idx="14">
                  <c:v>0.96747809152872444</c:v>
                </c:pt>
                <c:pt idx="15">
                  <c:v>6.09375</c:v>
                </c:pt>
                <c:pt idx="16">
                  <c:v>0.91295116772823781</c:v>
                </c:pt>
                <c:pt idx="17">
                  <c:v>0.73166926677067079</c:v>
                </c:pt>
                <c:pt idx="18">
                  <c:v>0.88581314878892736</c:v>
                </c:pt>
                <c:pt idx="19">
                  <c:v>0.7191011235955056</c:v>
                </c:pt>
                <c:pt idx="20">
                  <c:v>3.3548148148148149</c:v>
                </c:pt>
                <c:pt idx="21">
                  <c:v>1.8439173680183627</c:v>
                </c:pt>
                <c:pt idx="22">
                  <c:v>0.82959641255605376</c:v>
                </c:pt>
                <c:pt idx="23">
                  <c:v>1.150921658986175</c:v>
                </c:pt>
                <c:pt idx="24">
                  <c:v>1.9225352112676057</c:v>
                </c:pt>
                <c:pt idx="25">
                  <c:v>0.93442622950819676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'COMGES 7'!$M$4:$M$64</c15:sqref>
                  </c15:fullRef>
                </c:ext>
              </c:extLst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6827264"/>
        <c:axId val="104809024"/>
      </c:barChart>
      <c:catAx>
        <c:axId val="10682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809024"/>
        <c:crosses val="autoZero"/>
        <c:auto val="1"/>
        <c:lblAlgn val="ctr"/>
        <c:lblOffset val="0"/>
        <c:noMultiLvlLbl val="0"/>
      </c:catAx>
      <c:valAx>
        <c:axId val="1048090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1068272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67595465868236"/>
          <c:y val="0.70959891263814823"/>
          <c:w val="0.20822655853916017"/>
          <c:h val="9.69434130358260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% CONSULTAS</a:t>
            </a:r>
            <a:r>
              <a:rPr lang="es-CL" baseline="0"/>
              <a:t> NUEVAS</a:t>
            </a:r>
            <a:endParaRPr lang="es-CL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'COMGES 3'!$F$3</c:f>
              <c:strCache>
                <c:ptCount val="1"/>
                <c:pt idx="0">
                  <c:v>% DE CONSULTAS NUEVAS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'COMGES 3'!$A$4:$A$65</c:f>
              <c:strCache>
                <c:ptCount val="28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Tórax</c:v>
                </c:pt>
                <c:pt idx="16">
                  <c:v>Cirugía Vascular Periférica</c:v>
                </c:pt>
                <c:pt idx="17">
                  <c:v>Anestesiología</c:v>
                </c:pt>
                <c:pt idx="18">
                  <c:v>Obstetricia</c:v>
                </c:pt>
                <c:pt idx="19">
                  <c:v>Ginecología Pediátrica y de la Adolescencia</c:v>
                </c:pt>
                <c:pt idx="20">
                  <c:v>Ginecología Adulto</c:v>
                </c:pt>
                <c:pt idx="21">
                  <c:v>Oftalmología</c:v>
                </c:pt>
                <c:pt idx="22">
                  <c:v>Otorrinolaringología</c:v>
                </c:pt>
                <c:pt idx="23">
                  <c:v>Traumatología y Ortopedia Pediátrica</c:v>
                </c:pt>
                <c:pt idx="24">
                  <c:v>Traumatología y Ortopedia Adulto</c:v>
                </c:pt>
                <c:pt idx="25">
                  <c:v>Urología Adulto</c:v>
                </c:pt>
                <c:pt idx="26">
                  <c:v>Medicina Familiar</c:v>
                </c:pt>
                <c:pt idx="27">
                  <c:v>TOTAL</c:v>
                </c:pt>
              </c:strCache>
            </c:strRef>
          </c:cat>
          <c:val>
            <c:numRef>
              <c:f>'COMGES 3'!$F$4:$F$65</c:f>
              <c:numCache>
                <c:formatCode>0%</c:formatCode>
                <c:ptCount val="28"/>
                <c:pt idx="0">
                  <c:v>0.32289416846652269</c:v>
                </c:pt>
                <c:pt idx="1">
                  <c:v>0.32764443372331442</c:v>
                </c:pt>
                <c:pt idx="2">
                  <c:v>0.16627634660421545</c:v>
                </c:pt>
                <c:pt idx="3">
                  <c:v>0.32988871224165339</c:v>
                </c:pt>
                <c:pt idx="4">
                  <c:v>0.30414746543778803</c:v>
                </c:pt>
                <c:pt idx="5">
                  <c:v>0.3655640373197625</c:v>
                </c:pt>
                <c:pt idx="6">
                  <c:v>0.52616690240452613</c:v>
                </c:pt>
                <c:pt idx="7">
                  <c:v>0.54105571847507328</c:v>
                </c:pt>
                <c:pt idx="8">
                  <c:v>0.51875397329942785</c:v>
                </c:pt>
                <c:pt idx="9">
                  <c:v>0.30390664637239978</c:v>
                </c:pt>
                <c:pt idx="10">
                  <c:v>0.53825136612021862</c:v>
                </c:pt>
                <c:pt idx="11">
                  <c:v>0.29423868312757201</c:v>
                </c:pt>
                <c:pt idx="12">
                  <c:v>0.12141982864137087</c:v>
                </c:pt>
                <c:pt idx="13">
                  <c:v>0.43817899637868596</c:v>
                </c:pt>
                <c:pt idx="14">
                  <c:v>0.38367304920732964</c:v>
                </c:pt>
                <c:pt idx="15">
                  <c:v>0.41031941031941033</c:v>
                </c:pt>
                <c:pt idx="16">
                  <c:v>0.71760797342192695</c:v>
                </c:pt>
                <c:pt idx="17">
                  <c:v>0.63547904191616766</c:v>
                </c:pt>
                <c:pt idx="18">
                  <c:v>0.38938053097345132</c:v>
                </c:pt>
                <c:pt idx="19">
                  <c:v>0.39493433395872418</c:v>
                </c:pt>
                <c:pt idx="20">
                  <c:v>0.3546099290780142</c:v>
                </c:pt>
                <c:pt idx="21">
                  <c:v>0.56486298994103368</c:v>
                </c:pt>
                <c:pt idx="22">
                  <c:v>0.65428020919350394</c:v>
                </c:pt>
                <c:pt idx="23">
                  <c:v>0.47895408163265307</c:v>
                </c:pt>
                <c:pt idx="24">
                  <c:v>0.37804467392524416</c:v>
                </c:pt>
                <c:pt idx="25">
                  <c:v>0.4361479413817167</c:v>
                </c:pt>
                <c:pt idx="26">
                  <c:v>0.40895522388059702</c:v>
                </c:pt>
                <c:pt idx="27">
                  <c:v>0.46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831296"/>
        <c:axId val="104811328"/>
      </c:barChart>
      <c:lineChart>
        <c:grouping val="standard"/>
        <c:varyColors val="0"/>
        <c:ser>
          <c:idx val="1"/>
          <c:order val="1"/>
          <c:tx>
            <c:strRef>
              <c:f>'COMGES 3'!$H$3</c:f>
              <c:strCache>
                <c:ptCount val="1"/>
                <c:pt idx="0">
                  <c:v>META INDIVIDUAL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'COMGES 3'!$A$4:$A$65</c:f>
              <c:strCache>
                <c:ptCount val="28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Tórax</c:v>
                </c:pt>
                <c:pt idx="16">
                  <c:v>Cirugía Vascular Periférica</c:v>
                </c:pt>
                <c:pt idx="17">
                  <c:v>Anestesiología</c:v>
                </c:pt>
                <c:pt idx="18">
                  <c:v>Obstetricia</c:v>
                </c:pt>
                <c:pt idx="19">
                  <c:v>Ginecología Pediátrica y de la Adolescencia</c:v>
                </c:pt>
                <c:pt idx="20">
                  <c:v>Ginecología Adulto</c:v>
                </c:pt>
                <c:pt idx="21">
                  <c:v>Oftalmología</c:v>
                </c:pt>
                <c:pt idx="22">
                  <c:v>Otorrinolaringología</c:v>
                </c:pt>
                <c:pt idx="23">
                  <c:v>Traumatología y Ortopedia Pediátrica</c:v>
                </c:pt>
                <c:pt idx="24">
                  <c:v>Traumatología y Ortopedia Adulto</c:v>
                </c:pt>
                <c:pt idx="25">
                  <c:v>Urología Adulto</c:v>
                </c:pt>
                <c:pt idx="26">
                  <c:v>Medicina Familiar</c:v>
                </c:pt>
                <c:pt idx="27">
                  <c:v>TOTAL</c:v>
                </c:pt>
              </c:strCache>
            </c:strRef>
          </c:cat>
          <c:val>
            <c:numRef>
              <c:f>'COMGES 3'!$H$4:$H$65</c:f>
              <c:numCache>
                <c:formatCode>0%</c:formatCode>
                <c:ptCount val="28"/>
                <c:pt idx="0">
                  <c:v>0.33</c:v>
                </c:pt>
                <c:pt idx="1">
                  <c:v>0.4</c:v>
                </c:pt>
                <c:pt idx="2">
                  <c:v>0.25</c:v>
                </c:pt>
                <c:pt idx="3">
                  <c:v>0.33</c:v>
                </c:pt>
                <c:pt idx="4">
                  <c:v>0.4</c:v>
                </c:pt>
                <c:pt idx="5">
                  <c:v>0.4</c:v>
                </c:pt>
                <c:pt idx="6">
                  <c:v>0.25</c:v>
                </c:pt>
                <c:pt idx="7">
                  <c:v>0.4</c:v>
                </c:pt>
                <c:pt idx="8">
                  <c:v>0.4</c:v>
                </c:pt>
                <c:pt idx="9">
                  <c:v>0.33</c:v>
                </c:pt>
                <c:pt idx="10">
                  <c:v>0.33</c:v>
                </c:pt>
                <c:pt idx="11">
                  <c:v>0.2</c:v>
                </c:pt>
                <c:pt idx="12">
                  <c:v>0.2</c:v>
                </c:pt>
                <c:pt idx="13">
                  <c:v>0.4</c:v>
                </c:pt>
                <c:pt idx="14">
                  <c:v>0.4</c:v>
                </c:pt>
                <c:pt idx="15">
                  <c:v>0.33</c:v>
                </c:pt>
                <c:pt idx="16">
                  <c:v>0.4</c:v>
                </c:pt>
                <c:pt idx="17">
                  <c:v>0.75</c:v>
                </c:pt>
                <c:pt idx="18">
                  <c:v>0.33</c:v>
                </c:pt>
                <c:pt idx="19">
                  <c:v>0.33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  <c:pt idx="24">
                  <c:v>0.4</c:v>
                </c:pt>
                <c:pt idx="25">
                  <c:v>0.4</c:v>
                </c:pt>
                <c:pt idx="26">
                  <c:v>0.33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825216"/>
        <c:axId val="104811904"/>
      </c:lineChart>
      <c:catAx>
        <c:axId val="10783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4811328"/>
        <c:crosses val="autoZero"/>
        <c:auto val="1"/>
        <c:lblAlgn val="ctr"/>
        <c:lblOffset val="100"/>
        <c:noMultiLvlLbl val="0"/>
      </c:catAx>
      <c:valAx>
        <c:axId val="10481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HOSP. LINARES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7831296"/>
        <c:crosses val="autoZero"/>
        <c:crossBetween val="between"/>
      </c:valAx>
      <c:valAx>
        <c:axId val="1048119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META</a:t>
                </a:r>
                <a:r>
                  <a:rPr lang="es-CL" baseline="0"/>
                  <a:t> MINISTERIAL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6825216"/>
        <c:crosses val="max"/>
        <c:crossBetween val="between"/>
      </c:valAx>
      <c:catAx>
        <c:axId val="10682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811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NSP, CONSULTAS MÉDICAS</a:t>
            </a:r>
          </a:p>
        </c:rich>
      </c:tx>
      <c:layout>
        <c:manualLayout>
          <c:xMode val="edge"/>
          <c:yMode val="edge"/>
          <c:x val="0.30490360786158127"/>
          <c:y val="3.547671840354767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3052234295065534E-2"/>
          <c:y val="0.15059215159080724"/>
          <c:w val="0.95254503122671608"/>
          <c:h val="0.47633570193969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'COMGES 3'!$O$3</c:f>
              <c:strCache>
                <c:ptCount val="1"/>
                <c:pt idx="0">
                  <c:v>META ≤ 13%</c:v>
                </c:pt>
              </c:strCache>
            </c:strRef>
          </c:tx>
          <c:spPr>
            <a:solidFill>
              <a:schemeClr val="tx2"/>
            </a:solidFill>
            <a:ln w="31750">
              <a:solidFill>
                <a:schemeClr val="tx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'COMGES 3'!$J$4:$J$64</c:f>
              <c:strCache>
                <c:ptCount val="27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Tórax</c:v>
                </c:pt>
                <c:pt idx="16">
                  <c:v>Cirugía Vascular Periférica</c:v>
                </c:pt>
                <c:pt idx="17">
                  <c:v>Anestesiología</c:v>
                </c:pt>
                <c:pt idx="18">
                  <c:v>Obstetricia</c:v>
                </c:pt>
                <c:pt idx="19">
                  <c:v>Ginecología Pediátrica y de la Adolescencia</c:v>
                </c:pt>
                <c:pt idx="20">
                  <c:v>Ginecología Adulto</c:v>
                </c:pt>
                <c:pt idx="21">
                  <c:v>Oftalmología</c:v>
                </c:pt>
                <c:pt idx="22">
                  <c:v>Otorrinolaringología</c:v>
                </c:pt>
                <c:pt idx="23">
                  <c:v>Traumatología y Ortopedia Pediátrica</c:v>
                </c:pt>
                <c:pt idx="24">
                  <c:v>Traumatología y Ortopedia Adulto</c:v>
                </c:pt>
                <c:pt idx="25">
                  <c:v>Urología Adulto</c:v>
                </c:pt>
                <c:pt idx="26">
                  <c:v>Medicina Familiar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'COMGES 3'!$J$4:$J$65</c15:sqref>
                  </c15:fullRef>
                </c:ext>
              </c:extLst>
            </c:strRef>
          </c:cat>
          <c:val>
            <c:numRef>
              <c:f>'COMGES 3'!$O$4:$O$64</c:f>
              <c:numCache>
                <c:formatCode>0.0%</c:formatCode>
                <c:ptCount val="27"/>
                <c:pt idx="0">
                  <c:v>7.9156722354813053E-2</c:v>
                </c:pt>
                <c:pt idx="1">
                  <c:v>0.11159924993302973</c:v>
                </c:pt>
                <c:pt idx="2">
                  <c:v>0.13737373737373737</c:v>
                </c:pt>
                <c:pt idx="3">
                  <c:v>0.13061506565307532</c:v>
                </c:pt>
                <c:pt idx="4">
                  <c:v>0</c:v>
                </c:pt>
                <c:pt idx="5">
                  <c:v>0.11486486486486487</c:v>
                </c:pt>
                <c:pt idx="6">
                  <c:v>8.1818181818181818E-2</c:v>
                </c:pt>
                <c:pt idx="7">
                  <c:v>0.17233009708737865</c:v>
                </c:pt>
                <c:pt idx="8">
                  <c:v>0.13666300768386389</c:v>
                </c:pt>
                <c:pt idx="9">
                  <c:v>0</c:v>
                </c:pt>
                <c:pt idx="10">
                  <c:v>0.1119584055459272</c:v>
                </c:pt>
                <c:pt idx="11">
                  <c:v>0</c:v>
                </c:pt>
                <c:pt idx="12">
                  <c:v>9.161663331109629E-2</c:v>
                </c:pt>
                <c:pt idx="13">
                  <c:v>0.10757156048014774</c:v>
                </c:pt>
                <c:pt idx="14">
                  <c:v>6.1728395061728394E-4</c:v>
                </c:pt>
                <c:pt idx="15">
                  <c:v>1.6908212560386472E-2</c:v>
                </c:pt>
                <c:pt idx="16">
                  <c:v>0.11730205278592376</c:v>
                </c:pt>
                <c:pt idx="17">
                  <c:v>3.012704174228675E-2</c:v>
                </c:pt>
                <c:pt idx="18">
                  <c:v>0.15037593984962405</c:v>
                </c:pt>
                <c:pt idx="19">
                  <c:v>8.3720930232558145E-3</c:v>
                </c:pt>
                <c:pt idx="20">
                  <c:v>0.12192723697148476</c:v>
                </c:pt>
                <c:pt idx="21">
                  <c:v>3.9800166527893421E-2</c:v>
                </c:pt>
                <c:pt idx="22">
                  <c:v>0.11948618516723218</c:v>
                </c:pt>
                <c:pt idx="23">
                  <c:v>2.9702970297029702E-2</c:v>
                </c:pt>
                <c:pt idx="24">
                  <c:v>0.10722517286301232</c:v>
                </c:pt>
                <c:pt idx="25">
                  <c:v>1.613456917267422E-2</c:v>
                </c:pt>
                <c:pt idx="26">
                  <c:v>2.3323615160349854E-2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'COMGES 3'!$O$4:$O$65</c15:sqref>
                  </c15:fullRef>
                </c:ext>
              </c:extLst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8"/>
        <c:overlap val="-90"/>
        <c:axId val="107834880"/>
        <c:axId val="115123904"/>
      </c:barChart>
      <c:catAx>
        <c:axId val="107834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123904"/>
        <c:crosses val="autoZero"/>
        <c:auto val="1"/>
        <c:lblAlgn val="ctr"/>
        <c:lblOffset val="100"/>
        <c:noMultiLvlLbl val="0"/>
      </c:catAx>
      <c:valAx>
        <c:axId val="11512390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0783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800"/>
              <a:t>ALTAS DE ESPECIALIDAD MÉDICA</a:t>
            </a:r>
          </a:p>
        </c:rich>
      </c:tx>
      <c:layout>
        <c:manualLayout>
          <c:xMode val="edge"/>
          <c:yMode val="edge"/>
          <c:x val="0.31857506361323157"/>
          <c:y val="2.917578409919766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ALTAS!$G$3</c:f>
              <c:strCache>
                <c:ptCount val="1"/>
                <c:pt idx="0">
                  <c:v>% ALTAS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ALTAS!$B$4:$B$58</c:f>
              <c:strCache>
                <c:ptCount val="27"/>
                <c:pt idx="0">
                  <c:v>Pediatría</c:v>
                </c:pt>
                <c:pt idx="1">
                  <c:v>Medicina Interna</c:v>
                </c:pt>
                <c:pt idx="2">
                  <c:v>Enfermedad Respiratoria Pediátrica (Broncopulmonar Infantil)</c:v>
                </c:pt>
                <c:pt idx="3">
                  <c:v>Enfermedad Respiratoria de Adulto (Broncopulmonar)</c:v>
                </c:pt>
                <c:pt idx="4">
                  <c:v>Cardiología Pediátrica</c:v>
                </c:pt>
                <c:pt idx="5">
                  <c:v>Cardiología Adulto</c:v>
                </c:pt>
                <c:pt idx="6">
                  <c:v>Endocrinología Adulto</c:v>
                </c:pt>
                <c:pt idx="7">
                  <c:v>Gastroenterología Adulto</c:v>
                </c:pt>
                <c:pt idx="8">
                  <c:v>Dermatología</c:v>
                </c:pt>
                <c:pt idx="9">
                  <c:v>Neurología Pediátrica</c:v>
                </c:pt>
                <c:pt idx="10">
                  <c:v>Neurología Adulto</c:v>
                </c:pt>
                <c:pt idx="11">
                  <c:v>Psiquiatría Pediátrica y de la Adolescencia</c:v>
                </c:pt>
                <c:pt idx="12">
                  <c:v>Psiquiatría Adulto</c:v>
                </c:pt>
                <c:pt idx="13">
                  <c:v>Cirugía Pediátrica</c:v>
                </c:pt>
                <c:pt idx="14">
                  <c:v>Cirugía General Adulto</c:v>
                </c:pt>
                <c:pt idx="15">
                  <c:v>Cirugía Tórax</c:v>
                </c:pt>
                <c:pt idx="16">
                  <c:v>Cirugía Vascular Periférica</c:v>
                </c:pt>
                <c:pt idx="17">
                  <c:v>Anestesiología</c:v>
                </c:pt>
                <c:pt idx="18">
                  <c:v>Obstetricia</c:v>
                </c:pt>
                <c:pt idx="19">
                  <c:v>Ginecología Pediátrica y de la Adolescencia</c:v>
                </c:pt>
                <c:pt idx="20">
                  <c:v>Ginecología Adulto</c:v>
                </c:pt>
                <c:pt idx="21">
                  <c:v>Oftalmología</c:v>
                </c:pt>
                <c:pt idx="22">
                  <c:v>Otorrinolaringología</c:v>
                </c:pt>
                <c:pt idx="23">
                  <c:v>Traumatología y Ortopedia Pediátrica</c:v>
                </c:pt>
                <c:pt idx="24">
                  <c:v>Traumatología y Ortopedia Adulto</c:v>
                </c:pt>
                <c:pt idx="25">
                  <c:v>Urología Adulto</c:v>
                </c:pt>
                <c:pt idx="26">
                  <c:v>Medicina Familiar</c:v>
                </c:pt>
              </c:strCache>
            </c:strRef>
          </c:cat>
          <c:val>
            <c:numRef>
              <c:f>ALTAS!$G$4:$G$58</c:f>
              <c:numCache>
                <c:formatCode>0%</c:formatCode>
                <c:ptCount val="27"/>
                <c:pt idx="0">
                  <c:v>3.5887692632467806E-2</c:v>
                </c:pt>
                <c:pt idx="1">
                  <c:v>4.5435598165902459E-2</c:v>
                </c:pt>
                <c:pt idx="2">
                  <c:v>1.1709601873536301E-2</c:v>
                </c:pt>
                <c:pt idx="3">
                  <c:v>9.1463414634146339E-2</c:v>
                </c:pt>
                <c:pt idx="4">
                  <c:v>7.2607260726072612E-2</c:v>
                </c:pt>
                <c:pt idx="5">
                  <c:v>6.1075147762454263E-2</c:v>
                </c:pt>
                <c:pt idx="6">
                  <c:v>5.1144010767160158E-2</c:v>
                </c:pt>
                <c:pt idx="7">
                  <c:v>0.11730205278592376</c:v>
                </c:pt>
                <c:pt idx="8">
                  <c:v>0.16830466830466831</c:v>
                </c:pt>
                <c:pt idx="9">
                  <c:v>2.2796352583586626E-2</c:v>
                </c:pt>
                <c:pt idx="10">
                  <c:v>0.14246894409937888</c:v>
                </c:pt>
                <c:pt idx="11">
                  <c:v>0.16837782340862423</c:v>
                </c:pt>
                <c:pt idx="12">
                  <c:v>2.9611650485436892E-2</c:v>
                </c:pt>
                <c:pt idx="13">
                  <c:v>0.2921406411582213</c:v>
                </c:pt>
                <c:pt idx="14">
                  <c:v>9.9482286062328701E-2</c:v>
                </c:pt>
                <c:pt idx="15">
                  <c:v>0.18491484184914841</c:v>
                </c:pt>
                <c:pt idx="16">
                  <c:v>3.6544850498338874E-2</c:v>
                </c:pt>
                <c:pt idx="17">
                  <c:v>3.6968576709796671E-4</c:v>
                </c:pt>
                <c:pt idx="18">
                  <c:v>3.6197295147175818E-2</c:v>
                </c:pt>
                <c:pt idx="19">
                  <c:v>7.077205882352941E-2</c:v>
                </c:pt>
                <c:pt idx="20">
                  <c:v>9.8483464279188748E-2</c:v>
                </c:pt>
                <c:pt idx="21">
                  <c:v>0.10232396808879639</c:v>
                </c:pt>
                <c:pt idx="22">
                  <c:v>8.3677401596476741E-2</c:v>
                </c:pt>
                <c:pt idx="23">
                  <c:v>0.15460631176283074</c:v>
                </c:pt>
                <c:pt idx="24">
                  <c:v>9.5547102260013422E-2</c:v>
                </c:pt>
                <c:pt idx="25">
                  <c:v>1.5347052668294385E-2</c:v>
                </c:pt>
                <c:pt idx="26">
                  <c:v>1.7910447761194031E-2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95040"/>
        <c:axId val="115126208"/>
      </c:barChart>
      <c:lineChart>
        <c:grouping val="standard"/>
        <c:varyColors val="0"/>
        <c:ser>
          <c:idx val="1"/>
          <c:order val="1"/>
          <c:tx>
            <c:strRef>
              <c:f>ALTAS!$I$3</c:f>
              <c:strCache>
                <c:ptCount val="1"/>
                <c:pt idx="0">
                  <c:v>META MINISTERIAL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val>
            <c:numRef>
              <c:f>ALTAS!$I$4:$I$58</c:f>
              <c:numCache>
                <c:formatCode>0%</c:formatCode>
                <c:ptCount val="27"/>
                <c:pt idx="0">
                  <c:v>0.14000000000000001</c:v>
                </c:pt>
                <c:pt idx="1">
                  <c:v>0.14000000000000001</c:v>
                </c:pt>
                <c:pt idx="2">
                  <c:v>0.05</c:v>
                </c:pt>
                <c:pt idx="3">
                  <c:v>0.05</c:v>
                </c:pt>
                <c:pt idx="4">
                  <c:v>0.18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0.14000000000000001</c:v>
                </c:pt>
                <c:pt idx="11">
                  <c:v>0.1</c:v>
                </c:pt>
                <c:pt idx="12">
                  <c:v>0.1</c:v>
                </c:pt>
                <c:pt idx="13">
                  <c:v>0.18</c:v>
                </c:pt>
                <c:pt idx="14">
                  <c:v>0.18</c:v>
                </c:pt>
                <c:pt idx="15">
                  <c:v>0.14000000000000001</c:v>
                </c:pt>
                <c:pt idx="16">
                  <c:v>0.14000000000000001</c:v>
                </c:pt>
                <c:pt idx="17">
                  <c:v>0.14000000000000001</c:v>
                </c:pt>
                <c:pt idx="19">
                  <c:v>0.1</c:v>
                </c:pt>
                <c:pt idx="20">
                  <c:v>0.14000000000000001</c:v>
                </c:pt>
                <c:pt idx="21">
                  <c:v>0.18</c:v>
                </c:pt>
                <c:pt idx="22">
                  <c:v>0.18</c:v>
                </c:pt>
                <c:pt idx="23">
                  <c:v>0.18</c:v>
                </c:pt>
                <c:pt idx="24">
                  <c:v>0.14000000000000001</c:v>
                </c:pt>
                <c:pt idx="25">
                  <c:v>0.1</c:v>
                </c:pt>
                <c:pt idx="26">
                  <c:v>0.14000000000000001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95040"/>
        <c:axId val="115126208"/>
      </c:lineChart>
      <c:catAx>
        <c:axId val="11669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5126208"/>
        <c:crosses val="autoZero"/>
        <c:auto val="1"/>
        <c:lblAlgn val="ctr"/>
        <c:lblOffset val="100"/>
        <c:noMultiLvlLbl val="0"/>
      </c:catAx>
      <c:valAx>
        <c:axId val="11512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1669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714375</xdr:colOff>
      <xdr:row>64</xdr:row>
      <xdr:rowOff>21427</xdr:rowOff>
    </xdr:from>
    <xdr:to>
      <xdr:col>27</xdr:col>
      <xdr:colOff>642937</xdr:colOff>
      <xdr:row>94</xdr:row>
      <xdr:rowOff>35718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28574</xdr:rowOff>
    </xdr:from>
    <xdr:to>
      <xdr:col>8</xdr:col>
      <xdr:colOff>738187</xdr:colOff>
      <xdr:row>90</xdr:row>
      <xdr:rowOff>142875</xdr:rowOff>
    </xdr:to>
    <xdr:grpSp>
      <xdr:nvGrpSpPr>
        <xdr:cNvPr id="4" name="Grupo 3"/>
        <xdr:cNvGrpSpPr/>
      </xdr:nvGrpSpPr>
      <xdr:grpSpPr>
        <a:xfrm>
          <a:off x="0" y="7981949"/>
          <a:ext cx="10239375" cy="4305301"/>
          <a:chOff x="0" y="7839074"/>
          <a:chExt cx="10487024" cy="4305301"/>
        </a:xfrm>
      </xdr:grpSpPr>
      <xdr:graphicFrame macro="">
        <xdr:nvGraphicFramePr>
          <xdr:cNvPr id="5" name="Gráfico 4"/>
          <xdr:cNvGraphicFramePr/>
        </xdr:nvGraphicFramePr>
        <xdr:xfrm>
          <a:off x="0" y="7839074"/>
          <a:ext cx="10487024" cy="43053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2" name="Elipse 1"/>
          <xdr:cNvSpPr/>
        </xdr:nvSpPr>
        <xdr:spPr>
          <a:xfrm>
            <a:off x="9448800" y="8115300"/>
            <a:ext cx="476250" cy="2676525"/>
          </a:xfrm>
          <a:prstGeom prst="ellipse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3" name="Llamada rectangular 2"/>
          <xdr:cNvSpPr/>
        </xdr:nvSpPr>
        <xdr:spPr>
          <a:xfrm>
            <a:off x="7857314" y="7953375"/>
            <a:ext cx="1751726" cy="619125"/>
          </a:xfrm>
          <a:prstGeom prst="wedgeRectCallout">
            <a:avLst>
              <a:gd name="adj1" fmla="val 67046"/>
              <a:gd name="adj2" fmla="val 30793"/>
            </a:avLst>
          </a:pr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CL" sz="1050" b="1">
                <a:solidFill>
                  <a:srgbClr val="002060"/>
                </a:solidFill>
              </a:rPr>
              <a:t>META HOSPITAL:</a:t>
            </a:r>
            <a:r>
              <a:rPr lang="es-CL" sz="1050" b="1" baseline="0">
                <a:solidFill>
                  <a:srgbClr val="002060"/>
                </a:solidFill>
              </a:rPr>
              <a:t> </a:t>
            </a:r>
          </a:p>
          <a:p>
            <a:pPr algn="ctr"/>
            <a:r>
              <a:rPr lang="es-CL" sz="1050" b="1">
                <a:solidFill>
                  <a:srgbClr val="002060"/>
                </a:solidFill>
              </a:rPr>
              <a:t>≥ 70% DE ESPECIALIDADES CUMPLAN SU META</a:t>
            </a:r>
          </a:p>
        </xdr:txBody>
      </xdr:sp>
    </xdr:grpSp>
    <xdr:clientData/>
  </xdr:twoCellAnchor>
  <xdr:twoCellAnchor>
    <xdr:from>
      <xdr:col>9</xdr:col>
      <xdr:colOff>180973</xdr:colOff>
      <xdr:row>68</xdr:row>
      <xdr:rowOff>50005</xdr:rowOff>
    </xdr:from>
    <xdr:to>
      <xdr:col>15</xdr:col>
      <xdr:colOff>1200149</xdr:colOff>
      <xdr:row>90</xdr:row>
      <xdr:rowOff>154780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0.64245</cdr:x>
      <cdr:y>0.02328</cdr:y>
    </cdr:from>
    <cdr:to>
      <cdr:x>0.98673</cdr:x>
      <cdr:y>0.19346</cdr:y>
    </cdr:to>
    <cdr:sp macro="" textlink="">
      <cdr:nvSpPr>
        <cdr:cNvPr id="2" name="Llamada rectangular redondeada 1"/>
        <cdr:cNvSpPr/>
      </cdr:nvSpPr>
      <cdr:spPr>
        <a:xfrm xmlns:a="http://schemas.openxmlformats.org/drawingml/2006/main">
          <a:off x="5664996" y="99999"/>
          <a:ext cx="3035749" cy="731058"/>
        </a:xfrm>
        <a:prstGeom xmlns:a="http://schemas.openxmlformats.org/drawingml/2006/main" prst="wedgeRoundRectCallout">
          <a:avLst>
            <a:gd name="adj1" fmla="val 47209"/>
            <a:gd name="adj2" fmla="val -15878"/>
            <a:gd name="adj3" fmla="val 16667"/>
          </a:avLst>
        </a:prstGeom>
        <a:noFill xmlns:a="http://schemas.openxmlformats.org/drawingml/2006/main"/>
        <a:ln xmlns:a="http://schemas.openxmlformats.org/drawingml/2006/main">
          <a:solidFill>
            <a:srgbClr val="00B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CL" sz="1100" b="1">
              <a:solidFill>
                <a:sysClr val="windowText" lastClr="000000"/>
              </a:solidFill>
            </a:rPr>
            <a:t>META MINISTERIAL, QUE EL 70% DE LAS ESPECIALIDADES</a:t>
          </a:r>
          <a:r>
            <a:rPr lang="es-CL" sz="1100" b="1" baseline="0">
              <a:solidFill>
                <a:sysClr val="windowText" lastClr="000000"/>
              </a:solidFill>
            </a:rPr>
            <a:t> SEA INFERIOR AL 13%</a:t>
          </a:r>
        </a:p>
        <a:p xmlns:a="http://schemas.openxmlformats.org/drawingml/2006/main">
          <a:pPr algn="ctr"/>
          <a:r>
            <a:rPr lang="es-CL" sz="1100" b="1" baseline="0">
              <a:solidFill>
                <a:sysClr val="windowText" lastClr="000000"/>
              </a:solidFill>
            </a:rPr>
            <a:t>HOSPITAL LINARES TIENE EL 82% </a:t>
          </a:r>
          <a:endParaRPr lang="es-CL" sz="1100" b="1">
            <a:solidFill>
              <a:sysClr val="windowText" lastClr="00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64</xdr:row>
      <xdr:rowOff>161925</xdr:rowOff>
    </xdr:from>
    <xdr:to>
      <xdr:col>7</xdr:col>
      <xdr:colOff>847725</xdr:colOff>
      <xdr:row>87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$/Users/ccisternasr/Desktop/COMPARTIDOS/JOSE/A&#209;O%202024/MANUAL%20y%20FORMULARIOS%20REM%202024/&#218;LTIMA%20VERSI&#211;N/SA_24_V1.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1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1%20fina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2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3%20final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4%20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5%20final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6%20fina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7%20final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8%20final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09%20final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0%20final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os2/JOSE/A&#209;O%202024/REM%20MENSUAL/VERSI&#211;N%20FINAL%20A&#209;O%202024%20Modificaciones/Rem%20A/116108A12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1a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0AR"/>
      <sheetName val="A31"/>
      <sheetName val="A32"/>
      <sheetName val="A33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9"/>
  <sheetViews>
    <sheetView workbookViewId="0">
      <selection activeCell="E16" sqref="E16"/>
    </sheetView>
  </sheetViews>
  <sheetFormatPr baseColWidth="10" defaultRowHeight="15" x14ac:dyDescent="0.25"/>
  <cols>
    <col min="1" max="1" width="58.7109375" customWidth="1"/>
    <col min="2" max="5" width="13.28515625" customWidth="1"/>
    <col min="6" max="6" width="12.85546875" style="363" customWidth="1"/>
    <col min="7" max="7" width="11.42578125" style="363" customWidth="1"/>
    <col min="9" max="9" width="11.7109375" style="363" customWidth="1"/>
  </cols>
  <sheetData>
    <row r="2" spans="1:9" s="346" customFormat="1" ht="47.25" x14ac:dyDescent="0.25">
      <c r="A2" s="343" t="s">
        <v>245</v>
      </c>
      <c r="B2" s="343" t="s">
        <v>246</v>
      </c>
      <c r="C2" s="343" t="s">
        <v>247</v>
      </c>
      <c r="D2" s="343" t="s">
        <v>248</v>
      </c>
      <c r="E2" s="343" t="s">
        <v>249</v>
      </c>
      <c r="F2" s="344" t="s">
        <v>250</v>
      </c>
      <c r="G2" s="345" t="s">
        <v>251</v>
      </c>
      <c r="H2" s="343" t="s">
        <v>252</v>
      </c>
      <c r="I2" s="343" t="s">
        <v>253</v>
      </c>
    </row>
    <row r="3" spans="1:9" ht="15.75" x14ac:dyDescent="0.25">
      <c r="A3" s="347" t="s">
        <v>82</v>
      </c>
      <c r="B3" s="348">
        <v>1654</v>
      </c>
      <c r="C3" s="349">
        <v>1382</v>
      </c>
      <c r="D3" s="349">
        <f>+C3/6</f>
        <v>230.33333333333334</v>
      </c>
      <c r="E3" s="349">
        <v>272</v>
      </c>
      <c r="F3" s="349">
        <v>1283</v>
      </c>
      <c r="G3" s="350"/>
      <c r="H3" s="351">
        <f>+C3-F3</f>
        <v>99</v>
      </c>
      <c r="I3" s="352" t="s">
        <v>254</v>
      </c>
    </row>
    <row r="4" spans="1:9" ht="15.75" x14ac:dyDescent="0.25">
      <c r="A4" s="353" t="s">
        <v>255</v>
      </c>
      <c r="B4" s="354">
        <v>663</v>
      </c>
      <c r="C4" s="355">
        <v>540</v>
      </c>
      <c r="D4" s="355">
        <f t="shared" ref="D4:D30" si="0">+C4/6</f>
        <v>90</v>
      </c>
      <c r="E4" s="355">
        <v>123</v>
      </c>
      <c r="F4" s="355">
        <v>565</v>
      </c>
      <c r="G4" s="350"/>
      <c r="H4" s="356">
        <f t="shared" ref="H4:H30" si="1">+C4-F4</f>
        <v>-25</v>
      </c>
      <c r="I4" s="357" t="s">
        <v>256</v>
      </c>
    </row>
    <row r="5" spans="1:9" ht="15.75" x14ac:dyDescent="0.25">
      <c r="A5" s="347" t="s">
        <v>257</v>
      </c>
      <c r="B5" s="348">
        <v>326</v>
      </c>
      <c r="C5" s="349">
        <v>280</v>
      </c>
      <c r="D5" s="349">
        <f t="shared" si="0"/>
        <v>46.666666666666664</v>
      </c>
      <c r="E5" s="349">
        <v>46</v>
      </c>
      <c r="F5" s="349">
        <v>263</v>
      </c>
      <c r="G5" s="350"/>
      <c r="H5" s="351">
        <f t="shared" si="1"/>
        <v>17</v>
      </c>
      <c r="I5" s="352" t="s">
        <v>254</v>
      </c>
    </row>
    <row r="6" spans="1:9" ht="15.75" x14ac:dyDescent="0.25">
      <c r="A6" s="353" t="s">
        <v>45</v>
      </c>
      <c r="B6" s="354">
        <v>2522</v>
      </c>
      <c r="C6" s="355">
        <v>2162</v>
      </c>
      <c r="D6" s="355">
        <f t="shared" si="0"/>
        <v>360.33333333333331</v>
      </c>
      <c r="E6" s="355">
        <v>360</v>
      </c>
      <c r="F6" s="355">
        <v>2198</v>
      </c>
      <c r="G6" s="350"/>
      <c r="H6" s="356">
        <f t="shared" si="1"/>
        <v>-36</v>
      </c>
      <c r="I6" s="357" t="s">
        <v>256</v>
      </c>
    </row>
    <row r="7" spans="1:9" ht="15.75" x14ac:dyDescent="0.25">
      <c r="A7" s="347" t="s">
        <v>44</v>
      </c>
      <c r="B7" s="348">
        <v>531</v>
      </c>
      <c r="C7" s="349">
        <v>461</v>
      </c>
      <c r="D7" s="349">
        <f t="shared" si="0"/>
        <v>76.833333333333329</v>
      </c>
      <c r="E7" s="349">
        <v>70</v>
      </c>
      <c r="F7" s="349">
        <v>420</v>
      </c>
      <c r="G7" s="350"/>
      <c r="H7" s="351">
        <f t="shared" si="1"/>
        <v>41</v>
      </c>
      <c r="I7" s="352" t="s">
        <v>254</v>
      </c>
    </row>
    <row r="8" spans="1:9" ht="15.75" x14ac:dyDescent="0.25">
      <c r="A8" s="347" t="s">
        <v>72</v>
      </c>
      <c r="B8" s="348">
        <v>5631</v>
      </c>
      <c r="C8" s="349">
        <v>4746</v>
      </c>
      <c r="D8" s="349">
        <f t="shared" si="0"/>
        <v>791</v>
      </c>
      <c r="E8" s="349">
        <v>885</v>
      </c>
      <c r="F8" s="349">
        <v>4608</v>
      </c>
      <c r="G8" s="350"/>
      <c r="H8" s="351">
        <f t="shared" si="1"/>
        <v>138</v>
      </c>
      <c r="I8" s="352" t="s">
        <v>254</v>
      </c>
    </row>
    <row r="9" spans="1:9" ht="15.75" x14ac:dyDescent="0.25">
      <c r="A9" s="353" t="s">
        <v>71</v>
      </c>
      <c r="B9" s="354">
        <v>1099</v>
      </c>
      <c r="C9" s="355">
        <v>938</v>
      </c>
      <c r="D9" s="355">
        <f t="shared" si="0"/>
        <v>156.33333333333334</v>
      </c>
      <c r="E9" s="355">
        <v>161</v>
      </c>
      <c r="F9" s="355">
        <v>1000</v>
      </c>
      <c r="G9" s="350"/>
      <c r="H9" s="356">
        <f t="shared" si="1"/>
        <v>-62</v>
      </c>
      <c r="I9" s="357" t="s">
        <v>256</v>
      </c>
    </row>
    <row r="10" spans="1:9" ht="15.75" x14ac:dyDescent="0.25">
      <c r="A10" s="353" t="s">
        <v>78</v>
      </c>
      <c r="B10" s="354">
        <v>407</v>
      </c>
      <c r="C10" s="355">
        <v>407</v>
      </c>
      <c r="D10" s="355">
        <f t="shared" si="0"/>
        <v>67.833333333333329</v>
      </c>
      <c r="E10" s="355">
        <v>0</v>
      </c>
      <c r="F10" s="355">
        <v>496</v>
      </c>
      <c r="G10" s="350"/>
      <c r="H10" s="356">
        <f t="shared" si="1"/>
        <v>-89</v>
      </c>
      <c r="I10" s="357" t="s">
        <v>256</v>
      </c>
    </row>
    <row r="11" spans="1:9" ht="15.75" x14ac:dyDescent="0.25">
      <c r="A11" s="353" t="s">
        <v>79</v>
      </c>
      <c r="B11" s="354">
        <v>120</v>
      </c>
      <c r="C11" s="355">
        <v>106</v>
      </c>
      <c r="D11" s="355">
        <f t="shared" si="0"/>
        <v>17.666666666666668</v>
      </c>
      <c r="E11" s="355">
        <v>14</v>
      </c>
      <c r="F11" s="355">
        <v>110</v>
      </c>
      <c r="G11" s="350"/>
      <c r="H11" s="356">
        <f t="shared" si="1"/>
        <v>-4</v>
      </c>
      <c r="I11" s="357" t="s">
        <v>256</v>
      </c>
    </row>
    <row r="12" spans="1:9" ht="15.75" x14ac:dyDescent="0.25">
      <c r="A12" s="347" t="s">
        <v>59</v>
      </c>
      <c r="B12" s="348">
        <v>982</v>
      </c>
      <c r="C12" s="349">
        <v>821</v>
      </c>
      <c r="D12" s="349">
        <f t="shared" si="0"/>
        <v>136.83333333333334</v>
      </c>
      <c r="E12" s="349">
        <v>161</v>
      </c>
      <c r="F12" s="349">
        <v>709</v>
      </c>
      <c r="G12" s="350"/>
      <c r="H12" s="351">
        <f t="shared" si="1"/>
        <v>112</v>
      </c>
      <c r="I12" s="352" t="s">
        <v>254</v>
      </c>
    </row>
    <row r="13" spans="1:9" ht="15.75" x14ac:dyDescent="0.25">
      <c r="A13" s="353" t="s">
        <v>47</v>
      </c>
      <c r="B13" s="354">
        <v>352</v>
      </c>
      <c r="C13" s="355">
        <v>351</v>
      </c>
      <c r="D13" s="355">
        <f t="shared" si="0"/>
        <v>58.5</v>
      </c>
      <c r="E13" s="355">
        <v>1</v>
      </c>
      <c r="F13" s="355">
        <v>469</v>
      </c>
      <c r="G13" s="350"/>
      <c r="H13" s="356">
        <f t="shared" si="1"/>
        <v>-118</v>
      </c>
      <c r="I13" s="357" t="s">
        <v>256</v>
      </c>
    </row>
    <row r="14" spans="1:9" ht="15.75" x14ac:dyDescent="0.25">
      <c r="A14" s="353" t="s">
        <v>49</v>
      </c>
      <c r="B14" s="354">
        <v>382</v>
      </c>
      <c r="C14" s="355">
        <v>355</v>
      </c>
      <c r="D14" s="355">
        <f t="shared" si="0"/>
        <v>59.166666666666664</v>
      </c>
      <c r="E14" s="355">
        <v>27</v>
      </c>
      <c r="F14" s="355">
        <v>363</v>
      </c>
      <c r="G14" s="350"/>
      <c r="H14" s="356">
        <f t="shared" si="1"/>
        <v>-8</v>
      </c>
      <c r="I14" s="357" t="s">
        <v>256</v>
      </c>
    </row>
    <row r="15" spans="1:9" ht="15.75" x14ac:dyDescent="0.25">
      <c r="A15" s="353" t="s">
        <v>85</v>
      </c>
      <c r="B15" s="354">
        <v>3625</v>
      </c>
      <c r="C15" s="355">
        <v>3054</v>
      </c>
      <c r="D15" s="355">
        <f t="shared" si="0"/>
        <v>509</v>
      </c>
      <c r="E15" s="355">
        <v>571</v>
      </c>
      <c r="F15" s="355">
        <v>3124</v>
      </c>
      <c r="G15" s="350"/>
      <c r="H15" s="356">
        <f t="shared" si="1"/>
        <v>-70</v>
      </c>
      <c r="I15" s="357" t="s">
        <v>256</v>
      </c>
    </row>
    <row r="16" spans="1:9" ht="15.75" x14ac:dyDescent="0.25">
      <c r="A16" s="353" t="s">
        <v>84</v>
      </c>
      <c r="B16" s="354">
        <v>614</v>
      </c>
      <c r="C16" s="355">
        <v>554</v>
      </c>
      <c r="D16" s="355">
        <f t="shared" si="0"/>
        <v>92.333333333333329</v>
      </c>
      <c r="E16" s="355">
        <v>60</v>
      </c>
      <c r="F16" s="355">
        <v>611</v>
      </c>
      <c r="G16" s="350"/>
      <c r="H16" s="356">
        <f t="shared" si="1"/>
        <v>-57</v>
      </c>
      <c r="I16" s="357" t="s">
        <v>256</v>
      </c>
    </row>
    <row r="17" spans="1:9" ht="15.75" x14ac:dyDescent="0.25">
      <c r="A17" s="347" t="s">
        <v>93</v>
      </c>
      <c r="B17" s="348">
        <v>184</v>
      </c>
      <c r="C17" s="349">
        <v>164</v>
      </c>
      <c r="D17" s="349">
        <f t="shared" si="0"/>
        <v>27.333333333333332</v>
      </c>
      <c r="E17" s="349">
        <v>20</v>
      </c>
      <c r="F17" s="349">
        <v>138</v>
      </c>
      <c r="G17" s="350"/>
      <c r="H17" s="351">
        <f t="shared" si="1"/>
        <v>26</v>
      </c>
      <c r="I17" s="352" t="s">
        <v>254</v>
      </c>
    </row>
    <row r="18" spans="1:9" ht="15.75" x14ac:dyDescent="0.25">
      <c r="A18" s="353" t="s">
        <v>40</v>
      </c>
      <c r="B18" s="354">
        <v>9985</v>
      </c>
      <c r="C18" s="355">
        <v>8494</v>
      </c>
      <c r="D18" s="355">
        <f t="shared" si="0"/>
        <v>1415.6666666666667</v>
      </c>
      <c r="E18" s="355">
        <v>1491</v>
      </c>
      <c r="F18" s="355">
        <v>8719</v>
      </c>
      <c r="G18" s="350"/>
      <c r="H18" s="356">
        <f t="shared" si="1"/>
        <v>-225</v>
      </c>
      <c r="I18" s="357" t="s">
        <v>256</v>
      </c>
    </row>
    <row r="19" spans="1:9" ht="15.75" x14ac:dyDescent="0.25">
      <c r="A19" s="347" t="s">
        <v>67</v>
      </c>
      <c r="B19" s="348">
        <v>1322</v>
      </c>
      <c r="C19" s="349">
        <v>1068</v>
      </c>
      <c r="D19" s="349">
        <f t="shared" si="0"/>
        <v>178</v>
      </c>
      <c r="E19" s="349">
        <v>254</v>
      </c>
      <c r="F19" s="349">
        <v>995</v>
      </c>
      <c r="G19" s="350"/>
      <c r="H19" s="351">
        <f t="shared" si="1"/>
        <v>73</v>
      </c>
      <c r="I19" s="352" t="s">
        <v>254</v>
      </c>
    </row>
    <row r="20" spans="1:9" ht="15.75" x14ac:dyDescent="0.25">
      <c r="A20" s="347" t="s">
        <v>66</v>
      </c>
      <c r="B20" s="348">
        <v>1078</v>
      </c>
      <c r="C20" s="349">
        <v>952</v>
      </c>
      <c r="D20" s="349">
        <f t="shared" si="0"/>
        <v>158.66666666666666</v>
      </c>
      <c r="E20" s="349">
        <v>126</v>
      </c>
      <c r="F20" s="349">
        <v>877</v>
      </c>
      <c r="G20" s="350"/>
      <c r="H20" s="351">
        <f t="shared" si="1"/>
        <v>75</v>
      </c>
      <c r="I20" s="352" t="s">
        <v>254</v>
      </c>
    </row>
    <row r="21" spans="1:9" ht="15.75" x14ac:dyDescent="0.25">
      <c r="A21" s="353" t="s">
        <v>83</v>
      </c>
      <c r="B21" s="354">
        <v>1395</v>
      </c>
      <c r="C21" s="355">
        <v>1209</v>
      </c>
      <c r="D21" s="355">
        <f t="shared" si="0"/>
        <v>201.5</v>
      </c>
      <c r="E21" s="355">
        <v>186</v>
      </c>
      <c r="F21" s="355">
        <v>1731</v>
      </c>
      <c r="G21" s="350"/>
      <c r="H21" s="356">
        <f t="shared" si="1"/>
        <v>-522</v>
      </c>
      <c r="I21" s="357" t="s">
        <v>256</v>
      </c>
    </row>
    <row r="22" spans="1:9" ht="15.75" x14ac:dyDescent="0.25">
      <c r="A22" s="347" t="s">
        <v>86</v>
      </c>
      <c r="B22" s="348">
        <v>1618</v>
      </c>
      <c r="C22" s="349">
        <v>1237</v>
      </c>
      <c r="D22" s="349">
        <f t="shared" si="0"/>
        <v>206.16666666666666</v>
      </c>
      <c r="E22" s="349">
        <v>381</v>
      </c>
      <c r="F22" s="349">
        <v>1204</v>
      </c>
      <c r="G22" s="350"/>
      <c r="H22" s="351">
        <f t="shared" si="1"/>
        <v>33</v>
      </c>
      <c r="I22" s="352" t="s">
        <v>254</v>
      </c>
    </row>
    <row r="23" spans="1:9" ht="15.75" x14ac:dyDescent="0.25">
      <c r="A23" s="347" t="s">
        <v>87</v>
      </c>
      <c r="B23" s="348">
        <v>1547</v>
      </c>
      <c r="C23" s="349">
        <v>1223</v>
      </c>
      <c r="D23" s="349">
        <f t="shared" si="0"/>
        <v>203.83333333333334</v>
      </c>
      <c r="E23" s="349">
        <v>324</v>
      </c>
      <c r="F23" s="349">
        <v>1107</v>
      </c>
      <c r="G23" s="350"/>
      <c r="H23" s="351">
        <f t="shared" si="1"/>
        <v>116</v>
      </c>
      <c r="I23" s="352" t="s">
        <v>254</v>
      </c>
    </row>
    <row r="24" spans="1:9" ht="15.75" x14ac:dyDescent="0.25">
      <c r="A24" s="353" t="s">
        <v>39</v>
      </c>
      <c r="B24" s="354">
        <v>2931</v>
      </c>
      <c r="C24" s="355">
        <v>2668</v>
      </c>
      <c r="D24" s="355">
        <f t="shared" si="0"/>
        <v>444.66666666666669</v>
      </c>
      <c r="E24" s="355">
        <v>263</v>
      </c>
      <c r="F24" s="355">
        <v>2962</v>
      </c>
      <c r="G24" s="350"/>
      <c r="H24" s="356">
        <f t="shared" si="1"/>
        <v>-294</v>
      </c>
      <c r="I24" s="357" t="s">
        <v>256</v>
      </c>
    </row>
    <row r="25" spans="1:9" ht="15.75" x14ac:dyDescent="0.25">
      <c r="A25" s="353" t="s">
        <v>70</v>
      </c>
      <c r="B25" s="354">
        <v>2411</v>
      </c>
      <c r="C25" s="355">
        <v>2044</v>
      </c>
      <c r="D25" s="355">
        <f t="shared" si="0"/>
        <v>340.66666666666669</v>
      </c>
      <c r="E25" s="355">
        <v>367</v>
      </c>
      <c r="F25" s="355">
        <v>2230</v>
      </c>
      <c r="G25" s="350"/>
      <c r="H25" s="356">
        <f t="shared" si="1"/>
        <v>-186</v>
      </c>
      <c r="I25" s="357" t="s">
        <v>256</v>
      </c>
    </row>
    <row r="26" spans="1:9" ht="15.75" x14ac:dyDescent="0.25">
      <c r="A26" s="353" t="s">
        <v>69</v>
      </c>
      <c r="B26" s="354">
        <v>269</v>
      </c>
      <c r="C26" s="355">
        <v>240</v>
      </c>
      <c r="D26" s="355">
        <f t="shared" si="0"/>
        <v>40</v>
      </c>
      <c r="E26" s="355">
        <v>29</v>
      </c>
      <c r="F26" s="355">
        <v>295</v>
      </c>
      <c r="G26" s="350"/>
      <c r="H26" s="356">
        <f t="shared" si="1"/>
        <v>-55</v>
      </c>
      <c r="I26" s="357" t="s">
        <v>256</v>
      </c>
    </row>
    <row r="27" spans="1:9" ht="15.75" x14ac:dyDescent="0.25">
      <c r="A27" s="347" t="s">
        <v>89</v>
      </c>
      <c r="B27" s="348">
        <v>4927</v>
      </c>
      <c r="C27" s="349">
        <v>3914</v>
      </c>
      <c r="D27" s="349">
        <f t="shared" si="0"/>
        <v>652.33333333333337</v>
      </c>
      <c r="E27" s="349">
        <v>1013</v>
      </c>
      <c r="F27" s="349">
        <v>3297</v>
      </c>
      <c r="G27" s="350"/>
      <c r="H27" s="351">
        <f t="shared" si="1"/>
        <v>617</v>
      </c>
      <c r="I27" s="352" t="s">
        <v>254</v>
      </c>
    </row>
    <row r="28" spans="1:9" ht="15.75" x14ac:dyDescent="0.25">
      <c r="A28" s="347" t="s">
        <v>88</v>
      </c>
      <c r="B28" s="348">
        <v>1921</v>
      </c>
      <c r="C28" s="349">
        <v>1656</v>
      </c>
      <c r="D28" s="349">
        <f t="shared" si="0"/>
        <v>276</v>
      </c>
      <c r="E28" s="349">
        <v>265</v>
      </c>
      <c r="F28" s="349">
        <v>1459</v>
      </c>
      <c r="G28" s="350"/>
      <c r="H28" s="351">
        <f t="shared" si="1"/>
        <v>197</v>
      </c>
      <c r="I28" s="352" t="s">
        <v>254</v>
      </c>
    </row>
    <row r="29" spans="1:9" ht="15.75" x14ac:dyDescent="0.25">
      <c r="A29" s="347" t="s">
        <v>91</v>
      </c>
      <c r="B29" s="348">
        <v>1252</v>
      </c>
      <c r="C29" s="349">
        <v>955</v>
      </c>
      <c r="D29" s="349">
        <f t="shared" si="0"/>
        <v>159.16666666666666</v>
      </c>
      <c r="E29" s="349">
        <v>297</v>
      </c>
      <c r="F29" s="349">
        <v>840</v>
      </c>
      <c r="G29" s="350"/>
      <c r="H29" s="351">
        <f t="shared" si="1"/>
        <v>115</v>
      </c>
      <c r="I29" s="352" t="s">
        <v>254</v>
      </c>
    </row>
    <row r="30" spans="1:9" ht="15.75" x14ac:dyDescent="0.25">
      <c r="A30" s="358" t="s">
        <v>99</v>
      </c>
      <c r="B30" s="359">
        <v>49748</v>
      </c>
      <c r="C30" s="360">
        <v>41981</v>
      </c>
      <c r="D30" s="360">
        <f t="shared" si="0"/>
        <v>6996.833333333333</v>
      </c>
      <c r="E30" s="360">
        <v>7767</v>
      </c>
      <c r="F30" s="360">
        <v>42073</v>
      </c>
      <c r="G30" s="350"/>
      <c r="H30" s="361">
        <f t="shared" si="1"/>
        <v>-92</v>
      </c>
      <c r="I30" s="350"/>
    </row>
    <row r="31" spans="1:9" x14ac:dyDescent="0.25">
      <c r="F31" s="362">
        <f>+C30/F30</f>
        <v>0.99781332445986737</v>
      </c>
    </row>
    <row r="34" spans="1:5" ht="75" x14ac:dyDescent="0.25">
      <c r="A34" s="365" t="s">
        <v>261</v>
      </c>
      <c r="B34" s="366" t="s">
        <v>265</v>
      </c>
      <c r="C34" s="366" t="s">
        <v>266</v>
      </c>
      <c r="D34" s="366" t="s">
        <v>267</v>
      </c>
      <c r="E34" s="366" t="s">
        <v>268</v>
      </c>
    </row>
    <row r="35" spans="1:5" x14ac:dyDescent="0.25">
      <c r="A35" s="367" t="s">
        <v>269</v>
      </c>
      <c r="B35" s="368">
        <v>412</v>
      </c>
      <c r="C35" s="368">
        <v>1001</v>
      </c>
      <c r="D35" s="368"/>
      <c r="E35" s="368">
        <v>1413</v>
      </c>
    </row>
    <row r="36" spans="1:5" x14ac:dyDescent="0.25">
      <c r="A36" s="369" t="s">
        <v>270</v>
      </c>
      <c r="B36" s="370"/>
      <c r="C36" s="370">
        <v>195</v>
      </c>
      <c r="D36" s="370"/>
      <c r="E36" s="370">
        <v>195</v>
      </c>
    </row>
    <row r="37" spans="1:5" x14ac:dyDescent="0.25">
      <c r="A37" s="369" t="s">
        <v>271</v>
      </c>
      <c r="B37" s="370"/>
      <c r="C37" s="370">
        <v>195</v>
      </c>
      <c r="D37" s="370"/>
      <c r="E37" s="370">
        <v>195</v>
      </c>
    </row>
    <row r="38" spans="1:5" x14ac:dyDescent="0.25">
      <c r="A38" s="369" t="s">
        <v>272</v>
      </c>
      <c r="B38" s="370">
        <v>412</v>
      </c>
      <c r="C38" s="370">
        <v>330</v>
      </c>
      <c r="D38" s="370"/>
      <c r="E38" s="370">
        <v>742</v>
      </c>
    </row>
    <row r="39" spans="1:5" x14ac:dyDescent="0.25">
      <c r="A39" s="369" t="s">
        <v>273</v>
      </c>
      <c r="B39" s="370"/>
      <c r="C39" s="370">
        <v>281</v>
      </c>
      <c r="D39" s="370"/>
      <c r="E39" s="370">
        <v>281</v>
      </c>
    </row>
    <row r="40" spans="1:5" x14ac:dyDescent="0.25">
      <c r="A40" s="367" t="s">
        <v>274</v>
      </c>
      <c r="B40" s="368">
        <v>1059</v>
      </c>
      <c r="C40" s="368">
        <v>738</v>
      </c>
      <c r="D40" s="368"/>
      <c r="E40" s="368">
        <v>1797</v>
      </c>
    </row>
    <row r="41" spans="1:5" x14ac:dyDescent="0.25">
      <c r="A41" s="369" t="s">
        <v>275</v>
      </c>
      <c r="B41" s="370">
        <v>621</v>
      </c>
      <c r="C41" s="370">
        <v>320</v>
      </c>
      <c r="D41" s="370"/>
      <c r="E41" s="370">
        <v>941</v>
      </c>
    </row>
    <row r="42" spans="1:5" x14ac:dyDescent="0.25">
      <c r="A42" s="369" t="s">
        <v>276</v>
      </c>
      <c r="B42" s="370">
        <v>269</v>
      </c>
      <c r="C42" s="370">
        <v>249</v>
      </c>
      <c r="D42" s="370"/>
      <c r="E42" s="370">
        <v>518</v>
      </c>
    </row>
    <row r="43" spans="1:5" x14ac:dyDescent="0.25">
      <c r="A43" s="369" t="s">
        <v>277</v>
      </c>
      <c r="B43" s="370">
        <v>169</v>
      </c>
      <c r="C43" s="370">
        <v>169</v>
      </c>
      <c r="D43" s="370"/>
      <c r="E43" s="370">
        <v>338</v>
      </c>
    </row>
    <row r="44" spans="1:5" x14ac:dyDescent="0.25">
      <c r="A44" s="367" t="s">
        <v>278</v>
      </c>
      <c r="B44" s="368">
        <v>284</v>
      </c>
      <c r="C44" s="368">
        <v>248</v>
      </c>
      <c r="D44" s="368">
        <v>18</v>
      </c>
      <c r="E44" s="368">
        <v>550</v>
      </c>
    </row>
    <row r="45" spans="1:5" x14ac:dyDescent="0.25">
      <c r="A45" s="369" t="s">
        <v>279</v>
      </c>
      <c r="B45" s="370">
        <v>284</v>
      </c>
      <c r="C45" s="370">
        <v>248</v>
      </c>
      <c r="D45" s="370">
        <v>18</v>
      </c>
      <c r="E45" s="370">
        <v>550</v>
      </c>
    </row>
    <row r="46" spans="1:5" x14ac:dyDescent="0.25">
      <c r="A46" s="367" t="s">
        <v>280</v>
      </c>
      <c r="B46" s="368">
        <v>3450</v>
      </c>
      <c r="C46" s="368">
        <v>1643</v>
      </c>
      <c r="D46" s="368">
        <v>42</v>
      </c>
      <c r="E46" s="368">
        <v>5135</v>
      </c>
    </row>
    <row r="47" spans="1:5" x14ac:dyDescent="0.25">
      <c r="A47" s="369" t="s">
        <v>281</v>
      </c>
      <c r="B47" s="370">
        <v>166</v>
      </c>
      <c r="C47" s="370">
        <v>104</v>
      </c>
      <c r="D47" s="370"/>
      <c r="E47" s="370">
        <v>270</v>
      </c>
    </row>
    <row r="48" spans="1:5" x14ac:dyDescent="0.25">
      <c r="A48" s="369" t="s">
        <v>282</v>
      </c>
      <c r="B48" s="370">
        <v>38</v>
      </c>
      <c r="C48" s="370">
        <v>38</v>
      </c>
      <c r="D48" s="370"/>
      <c r="E48" s="370">
        <v>76</v>
      </c>
    </row>
    <row r="49" spans="1:5" x14ac:dyDescent="0.25">
      <c r="A49" s="369" t="s">
        <v>283</v>
      </c>
      <c r="B49" s="370">
        <v>196</v>
      </c>
      <c r="C49" s="370">
        <v>39</v>
      </c>
      <c r="D49" s="370"/>
      <c r="E49" s="370">
        <v>235</v>
      </c>
    </row>
    <row r="50" spans="1:5" x14ac:dyDescent="0.25">
      <c r="A50" s="369" t="s">
        <v>284</v>
      </c>
      <c r="B50" s="370">
        <v>211</v>
      </c>
      <c r="C50" s="370">
        <v>63</v>
      </c>
      <c r="D50" s="370"/>
      <c r="E50" s="370">
        <v>274</v>
      </c>
    </row>
    <row r="51" spans="1:5" x14ac:dyDescent="0.25">
      <c r="A51" s="369" t="s">
        <v>285</v>
      </c>
      <c r="B51" s="370">
        <v>692</v>
      </c>
      <c r="C51" s="370">
        <v>192</v>
      </c>
      <c r="D51" s="370"/>
      <c r="E51" s="370">
        <v>884</v>
      </c>
    </row>
    <row r="52" spans="1:5" x14ac:dyDescent="0.25">
      <c r="A52" s="369" t="s">
        <v>286</v>
      </c>
      <c r="B52" s="370">
        <v>256</v>
      </c>
      <c r="C52" s="370">
        <v>99</v>
      </c>
      <c r="D52" s="370"/>
      <c r="E52" s="370">
        <v>355</v>
      </c>
    </row>
    <row r="53" spans="1:5" x14ac:dyDescent="0.25">
      <c r="A53" s="369" t="s">
        <v>287</v>
      </c>
      <c r="B53" s="370">
        <v>177</v>
      </c>
      <c r="C53" s="370">
        <v>79</v>
      </c>
      <c r="D53" s="370"/>
      <c r="E53" s="370">
        <v>256</v>
      </c>
    </row>
    <row r="54" spans="1:5" x14ac:dyDescent="0.25">
      <c r="A54" s="369" t="s">
        <v>288</v>
      </c>
      <c r="B54" s="370">
        <v>69</v>
      </c>
      <c r="C54" s="370">
        <v>34</v>
      </c>
      <c r="D54" s="370"/>
      <c r="E54" s="370">
        <v>103</v>
      </c>
    </row>
    <row r="55" spans="1:5" x14ac:dyDescent="0.25">
      <c r="A55" s="369" t="s">
        <v>289</v>
      </c>
      <c r="B55" s="370">
        <v>332</v>
      </c>
      <c r="C55" s="370">
        <v>156</v>
      </c>
      <c r="D55" s="370"/>
      <c r="E55" s="370">
        <v>488</v>
      </c>
    </row>
    <row r="56" spans="1:5" x14ac:dyDescent="0.25">
      <c r="A56" s="369" t="s">
        <v>290</v>
      </c>
      <c r="B56" s="370">
        <v>186</v>
      </c>
      <c r="C56" s="370">
        <v>82</v>
      </c>
      <c r="D56" s="370"/>
      <c r="E56" s="370">
        <v>268</v>
      </c>
    </row>
    <row r="57" spans="1:5" x14ac:dyDescent="0.25">
      <c r="A57" s="369" t="s">
        <v>291</v>
      </c>
      <c r="B57" s="370">
        <v>133</v>
      </c>
      <c r="C57" s="370">
        <v>84</v>
      </c>
      <c r="D57" s="370"/>
      <c r="E57" s="370">
        <v>217</v>
      </c>
    </row>
    <row r="58" spans="1:5" x14ac:dyDescent="0.25">
      <c r="A58" s="369" t="s">
        <v>292</v>
      </c>
      <c r="B58" s="370">
        <v>272</v>
      </c>
      <c r="C58" s="370">
        <v>230</v>
      </c>
      <c r="D58" s="370">
        <v>42</v>
      </c>
      <c r="E58" s="370">
        <v>544</v>
      </c>
    </row>
    <row r="59" spans="1:5" x14ac:dyDescent="0.25">
      <c r="A59" s="369" t="s">
        <v>293</v>
      </c>
      <c r="B59" s="370">
        <v>524</v>
      </c>
      <c r="C59" s="370">
        <v>194</v>
      </c>
      <c r="D59" s="370"/>
      <c r="E59" s="370">
        <v>718</v>
      </c>
    </row>
    <row r="60" spans="1:5" x14ac:dyDescent="0.25">
      <c r="A60" s="369" t="s">
        <v>294</v>
      </c>
      <c r="B60" s="370">
        <v>128</v>
      </c>
      <c r="C60" s="370">
        <v>109</v>
      </c>
      <c r="D60" s="370"/>
      <c r="E60" s="370">
        <v>237</v>
      </c>
    </row>
    <row r="61" spans="1:5" x14ac:dyDescent="0.25">
      <c r="A61" s="369" t="s">
        <v>295</v>
      </c>
      <c r="B61" s="370">
        <v>70</v>
      </c>
      <c r="C61" s="370">
        <v>140</v>
      </c>
      <c r="D61" s="370"/>
      <c r="E61" s="370">
        <v>210</v>
      </c>
    </row>
    <row r="62" spans="1:5" x14ac:dyDescent="0.25">
      <c r="A62" s="367" t="s">
        <v>296</v>
      </c>
      <c r="B62" s="368">
        <v>546</v>
      </c>
      <c r="C62" s="368">
        <v>453</v>
      </c>
      <c r="D62" s="368"/>
      <c r="E62" s="368">
        <v>999</v>
      </c>
    </row>
    <row r="63" spans="1:5" x14ac:dyDescent="0.25">
      <c r="A63" s="369" t="s">
        <v>297</v>
      </c>
      <c r="B63" s="370">
        <v>265</v>
      </c>
      <c r="C63" s="370">
        <v>136</v>
      </c>
      <c r="D63" s="370"/>
      <c r="E63" s="370">
        <v>401</v>
      </c>
    </row>
    <row r="64" spans="1:5" x14ac:dyDescent="0.25">
      <c r="A64" s="369" t="s">
        <v>298</v>
      </c>
      <c r="B64" s="370">
        <v>129</v>
      </c>
      <c r="C64" s="370">
        <v>158</v>
      </c>
      <c r="D64" s="370"/>
      <c r="E64" s="370">
        <v>287</v>
      </c>
    </row>
    <row r="65" spans="1:5" x14ac:dyDescent="0.25">
      <c r="A65" s="369" t="s">
        <v>299</v>
      </c>
      <c r="B65" s="370">
        <v>152</v>
      </c>
      <c r="C65" s="370">
        <v>159</v>
      </c>
      <c r="D65" s="370"/>
      <c r="E65" s="370">
        <v>311</v>
      </c>
    </row>
    <row r="66" spans="1:5" x14ac:dyDescent="0.25">
      <c r="A66" s="367" t="s">
        <v>300</v>
      </c>
      <c r="B66" s="368">
        <v>21</v>
      </c>
      <c r="C66" s="368">
        <v>11</v>
      </c>
      <c r="D66" s="368"/>
      <c r="E66" s="368">
        <v>32</v>
      </c>
    </row>
    <row r="67" spans="1:5" x14ac:dyDescent="0.25">
      <c r="A67" s="369" t="s">
        <v>301</v>
      </c>
      <c r="B67" s="370">
        <v>21</v>
      </c>
      <c r="C67" s="370">
        <v>11</v>
      </c>
      <c r="D67" s="370"/>
      <c r="E67" s="370">
        <v>32</v>
      </c>
    </row>
    <row r="68" spans="1:5" x14ac:dyDescent="0.25">
      <c r="A68" s="367" t="s">
        <v>302</v>
      </c>
      <c r="B68" s="368">
        <v>408</v>
      </c>
      <c r="C68" s="368">
        <v>429</v>
      </c>
      <c r="D68" s="368">
        <v>31</v>
      </c>
      <c r="E68" s="368">
        <v>868</v>
      </c>
    </row>
    <row r="69" spans="1:5" x14ac:dyDescent="0.25">
      <c r="A69" s="369" t="s">
        <v>303</v>
      </c>
      <c r="B69" s="370">
        <v>408</v>
      </c>
      <c r="C69" s="370">
        <v>429</v>
      </c>
      <c r="D69" s="370">
        <v>31</v>
      </c>
      <c r="E69" s="370">
        <v>868</v>
      </c>
    </row>
    <row r="70" spans="1:5" x14ac:dyDescent="0.25">
      <c r="A70" s="367" t="s">
        <v>304</v>
      </c>
      <c r="B70" s="368">
        <v>114</v>
      </c>
      <c r="C70" s="368">
        <v>132</v>
      </c>
      <c r="D70" s="368"/>
      <c r="E70" s="368">
        <v>246</v>
      </c>
    </row>
    <row r="71" spans="1:5" x14ac:dyDescent="0.25">
      <c r="A71" s="369" t="s">
        <v>305</v>
      </c>
      <c r="B71" s="370">
        <v>114</v>
      </c>
      <c r="C71" s="370">
        <v>132</v>
      </c>
      <c r="D71" s="370"/>
      <c r="E71" s="370">
        <v>246</v>
      </c>
    </row>
    <row r="72" spans="1:5" x14ac:dyDescent="0.25">
      <c r="A72" s="367" t="s">
        <v>306</v>
      </c>
      <c r="B72" s="368">
        <v>352</v>
      </c>
      <c r="C72" s="368">
        <v>236</v>
      </c>
      <c r="D72" s="368">
        <v>19</v>
      </c>
      <c r="E72" s="368">
        <v>607</v>
      </c>
    </row>
    <row r="73" spans="1:5" x14ac:dyDescent="0.25">
      <c r="A73" s="369" t="s">
        <v>307</v>
      </c>
      <c r="B73" s="370">
        <v>218</v>
      </c>
      <c r="C73" s="370">
        <v>93</v>
      </c>
      <c r="D73" s="370"/>
      <c r="E73" s="370">
        <v>311</v>
      </c>
    </row>
    <row r="74" spans="1:5" x14ac:dyDescent="0.25">
      <c r="A74" s="369" t="s">
        <v>308</v>
      </c>
      <c r="B74" s="370">
        <v>134</v>
      </c>
      <c r="C74" s="370">
        <v>143</v>
      </c>
      <c r="D74" s="370">
        <v>19</v>
      </c>
      <c r="E74" s="370">
        <v>296</v>
      </c>
    </row>
    <row r="75" spans="1:5" x14ac:dyDescent="0.25">
      <c r="A75" s="367" t="s">
        <v>309</v>
      </c>
      <c r="B75" s="368">
        <v>248</v>
      </c>
      <c r="C75" s="368">
        <v>53</v>
      </c>
      <c r="D75" s="368"/>
      <c r="E75" s="368">
        <v>301</v>
      </c>
    </row>
    <row r="76" spans="1:5" x14ac:dyDescent="0.25">
      <c r="A76" s="369" t="s">
        <v>310</v>
      </c>
      <c r="B76" s="370">
        <v>248</v>
      </c>
      <c r="C76" s="370">
        <v>53</v>
      </c>
      <c r="D76" s="370"/>
      <c r="E76" s="370">
        <v>301</v>
      </c>
    </row>
    <row r="77" spans="1:5" x14ac:dyDescent="0.25">
      <c r="A77" s="367" t="s">
        <v>311</v>
      </c>
      <c r="B77" s="368">
        <v>146</v>
      </c>
      <c r="C77" s="368">
        <v>219</v>
      </c>
      <c r="D77" s="368"/>
      <c r="E77" s="368">
        <v>365</v>
      </c>
    </row>
    <row r="78" spans="1:5" x14ac:dyDescent="0.25">
      <c r="A78" s="369" t="s">
        <v>312</v>
      </c>
      <c r="B78" s="370">
        <v>146</v>
      </c>
      <c r="C78" s="370">
        <v>219</v>
      </c>
      <c r="D78" s="370"/>
      <c r="E78" s="370">
        <v>365</v>
      </c>
    </row>
    <row r="79" spans="1:5" x14ac:dyDescent="0.25">
      <c r="A79" s="367" t="s">
        <v>313</v>
      </c>
      <c r="B79" s="368">
        <v>1755</v>
      </c>
      <c r="C79" s="368">
        <v>1427</v>
      </c>
      <c r="D79" s="368">
        <v>22</v>
      </c>
      <c r="E79" s="368">
        <v>3204</v>
      </c>
    </row>
    <row r="80" spans="1:5" x14ac:dyDescent="0.25">
      <c r="A80" s="369" t="s">
        <v>314</v>
      </c>
      <c r="B80" s="370">
        <v>55</v>
      </c>
      <c r="C80" s="370">
        <v>55</v>
      </c>
      <c r="D80" s="370"/>
      <c r="E80" s="370">
        <v>110</v>
      </c>
    </row>
    <row r="81" spans="1:5" x14ac:dyDescent="0.25">
      <c r="A81" s="369" t="s">
        <v>315</v>
      </c>
      <c r="B81" s="370">
        <v>477</v>
      </c>
      <c r="C81" s="370">
        <v>607</v>
      </c>
      <c r="D81" s="370">
        <v>22</v>
      </c>
      <c r="E81" s="370">
        <v>1106</v>
      </c>
    </row>
    <row r="82" spans="1:5" x14ac:dyDescent="0.25">
      <c r="A82" s="369" t="s">
        <v>316</v>
      </c>
      <c r="B82" s="370">
        <v>355</v>
      </c>
      <c r="C82" s="370">
        <v>125</v>
      </c>
      <c r="D82" s="370"/>
      <c r="E82" s="370">
        <v>480</v>
      </c>
    </row>
    <row r="83" spans="1:5" x14ac:dyDescent="0.25">
      <c r="A83" s="369" t="s">
        <v>317</v>
      </c>
      <c r="B83" s="370">
        <v>124</v>
      </c>
      <c r="C83" s="370">
        <v>247</v>
      </c>
      <c r="D83" s="370"/>
      <c r="E83" s="370">
        <v>371</v>
      </c>
    </row>
    <row r="84" spans="1:5" x14ac:dyDescent="0.25">
      <c r="A84" s="369" t="s">
        <v>318</v>
      </c>
      <c r="B84" s="370">
        <v>301</v>
      </c>
      <c r="C84" s="370">
        <v>211</v>
      </c>
      <c r="D84" s="370"/>
      <c r="E84" s="370">
        <v>512</v>
      </c>
    </row>
    <row r="85" spans="1:5" x14ac:dyDescent="0.25">
      <c r="A85" s="369" t="s">
        <v>319</v>
      </c>
      <c r="B85" s="370">
        <v>277</v>
      </c>
      <c r="C85" s="370">
        <v>130</v>
      </c>
      <c r="D85" s="370"/>
      <c r="E85" s="370">
        <v>407</v>
      </c>
    </row>
    <row r="86" spans="1:5" x14ac:dyDescent="0.25">
      <c r="A86" s="369" t="s">
        <v>320</v>
      </c>
      <c r="B86" s="370">
        <v>166</v>
      </c>
      <c r="C86" s="370">
        <v>52</v>
      </c>
      <c r="D86" s="370"/>
      <c r="E86" s="370">
        <v>218</v>
      </c>
    </row>
    <row r="87" spans="1:5" x14ac:dyDescent="0.25">
      <c r="A87" s="367" t="s">
        <v>321</v>
      </c>
      <c r="B87" s="368">
        <v>354</v>
      </c>
      <c r="C87" s="368">
        <v>214</v>
      </c>
      <c r="D87" s="368">
        <v>10</v>
      </c>
      <c r="E87" s="368">
        <v>578</v>
      </c>
    </row>
    <row r="88" spans="1:5" x14ac:dyDescent="0.25">
      <c r="A88" s="369" t="s">
        <v>322</v>
      </c>
      <c r="B88" s="370">
        <v>354</v>
      </c>
      <c r="C88" s="370">
        <v>214</v>
      </c>
      <c r="D88" s="370">
        <v>10</v>
      </c>
      <c r="E88" s="370">
        <v>578</v>
      </c>
    </row>
    <row r="89" spans="1:5" x14ac:dyDescent="0.25">
      <c r="A89" s="367" t="s">
        <v>323</v>
      </c>
      <c r="B89" s="368">
        <v>139</v>
      </c>
      <c r="C89" s="368">
        <v>44</v>
      </c>
      <c r="D89" s="368"/>
      <c r="E89" s="368">
        <v>183</v>
      </c>
    </row>
    <row r="90" spans="1:5" x14ac:dyDescent="0.25">
      <c r="A90" s="369" t="s">
        <v>324</v>
      </c>
      <c r="B90" s="370">
        <v>139</v>
      </c>
      <c r="C90" s="370">
        <v>44</v>
      </c>
      <c r="D90" s="370"/>
      <c r="E90" s="370">
        <v>183</v>
      </c>
    </row>
    <row r="91" spans="1:5" x14ac:dyDescent="0.25">
      <c r="A91" s="367" t="s">
        <v>325</v>
      </c>
      <c r="B91" s="368">
        <v>5492</v>
      </c>
      <c r="C91" s="368">
        <v>3512</v>
      </c>
      <c r="D91" s="368"/>
      <c r="E91" s="368">
        <v>9004</v>
      </c>
    </row>
    <row r="92" spans="1:5" x14ac:dyDescent="0.25">
      <c r="A92" s="369" t="s">
        <v>326</v>
      </c>
      <c r="B92" s="370">
        <v>856</v>
      </c>
      <c r="C92" s="370">
        <v>875</v>
      </c>
      <c r="D92" s="370"/>
      <c r="E92" s="370">
        <v>1731</v>
      </c>
    </row>
    <row r="93" spans="1:5" x14ac:dyDescent="0.25">
      <c r="A93" s="369" t="s">
        <v>327</v>
      </c>
      <c r="B93" s="370">
        <v>162</v>
      </c>
      <c r="C93" s="370">
        <v>97</v>
      </c>
      <c r="D93" s="370"/>
      <c r="E93" s="370">
        <v>259</v>
      </c>
    </row>
    <row r="94" spans="1:5" x14ac:dyDescent="0.25">
      <c r="A94" s="369" t="s">
        <v>328</v>
      </c>
      <c r="B94" s="370">
        <v>237</v>
      </c>
      <c r="C94" s="370">
        <v>177</v>
      </c>
      <c r="D94" s="370"/>
      <c r="E94" s="370">
        <v>414</v>
      </c>
    </row>
    <row r="95" spans="1:5" x14ac:dyDescent="0.25">
      <c r="A95" s="369" t="s">
        <v>329</v>
      </c>
      <c r="B95" s="370">
        <v>592</v>
      </c>
      <c r="C95" s="370">
        <v>385</v>
      </c>
      <c r="D95" s="370"/>
      <c r="E95" s="370">
        <v>977</v>
      </c>
    </row>
    <row r="96" spans="1:5" x14ac:dyDescent="0.25">
      <c r="A96" s="369" t="s">
        <v>330</v>
      </c>
      <c r="B96" s="370">
        <v>325</v>
      </c>
      <c r="C96" s="370">
        <v>244</v>
      </c>
      <c r="D96" s="370"/>
      <c r="E96" s="370">
        <v>569</v>
      </c>
    </row>
    <row r="97" spans="1:5" x14ac:dyDescent="0.25">
      <c r="A97" s="369" t="s">
        <v>331</v>
      </c>
      <c r="B97" s="370">
        <v>187</v>
      </c>
      <c r="C97" s="370">
        <v>140</v>
      </c>
      <c r="D97" s="370"/>
      <c r="E97" s="370">
        <v>327</v>
      </c>
    </row>
    <row r="98" spans="1:5" x14ac:dyDescent="0.25">
      <c r="A98" s="369" t="s">
        <v>332</v>
      </c>
      <c r="B98" s="370">
        <v>338</v>
      </c>
      <c r="C98" s="370">
        <v>127</v>
      </c>
      <c r="D98" s="370"/>
      <c r="E98" s="370">
        <v>465</v>
      </c>
    </row>
    <row r="99" spans="1:5" x14ac:dyDescent="0.25">
      <c r="A99" s="369" t="s">
        <v>333</v>
      </c>
      <c r="B99" s="370">
        <v>428</v>
      </c>
      <c r="C99" s="370">
        <v>428</v>
      </c>
      <c r="D99" s="370"/>
      <c r="E99" s="370">
        <v>856</v>
      </c>
    </row>
    <row r="100" spans="1:5" x14ac:dyDescent="0.25">
      <c r="A100" s="369" t="s">
        <v>334</v>
      </c>
      <c r="B100" s="370">
        <v>166</v>
      </c>
      <c r="C100" s="370">
        <v>124</v>
      </c>
      <c r="D100" s="370"/>
      <c r="E100" s="370">
        <v>290</v>
      </c>
    </row>
    <row r="101" spans="1:5" x14ac:dyDescent="0.25">
      <c r="A101" s="369" t="s">
        <v>335</v>
      </c>
      <c r="B101" s="370">
        <v>351</v>
      </c>
      <c r="C101" s="370">
        <v>88</v>
      </c>
      <c r="D101" s="370"/>
      <c r="E101" s="370">
        <v>439</v>
      </c>
    </row>
    <row r="102" spans="1:5" x14ac:dyDescent="0.25">
      <c r="A102" s="369" t="s">
        <v>336</v>
      </c>
      <c r="B102" s="370">
        <v>301</v>
      </c>
      <c r="C102" s="370">
        <v>113</v>
      </c>
      <c r="D102" s="370"/>
      <c r="E102" s="370">
        <v>414</v>
      </c>
    </row>
    <row r="103" spans="1:5" x14ac:dyDescent="0.25">
      <c r="A103" s="369" t="s">
        <v>337</v>
      </c>
      <c r="B103" s="370">
        <v>246</v>
      </c>
      <c r="C103" s="370">
        <v>185</v>
      </c>
      <c r="D103" s="370"/>
      <c r="E103" s="370">
        <v>431</v>
      </c>
    </row>
    <row r="104" spans="1:5" x14ac:dyDescent="0.25">
      <c r="A104" s="369" t="s">
        <v>338</v>
      </c>
      <c r="B104" s="370">
        <v>73</v>
      </c>
      <c r="C104" s="370">
        <v>275</v>
      </c>
      <c r="D104" s="370"/>
      <c r="E104" s="370">
        <v>348</v>
      </c>
    </row>
    <row r="105" spans="1:5" x14ac:dyDescent="0.25">
      <c r="A105" s="369" t="s">
        <v>339</v>
      </c>
      <c r="B105" s="370">
        <v>1230</v>
      </c>
      <c r="C105" s="370">
        <v>254</v>
      </c>
      <c r="D105" s="370"/>
      <c r="E105" s="370">
        <v>1484</v>
      </c>
    </row>
    <row r="106" spans="1:5" x14ac:dyDescent="0.25">
      <c r="A106" s="367" t="s">
        <v>340</v>
      </c>
      <c r="B106" s="368">
        <v>558</v>
      </c>
      <c r="C106" s="368">
        <v>583</v>
      </c>
      <c r="D106" s="368"/>
      <c r="E106" s="368">
        <v>1141</v>
      </c>
    </row>
    <row r="107" spans="1:5" x14ac:dyDescent="0.25">
      <c r="A107" s="369" t="s">
        <v>341</v>
      </c>
      <c r="B107" s="370">
        <v>118</v>
      </c>
      <c r="C107" s="370">
        <v>237</v>
      </c>
      <c r="D107" s="370"/>
      <c r="E107" s="370">
        <v>355</v>
      </c>
    </row>
    <row r="108" spans="1:5" x14ac:dyDescent="0.25">
      <c r="A108" s="369" t="s">
        <v>342</v>
      </c>
      <c r="B108" s="370">
        <v>228</v>
      </c>
      <c r="C108" s="370">
        <v>186</v>
      </c>
      <c r="D108" s="370"/>
      <c r="E108" s="370">
        <v>414</v>
      </c>
    </row>
    <row r="109" spans="1:5" x14ac:dyDescent="0.25">
      <c r="A109" s="369" t="s">
        <v>343</v>
      </c>
      <c r="B109" s="370">
        <v>128</v>
      </c>
      <c r="C109" s="370">
        <v>91</v>
      </c>
      <c r="D109" s="370"/>
      <c r="E109" s="370">
        <v>219</v>
      </c>
    </row>
    <row r="110" spans="1:5" x14ac:dyDescent="0.25">
      <c r="A110" s="369" t="s">
        <v>344</v>
      </c>
      <c r="B110" s="370">
        <v>84</v>
      </c>
      <c r="C110" s="370">
        <v>69</v>
      </c>
      <c r="D110" s="370"/>
      <c r="E110" s="370">
        <v>153</v>
      </c>
    </row>
    <row r="111" spans="1:5" x14ac:dyDescent="0.25">
      <c r="A111" s="367" t="s">
        <v>345</v>
      </c>
      <c r="B111" s="368">
        <v>634</v>
      </c>
      <c r="C111" s="368">
        <v>344</v>
      </c>
      <c r="D111" s="368"/>
      <c r="E111" s="368">
        <v>978</v>
      </c>
    </row>
    <row r="112" spans="1:5" x14ac:dyDescent="0.25">
      <c r="A112" s="369" t="s">
        <v>346</v>
      </c>
      <c r="B112" s="370">
        <v>634</v>
      </c>
      <c r="C112" s="370">
        <v>344</v>
      </c>
      <c r="D112" s="370"/>
      <c r="E112" s="370">
        <v>978</v>
      </c>
    </row>
    <row r="113" spans="1:5" x14ac:dyDescent="0.25">
      <c r="A113" s="367" t="s">
        <v>347</v>
      </c>
      <c r="B113" s="368">
        <v>805</v>
      </c>
      <c r="C113" s="368">
        <v>452</v>
      </c>
      <c r="D113" s="368">
        <v>25</v>
      </c>
      <c r="E113" s="368">
        <v>1282</v>
      </c>
    </row>
    <row r="114" spans="1:5" x14ac:dyDescent="0.25">
      <c r="A114" s="369" t="s">
        <v>314</v>
      </c>
      <c r="B114" s="370">
        <v>55</v>
      </c>
      <c r="C114" s="370">
        <v>64</v>
      </c>
      <c r="D114" s="370">
        <v>25</v>
      </c>
      <c r="E114" s="370">
        <v>144</v>
      </c>
    </row>
    <row r="115" spans="1:5" x14ac:dyDescent="0.25">
      <c r="A115" s="369" t="s">
        <v>348</v>
      </c>
      <c r="B115" s="370">
        <v>130</v>
      </c>
      <c r="C115" s="370">
        <v>77</v>
      </c>
      <c r="D115" s="370"/>
      <c r="E115" s="370">
        <v>207</v>
      </c>
    </row>
    <row r="116" spans="1:5" x14ac:dyDescent="0.25">
      <c r="A116" s="369" t="s">
        <v>317</v>
      </c>
      <c r="B116" s="370">
        <v>170</v>
      </c>
      <c r="C116" s="370">
        <v>52</v>
      </c>
      <c r="D116" s="370"/>
      <c r="E116" s="370">
        <v>222</v>
      </c>
    </row>
    <row r="117" spans="1:5" x14ac:dyDescent="0.25">
      <c r="A117" s="369" t="s">
        <v>349</v>
      </c>
      <c r="B117" s="370">
        <v>357</v>
      </c>
      <c r="C117" s="370">
        <v>166</v>
      </c>
      <c r="D117" s="370"/>
      <c r="E117" s="370">
        <v>523</v>
      </c>
    </row>
    <row r="118" spans="1:5" x14ac:dyDescent="0.25">
      <c r="A118" s="369" t="s">
        <v>320</v>
      </c>
      <c r="B118" s="370">
        <v>93</v>
      </c>
      <c r="C118" s="370">
        <v>93</v>
      </c>
      <c r="D118" s="370"/>
      <c r="E118" s="370">
        <v>186</v>
      </c>
    </row>
    <row r="119" spans="1:5" x14ac:dyDescent="0.25">
      <c r="A119" s="367" t="s">
        <v>350</v>
      </c>
      <c r="B119" s="368">
        <v>818</v>
      </c>
      <c r="C119" s="368">
        <v>532</v>
      </c>
      <c r="D119" s="368"/>
      <c r="E119" s="368">
        <v>1350</v>
      </c>
    </row>
    <row r="120" spans="1:5" x14ac:dyDescent="0.25">
      <c r="A120" s="369" t="s">
        <v>351</v>
      </c>
      <c r="B120" s="370">
        <v>408</v>
      </c>
      <c r="C120" s="370">
        <v>327</v>
      </c>
      <c r="D120" s="370"/>
      <c r="E120" s="370">
        <v>735</v>
      </c>
    </row>
    <row r="121" spans="1:5" x14ac:dyDescent="0.25">
      <c r="A121" s="369" t="s">
        <v>352</v>
      </c>
      <c r="B121" s="370">
        <v>410</v>
      </c>
      <c r="C121" s="370">
        <v>205</v>
      </c>
      <c r="D121" s="370"/>
      <c r="E121" s="370">
        <v>615</v>
      </c>
    </row>
    <row r="122" spans="1:5" x14ac:dyDescent="0.25">
      <c r="A122" s="367" t="s">
        <v>353</v>
      </c>
      <c r="B122" s="368">
        <v>846</v>
      </c>
      <c r="C122" s="368">
        <v>461</v>
      </c>
      <c r="D122" s="368"/>
      <c r="E122" s="368">
        <v>1307</v>
      </c>
    </row>
    <row r="123" spans="1:5" x14ac:dyDescent="0.25">
      <c r="A123" s="369" t="s">
        <v>354</v>
      </c>
      <c r="B123" s="370">
        <v>846</v>
      </c>
      <c r="C123" s="370">
        <v>461</v>
      </c>
      <c r="D123" s="370"/>
      <c r="E123" s="370">
        <v>1307</v>
      </c>
    </row>
    <row r="124" spans="1:5" x14ac:dyDescent="0.25">
      <c r="A124" s="367" t="s">
        <v>355</v>
      </c>
      <c r="B124" s="368">
        <v>1385</v>
      </c>
      <c r="C124" s="368">
        <v>1305</v>
      </c>
      <c r="D124" s="368"/>
      <c r="E124" s="368">
        <v>2690</v>
      </c>
    </row>
    <row r="125" spans="1:5" x14ac:dyDescent="0.25">
      <c r="A125" s="369" t="s">
        <v>356</v>
      </c>
      <c r="B125" s="370">
        <v>136</v>
      </c>
      <c r="C125" s="370">
        <v>111</v>
      </c>
      <c r="D125" s="370"/>
      <c r="E125" s="370">
        <v>247</v>
      </c>
    </row>
    <row r="126" spans="1:5" x14ac:dyDescent="0.25">
      <c r="A126" s="369" t="s">
        <v>357</v>
      </c>
      <c r="B126" s="370">
        <v>127</v>
      </c>
      <c r="C126" s="370">
        <v>195</v>
      </c>
      <c r="D126" s="370"/>
      <c r="E126" s="370">
        <v>322</v>
      </c>
    </row>
    <row r="127" spans="1:5" x14ac:dyDescent="0.25">
      <c r="A127" s="369" t="s">
        <v>358</v>
      </c>
      <c r="B127" s="370">
        <v>109</v>
      </c>
      <c r="C127" s="370">
        <v>136</v>
      </c>
      <c r="D127" s="370"/>
      <c r="E127" s="370">
        <v>245</v>
      </c>
    </row>
    <row r="128" spans="1:5" x14ac:dyDescent="0.25">
      <c r="A128" s="369" t="s">
        <v>359</v>
      </c>
      <c r="B128" s="370">
        <v>146</v>
      </c>
      <c r="C128" s="370">
        <v>126</v>
      </c>
      <c r="D128" s="370"/>
      <c r="E128" s="370">
        <v>272</v>
      </c>
    </row>
    <row r="129" spans="1:5" x14ac:dyDescent="0.25">
      <c r="A129" s="369" t="s">
        <v>360</v>
      </c>
      <c r="B129" s="370">
        <v>143</v>
      </c>
      <c r="C129" s="370">
        <v>190</v>
      </c>
      <c r="D129" s="370"/>
      <c r="E129" s="370">
        <v>333</v>
      </c>
    </row>
    <row r="130" spans="1:5" x14ac:dyDescent="0.25">
      <c r="A130" s="369" t="s">
        <v>361</v>
      </c>
      <c r="B130" s="370">
        <v>325</v>
      </c>
      <c r="C130" s="370">
        <v>198</v>
      </c>
      <c r="D130" s="370"/>
      <c r="E130" s="370">
        <v>523</v>
      </c>
    </row>
    <row r="131" spans="1:5" x14ac:dyDescent="0.25">
      <c r="A131" s="369" t="s">
        <v>362</v>
      </c>
      <c r="B131" s="370">
        <v>214</v>
      </c>
      <c r="C131" s="370">
        <v>201</v>
      </c>
      <c r="D131" s="370"/>
      <c r="E131" s="370">
        <v>415</v>
      </c>
    </row>
    <row r="132" spans="1:5" x14ac:dyDescent="0.25">
      <c r="A132" s="369" t="s">
        <v>363</v>
      </c>
      <c r="B132" s="370">
        <v>185</v>
      </c>
      <c r="C132" s="370">
        <v>148</v>
      </c>
      <c r="D132" s="370"/>
      <c r="E132" s="370">
        <v>333</v>
      </c>
    </row>
    <row r="133" spans="1:5" x14ac:dyDescent="0.25">
      <c r="A133" s="367" t="s">
        <v>364</v>
      </c>
      <c r="B133" s="368">
        <v>1697</v>
      </c>
      <c r="C133" s="368">
        <v>363</v>
      </c>
      <c r="D133" s="368"/>
      <c r="E133" s="368">
        <v>2060</v>
      </c>
    </row>
    <row r="134" spans="1:5" x14ac:dyDescent="0.25">
      <c r="A134" s="369" t="s">
        <v>365</v>
      </c>
      <c r="B134" s="370">
        <v>349</v>
      </c>
      <c r="C134" s="370">
        <v>41</v>
      </c>
      <c r="D134" s="370"/>
      <c r="E134" s="370">
        <v>390</v>
      </c>
    </row>
    <row r="135" spans="1:5" x14ac:dyDescent="0.25">
      <c r="A135" s="369" t="s">
        <v>366</v>
      </c>
      <c r="B135" s="370">
        <v>66</v>
      </c>
      <c r="C135" s="370"/>
      <c r="D135" s="370"/>
      <c r="E135" s="370">
        <v>66</v>
      </c>
    </row>
    <row r="136" spans="1:5" x14ac:dyDescent="0.25">
      <c r="A136" s="369" t="s">
        <v>367</v>
      </c>
      <c r="B136" s="370">
        <v>311</v>
      </c>
      <c r="C136" s="370">
        <v>78</v>
      </c>
      <c r="D136" s="370"/>
      <c r="E136" s="370">
        <v>389</v>
      </c>
    </row>
    <row r="137" spans="1:5" x14ac:dyDescent="0.25">
      <c r="A137" s="369" t="s">
        <v>368</v>
      </c>
      <c r="B137" s="370">
        <v>316</v>
      </c>
      <c r="C137" s="370">
        <v>197</v>
      </c>
      <c r="D137" s="370"/>
      <c r="E137" s="370">
        <v>513</v>
      </c>
    </row>
    <row r="138" spans="1:5" x14ac:dyDescent="0.25">
      <c r="A138" s="369" t="s">
        <v>369</v>
      </c>
      <c r="B138" s="370">
        <v>281</v>
      </c>
      <c r="C138" s="370"/>
      <c r="D138" s="370"/>
      <c r="E138" s="370">
        <v>281</v>
      </c>
    </row>
    <row r="139" spans="1:5" x14ac:dyDescent="0.25">
      <c r="A139" s="369" t="s">
        <v>370</v>
      </c>
      <c r="B139" s="370">
        <v>374</v>
      </c>
      <c r="C139" s="370">
        <v>47</v>
      </c>
      <c r="D139" s="370"/>
      <c r="E139" s="370">
        <v>421</v>
      </c>
    </row>
    <row r="140" spans="1:5" x14ac:dyDescent="0.25">
      <c r="A140" s="367" t="s">
        <v>371</v>
      </c>
      <c r="B140" s="368">
        <v>203</v>
      </c>
      <c r="C140" s="368">
        <v>61</v>
      </c>
      <c r="D140" s="368"/>
      <c r="E140" s="368">
        <v>264</v>
      </c>
    </row>
    <row r="141" spans="1:5" x14ac:dyDescent="0.25">
      <c r="A141" s="369" t="s">
        <v>372</v>
      </c>
      <c r="B141" s="370">
        <v>203</v>
      </c>
      <c r="C141" s="370">
        <v>61</v>
      </c>
      <c r="D141" s="370"/>
      <c r="E141" s="370">
        <v>264</v>
      </c>
    </row>
    <row r="142" spans="1:5" x14ac:dyDescent="0.25">
      <c r="A142" s="367" t="s">
        <v>373</v>
      </c>
      <c r="B142" s="368">
        <v>2400</v>
      </c>
      <c r="C142" s="368">
        <v>1931</v>
      </c>
      <c r="D142" s="368">
        <v>9</v>
      </c>
      <c r="E142" s="368">
        <v>4340</v>
      </c>
    </row>
    <row r="143" spans="1:5" x14ac:dyDescent="0.25">
      <c r="A143" s="369" t="s">
        <v>374</v>
      </c>
      <c r="B143" s="370">
        <v>281</v>
      </c>
      <c r="C143" s="370">
        <v>243</v>
      </c>
      <c r="D143" s="370">
        <v>9</v>
      </c>
      <c r="E143" s="370">
        <v>533</v>
      </c>
    </row>
    <row r="144" spans="1:5" x14ac:dyDescent="0.25">
      <c r="A144" s="369" t="s">
        <v>375</v>
      </c>
      <c r="B144" s="370">
        <v>287</v>
      </c>
      <c r="C144" s="370">
        <v>215</v>
      </c>
      <c r="D144" s="370"/>
      <c r="E144" s="370">
        <v>502</v>
      </c>
    </row>
    <row r="145" spans="1:5" x14ac:dyDescent="0.25">
      <c r="A145" s="369" t="s">
        <v>376</v>
      </c>
      <c r="B145" s="370">
        <v>133</v>
      </c>
      <c r="C145" s="370">
        <v>247</v>
      </c>
      <c r="D145" s="370"/>
      <c r="E145" s="370">
        <v>380</v>
      </c>
    </row>
    <row r="146" spans="1:5" x14ac:dyDescent="0.25">
      <c r="A146" s="369" t="s">
        <v>377</v>
      </c>
      <c r="B146" s="370">
        <v>457</v>
      </c>
      <c r="C146" s="370">
        <v>304</v>
      </c>
      <c r="D146" s="370"/>
      <c r="E146" s="370">
        <v>761</v>
      </c>
    </row>
    <row r="147" spans="1:5" x14ac:dyDescent="0.25">
      <c r="A147" s="369" t="s">
        <v>378</v>
      </c>
      <c r="B147" s="370">
        <v>386</v>
      </c>
      <c r="C147" s="370">
        <v>155</v>
      </c>
      <c r="D147" s="370"/>
      <c r="E147" s="370">
        <v>541</v>
      </c>
    </row>
    <row r="148" spans="1:5" x14ac:dyDescent="0.25">
      <c r="A148" s="369" t="s">
        <v>379</v>
      </c>
      <c r="B148" s="370">
        <v>206</v>
      </c>
      <c r="C148" s="370">
        <v>206</v>
      </c>
      <c r="D148" s="370"/>
      <c r="E148" s="370">
        <v>412</v>
      </c>
    </row>
    <row r="149" spans="1:5" x14ac:dyDescent="0.25">
      <c r="A149" s="369" t="s">
        <v>380</v>
      </c>
      <c r="B149" s="370">
        <v>263</v>
      </c>
      <c r="C149" s="370">
        <v>175</v>
      </c>
      <c r="D149" s="370"/>
      <c r="E149" s="370">
        <v>438</v>
      </c>
    </row>
    <row r="150" spans="1:5" x14ac:dyDescent="0.25">
      <c r="A150" s="369" t="s">
        <v>381</v>
      </c>
      <c r="B150" s="370">
        <v>154</v>
      </c>
      <c r="C150" s="370">
        <v>231</v>
      </c>
      <c r="D150" s="370"/>
      <c r="E150" s="370">
        <v>385</v>
      </c>
    </row>
    <row r="151" spans="1:5" x14ac:dyDescent="0.25">
      <c r="A151" s="369" t="s">
        <v>382</v>
      </c>
      <c r="B151" s="370">
        <v>233</v>
      </c>
      <c r="C151" s="370">
        <v>155</v>
      </c>
      <c r="D151" s="370"/>
      <c r="E151" s="370">
        <v>388</v>
      </c>
    </row>
    <row r="152" spans="1:5" x14ac:dyDescent="0.25">
      <c r="A152" s="367" t="s">
        <v>383</v>
      </c>
      <c r="B152" s="368">
        <v>902</v>
      </c>
      <c r="C152" s="368">
        <v>803</v>
      </c>
      <c r="D152" s="368">
        <v>79</v>
      </c>
      <c r="E152" s="368">
        <v>1784</v>
      </c>
    </row>
    <row r="153" spans="1:5" x14ac:dyDescent="0.25">
      <c r="A153" s="369" t="s">
        <v>384</v>
      </c>
      <c r="B153" s="370">
        <v>654</v>
      </c>
      <c r="C153" s="370">
        <v>431</v>
      </c>
      <c r="D153" s="370">
        <v>79</v>
      </c>
      <c r="E153" s="370">
        <v>1164</v>
      </c>
    </row>
    <row r="154" spans="1:5" x14ac:dyDescent="0.25">
      <c r="A154" s="369" t="s">
        <v>381</v>
      </c>
      <c r="B154" s="370">
        <v>248</v>
      </c>
      <c r="C154" s="370">
        <v>372</v>
      </c>
      <c r="D154" s="370"/>
      <c r="E154" s="370">
        <v>620</v>
      </c>
    </row>
    <row r="155" spans="1:5" x14ac:dyDescent="0.25">
      <c r="A155" s="367" t="s">
        <v>385</v>
      </c>
      <c r="B155" s="368">
        <v>559</v>
      </c>
      <c r="C155" s="368">
        <v>435</v>
      </c>
      <c r="D155" s="368"/>
      <c r="E155" s="368">
        <v>994</v>
      </c>
    </row>
    <row r="156" spans="1:5" x14ac:dyDescent="0.25">
      <c r="A156" s="369" t="s">
        <v>386</v>
      </c>
      <c r="B156" s="370">
        <v>234</v>
      </c>
      <c r="C156" s="370">
        <v>176</v>
      </c>
      <c r="D156" s="370"/>
      <c r="E156" s="370">
        <v>410</v>
      </c>
    </row>
    <row r="157" spans="1:5" x14ac:dyDescent="0.25">
      <c r="A157" s="369" t="s">
        <v>387</v>
      </c>
      <c r="B157" s="370">
        <v>133</v>
      </c>
      <c r="C157" s="370">
        <v>67</v>
      </c>
      <c r="D157" s="370"/>
      <c r="E157" s="370">
        <v>200</v>
      </c>
    </row>
    <row r="158" spans="1:5" x14ac:dyDescent="0.25">
      <c r="A158" s="369" t="s">
        <v>388</v>
      </c>
      <c r="B158" s="370">
        <v>192</v>
      </c>
      <c r="C158" s="370">
        <v>192</v>
      </c>
      <c r="D158" s="370"/>
      <c r="E158" s="370">
        <v>384</v>
      </c>
    </row>
    <row r="159" spans="1:5" x14ac:dyDescent="0.25">
      <c r="A159" s="371" t="s">
        <v>268</v>
      </c>
      <c r="B159" s="372">
        <v>25587</v>
      </c>
      <c r="C159" s="372">
        <v>17630</v>
      </c>
      <c r="D159" s="372">
        <v>255</v>
      </c>
      <c r="E159" s="372">
        <v>43472</v>
      </c>
    </row>
  </sheetData>
  <pageMargins left="0.70866141732283472" right="0.70866141732283472" top="0.74803149606299213" bottom="0.74803149606299213" header="0.31496062992125984" footer="0.31496062992125984"/>
  <pageSetup paperSize="4632" scale="56" fitToHeight="0" orientation="portrait" verticalDpi="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3"/>
  <sheetViews>
    <sheetView workbookViewId="0">
      <selection activeCell="F12" sqref="F12"/>
    </sheetView>
  </sheetViews>
  <sheetFormatPr baseColWidth="10" defaultRowHeight="15" x14ac:dyDescent="0.25"/>
  <cols>
    <col min="1" max="1" width="53.28515625" bestFit="1" customWidth="1"/>
  </cols>
  <sheetData>
    <row r="2" spans="1:11" x14ac:dyDescent="0.25">
      <c r="A2" s="379" t="s">
        <v>390</v>
      </c>
      <c r="B2" s="379" t="s">
        <v>391</v>
      </c>
      <c r="C2" s="380"/>
      <c r="D2" s="380"/>
      <c r="E2" s="380"/>
      <c r="F2" s="380"/>
      <c r="G2" s="380"/>
      <c r="H2" s="380"/>
      <c r="I2" s="380"/>
      <c r="J2" s="380"/>
      <c r="K2" s="380"/>
    </row>
    <row r="3" spans="1:11" x14ac:dyDescent="0.25">
      <c r="A3" s="379" t="s">
        <v>392</v>
      </c>
      <c r="B3" s="379" t="s">
        <v>393</v>
      </c>
      <c r="C3" s="379" t="s">
        <v>394</v>
      </c>
      <c r="D3" s="379" t="s">
        <v>395</v>
      </c>
      <c r="E3" s="379" t="s">
        <v>396</v>
      </c>
      <c r="F3" s="379" t="s">
        <v>397</v>
      </c>
      <c r="G3" s="379" t="s">
        <v>398</v>
      </c>
      <c r="H3" s="379" t="s">
        <v>249</v>
      </c>
      <c r="I3" s="379" t="s">
        <v>399</v>
      </c>
      <c r="J3" s="379" t="s">
        <v>400</v>
      </c>
      <c r="K3" s="379" t="s">
        <v>268</v>
      </c>
    </row>
    <row r="4" spans="1:11" x14ac:dyDescent="0.25">
      <c r="A4" s="381" t="s">
        <v>401</v>
      </c>
      <c r="B4" s="382">
        <v>194</v>
      </c>
      <c r="C4" s="382">
        <v>147</v>
      </c>
      <c r="D4" s="382">
        <v>139</v>
      </c>
      <c r="E4" s="382">
        <v>148</v>
      </c>
      <c r="F4" s="382">
        <v>182</v>
      </c>
      <c r="G4" s="382">
        <v>115</v>
      </c>
      <c r="H4" s="382">
        <v>172</v>
      </c>
      <c r="I4" s="382">
        <v>184</v>
      </c>
      <c r="J4" s="382">
        <v>152</v>
      </c>
      <c r="K4" s="382">
        <v>1433</v>
      </c>
    </row>
    <row r="5" spans="1:11" x14ac:dyDescent="0.25">
      <c r="A5" s="383" t="s">
        <v>272</v>
      </c>
      <c r="B5" s="384">
        <v>170</v>
      </c>
      <c r="C5" s="384">
        <v>147</v>
      </c>
      <c r="D5" s="384">
        <v>139</v>
      </c>
      <c r="E5" s="384">
        <v>148</v>
      </c>
      <c r="F5" s="384">
        <v>182</v>
      </c>
      <c r="G5" s="384">
        <v>115</v>
      </c>
      <c r="H5" s="384">
        <v>172</v>
      </c>
      <c r="I5" s="384">
        <v>184</v>
      </c>
      <c r="J5" s="384">
        <v>152</v>
      </c>
      <c r="K5" s="384">
        <v>1409</v>
      </c>
    </row>
    <row r="6" spans="1:11" x14ac:dyDescent="0.25">
      <c r="A6" s="383" t="s">
        <v>273</v>
      </c>
      <c r="B6" s="384">
        <v>8</v>
      </c>
      <c r="C6" s="384"/>
      <c r="D6" s="384"/>
      <c r="E6" s="384"/>
      <c r="F6" s="384"/>
      <c r="G6" s="384"/>
      <c r="H6" s="384"/>
      <c r="I6" s="384"/>
      <c r="J6" s="384"/>
      <c r="K6" s="384">
        <v>8</v>
      </c>
    </row>
    <row r="7" spans="1:11" x14ac:dyDescent="0.25">
      <c r="A7" s="383" t="s">
        <v>402</v>
      </c>
      <c r="B7" s="384">
        <v>16</v>
      </c>
      <c r="C7" s="384"/>
      <c r="D7" s="384"/>
      <c r="E7" s="384"/>
      <c r="F7" s="384"/>
      <c r="G7" s="384"/>
      <c r="H7" s="384"/>
      <c r="I7" s="384"/>
      <c r="J7" s="384"/>
      <c r="K7" s="384">
        <v>16</v>
      </c>
    </row>
    <row r="8" spans="1:11" x14ac:dyDescent="0.25">
      <c r="A8" s="381" t="s">
        <v>403</v>
      </c>
      <c r="B8" s="382">
        <v>349</v>
      </c>
      <c r="C8" s="382">
        <v>299</v>
      </c>
      <c r="D8" s="382">
        <v>371</v>
      </c>
      <c r="E8" s="382">
        <v>433</v>
      </c>
      <c r="F8" s="382">
        <v>389</v>
      </c>
      <c r="G8" s="382">
        <v>321</v>
      </c>
      <c r="H8" s="382">
        <v>360</v>
      </c>
      <c r="I8" s="382">
        <v>239</v>
      </c>
      <c r="J8" s="382">
        <v>189</v>
      </c>
      <c r="K8" s="382">
        <v>2950</v>
      </c>
    </row>
    <row r="9" spans="1:11" x14ac:dyDescent="0.25">
      <c r="A9" s="383" t="s">
        <v>275</v>
      </c>
      <c r="B9" s="384">
        <v>173</v>
      </c>
      <c r="C9" s="384">
        <v>195</v>
      </c>
      <c r="D9" s="384">
        <v>189</v>
      </c>
      <c r="E9" s="384">
        <v>194</v>
      </c>
      <c r="F9" s="384">
        <v>171</v>
      </c>
      <c r="G9" s="384">
        <v>148</v>
      </c>
      <c r="H9" s="384">
        <v>191</v>
      </c>
      <c r="I9" s="384">
        <v>171</v>
      </c>
      <c r="J9" s="384">
        <v>119</v>
      </c>
      <c r="K9" s="384">
        <v>1551</v>
      </c>
    </row>
    <row r="10" spans="1:11" x14ac:dyDescent="0.25">
      <c r="A10" s="383" t="s">
        <v>276</v>
      </c>
      <c r="B10" s="384">
        <v>108</v>
      </c>
      <c r="C10" s="384">
        <v>45</v>
      </c>
      <c r="D10" s="384">
        <v>99</v>
      </c>
      <c r="E10" s="384">
        <v>109</v>
      </c>
      <c r="F10" s="384">
        <v>85</v>
      </c>
      <c r="G10" s="384">
        <v>71</v>
      </c>
      <c r="H10" s="384">
        <v>89</v>
      </c>
      <c r="I10" s="384">
        <v>68</v>
      </c>
      <c r="J10" s="384">
        <v>64</v>
      </c>
      <c r="K10" s="384">
        <v>738</v>
      </c>
    </row>
    <row r="11" spans="1:11" x14ac:dyDescent="0.25">
      <c r="A11" s="383" t="s">
        <v>404</v>
      </c>
      <c r="B11" s="384">
        <v>68</v>
      </c>
      <c r="C11" s="384">
        <v>59</v>
      </c>
      <c r="D11" s="384">
        <v>83</v>
      </c>
      <c r="E11" s="384">
        <v>130</v>
      </c>
      <c r="F11" s="384">
        <v>133</v>
      </c>
      <c r="G11" s="384">
        <v>102</v>
      </c>
      <c r="H11" s="384">
        <v>80</v>
      </c>
      <c r="I11" s="384"/>
      <c r="J11" s="384">
        <v>6</v>
      </c>
      <c r="K11" s="384">
        <v>661</v>
      </c>
    </row>
    <row r="12" spans="1:11" x14ac:dyDescent="0.25">
      <c r="A12" s="381" t="s">
        <v>405</v>
      </c>
      <c r="B12" s="382">
        <v>49</v>
      </c>
      <c r="C12" s="382">
        <v>64</v>
      </c>
      <c r="D12" s="382">
        <v>80</v>
      </c>
      <c r="E12" s="382">
        <v>97</v>
      </c>
      <c r="F12" s="382">
        <v>75</v>
      </c>
      <c r="G12" s="382">
        <v>96</v>
      </c>
      <c r="H12" s="382">
        <v>70</v>
      </c>
      <c r="I12" s="382">
        <v>83</v>
      </c>
      <c r="J12" s="382">
        <v>85</v>
      </c>
      <c r="K12" s="382">
        <v>699</v>
      </c>
    </row>
    <row r="13" spans="1:11" x14ac:dyDescent="0.25">
      <c r="A13" s="383" t="s">
        <v>279</v>
      </c>
      <c r="B13" s="384">
        <v>49</v>
      </c>
      <c r="C13" s="384">
        <v>64</v>
      </c>
      <c r="D13" s="384">
        <v>80</v>
      </c>
      <c r="E13" s="384">
        <v>97</v>
      </c>
      <c r="F13" s="384">
        <v>75</v>
      </c>
      <c r="G13" s="384">
        <v>96</v>
      </c>
      <c r="H13" s="384">
        <v>70</v>
      </c>
      <c r="I13" s="384">
        <v>83</v>
      </c>
      <c r="J13" s="384">
        <v>85</v>
      </c>
      <c r="K13" s="384">
        <v>699</v>
      </c>
    </row>
    <row r="14" spans="1:11" x14ac:dyDescent="0.25">
      <c r="A14" s="381" t="s">
        <v>406</v>
      </c>
      <c r="B14" s="382">
        <v>95</v>
      </c>
      <c r="C14" s="382">
        <v>104</v>
      </c>
      <c r="D14" s="382">
        <v>110</v>
      </c>
      <c r="E14" s="382">
        <v>26</v>
      </c>
      <c r="F14" s="382">
        <v>50</v>
      </c>
      <c r="G14" s="382">
        <v>22</v>
      </c>
      <c r="H14" s="382"/>
      <c r="I14" s="382"/>
      <c r="J14" s="382"/>
      <c r="K14" s="382">
        <v>407</v>
      </c>
    </row>
    <row r="15" spans="1:11" x14ac:dyDescent="0.25">
      <c r="A15" s="383" t="s">
        <v>407</v>
      </c>
      <c r="B15" s="384">
        <v>33</v>
      </c>
      <c r="C15" s="384">
        <v>50</v>
      </c>
      <c r="D15" s="384">
        <v>48</v>
      </c>
      <c r="E15" s="384">
        <v>13</v>
      </c>
      <c r="F15" s="384">
        <v>32</v>
      </c>
      <c r="G15" s="384">
        <v>22</v>
      </c>
      <c r="H15" s="384"/>
      <c r="I15" s="384"/>
      <c r="J15" s="384"/>
      <c r="K15" s="384">
        <v>198</v>
      </c>
    </row>
    <row r="16" spans="1:11" x14ac:dyDescent="0.25">
      <c r="A16" s="383" t="s">
        <v>408</v>
      </c>
      <c r="B16" s="384">
        <v>62</v>
      </c>
      <c r="C16" s="384">
        <v>54</v>
      </c>
      <c r="D16" s="384">
        <v>62</v>
      </c>
      <c r="E16" s="384">
        <v>13</v>
      </c>
      <c r="F16" s="384">
        <v>18</v>
      </c>
      <c r="G16" s="384"/>
      <c r="H16" s="384"/>
      <c r="I16" s="384"/>
      <c r="J16" s="384"/>
      <c r="K16" s="384">
        <v>209</v>
      </c>
    </row>
    <row r="17" spans="1:11" x14ac:dyDescent="0.25">
      <c r="A17" s="381" t="s">
        <v>409</v>
      </c>
      <c r="B17" s="382">
        <v>796</v>
      </c>
      <c r="C17" s="382">
        <v>809</v>
      </c>
      <c r="D17" s="382">
        <v>782</v>
      </c>
      <c r="E17" s="382">
        <v>932</v>
      </c>
      <c r="F17" s="382">
        <v>732</v>
      </c>
      <c r="G17" s="382">
        <v>619</v>
      </c>
      <c r="H17" s="382">
        <v>885</v>
      </c>
      <c r="I17" s="382">
        <v>886</v>
      </c>
      <c r="J17" s="382">
        <v>626</v>
      </c>
      <c r="K17" s="382">
        <v>7067</v>
      </c>
    </row>
    <row r="18" spans="1:11" x14ac:dyDescent="0.25">
      <c r="A18" s="383" t="s">
        <v>407</v>
      </c>
      <c r="B18" s="384"/>
      <c r="C18" s="384"/>
      <c r="D18" s="384"/>
      <c r="E18" s="384"/>
      <c r="F18" s="384"/>
      <c r="G18" s="384"/>
      <c r="H18" s="384">
        <v>36</v>
      </c>
      <c r="I18" s="384">
        <v>46</v>
      </c>
      <c r="J18" s="384">
        <v>24</v>
      </c>
      <c r="K18" s="384">
        <v>106</v>
      </c>
    </row>
    <row r="19" spans="1:11" x14ac:dyDescent="0.25">
      <c r="A19" s="383" t="s">
        <v>410</v>
      </c>
      <c r="B19" s="384">
        <v>16</v>
      </c>
      <c r="C19" s="384">
        <v>11</v>
      </c>
      <c r="D19" s="384">
        <v>15</v>
      </c>
      <c r="E19" s="384">
        <v>14</v>
      </c>
      <c r="F19" s="384">
        <v>16</v>
      </c>
      <c r="G19" s="384">
        <v>17</v>
      </c>
      <c r="H19" s="384">
        <v>15</v>
      </c>
      <c r="I19" s="384">
        <v>13</v>
      </c>
      <c r="J19" s="384">
        <v>12</v>
      </c>
      <c r="K19" s="384">
        <v>129</v>
      </c>
    </row>
    <row r="20" spans="1:11" x14ac:dyDescent="0.25">
      <c r="A20" s="383" t="s">
        <v>411</v>
      </c>
      <c r="B20" s="384">
        <v>44</v>
      </c>
      <c r="C20" s="384">
        <v>31</v>
      </c>
      <c r="D20" s="384">
        <v>21</v>
      </c>
      <c r="E20" s="384">
        <v>18</v>
      </c>
      <c r="F20" s="384">
        <v>10</v>
      </c>
      <c r="G20" s="384">
        <v>31</v>
      </c>
      <c r="H20" s="384">
        <v>44</v>
      </c>
      <c r="I20" s="384">
        <v>35</v>
      </c>
      <c r="J20" s="384">
        <v>20</v>
      </c>
      <c r="K20" s="384">
        <v>254</v>
      </c>
    </row>
    <row r="21" spans="1:11" x14ac:dyDescent="0.25">
      <c r="A21" s="383" t="s">
        <v>285</v>
      </c>
      <c r="B21" s="384">
        <v>56</v>
      </c>
      <c r="C21" s="384">
        <v>148</v>
      </c>
      <c r="D21" s="384">
        <v>115</v>
      </c>
      <c r="E21" s="384">
        <v>95</v>
      </c>
      <c r="F21" s="384">
        <v>121</v>
      </c>
      <c r="G21" s="384">
        <v>93</v>
      </c>
      <c r="H21" s="384">
        <v>124</v>
      </c>
      <c r="I21" s="384">
        <v>68</v>
      </c>
      <c r="J21" s="384">
        <v>66</v>
      </c>
      <c r="K21" s="384">
        <v>886</v>
      </c>
    </row>
    <row r="22" spans="1:11" x14ac:dyDescent="0.25">
      <c r="A22" s="383" t="s">
        <v>286</v>
      </c>
      <c r="B22" s="384">
        <v>61</v>
      </c>
      <c r="C22" s="384">
        <v>60</v>
      </c>
      <c r="D22" s="384">
        <v>82</v>
      </c>
      <c r="E22" s="384">
        <v>77</v>
      </c>
      <c r="F22" s="384">
        <v>50</v>
      </c>
      <c r="G22" s="384">
        <v>34</v>
      </c>
      <c r="H22" s="384">
        <v>77</v>
      </c>
      <c r="I22" s="384">
        <v>103</v>
      </c>
      <c r="J22" s="384">
        <v>60</v>
      </c>
      <c r="K22" s="384">
        <v>604</v>
      </c>
    </row>
    <row r="23" spans="1:11" x14ac:dyDescent="0.25">
      <c r="A23" s="383" t="s">
        <v>412</v>
      </c>
      <c r="B23" s="384">
        <v>25</v>
      </c>
      <c r="C23" s="384">
        <v>42</v>
      </c>
      <c r="D23" s="384">
        <v>24</v>
      </c>
      <c r="E23" s="384">
        <v>41</v>
      </c>
      <c r="F23" s="384">
        <v>12</v>
      </c>
      <c r="G23" s="384"/>
      <c r="H23" s="384"/>
      <c r="I23" s="384"/>
      <c r="J23" s="384"/>
      <c r="K23" s="384">
        <v>144</v>
      </c>
    </row>
    <row r="24" spans="1:11" x14ac:dyDescent="0.25">
      <c r="A24" s="383" t="s">
        <v>287</v>
      </c>
      <c r="B24" s="384">
        <v>58</v>
      </c>
      <c r="C24" s="384">
        <v>35</v>
      </c>
      <c r="D24" s="384">
        <v>25</v>
      </c>
      <c r="E24" s="384">
        <v>51</v>
      </c>
      <c r="F24" s="384">
        <v>38</v>
      </c>
      <c r="G24" s="384">
        <v>41</v>
      </c>
      <c r="H24" s="384">
        <v>50</v>
      </c>
      <c r="I24" s="384">
        <v>48</v>
      </c>
      <c r="J24" s="384">
        <v>20</v>
      </c>
      <c r="K24" s="384">
        <v>366</v>
      </c>
    </row>
    <row r="25" spans="1:11" x14ac:dyDescent="0.25">
      <c r="A25" s="383" t="s">
        <v>289</v>
      </c>
      <c r="B25" s="384">
        <v>54</v>
      </c>
      <c r="C25" s="384">
        <v>47</v>
      </c>
      <c r="D25" s="384">
        <v>45</v>
      </c>
      <c r="E25" s="384">
        <v>49</v>
      </c>
      <c r="F25" s="384">
        <v>113</v>
      </c>
      <c r="G25" s="384">
        <v>85</v>
      </c>
      <c r="H25" s="384">
        <v>134</v>
      </c>
      <c r="I25" s="384">
        <v>115</v>
      </c>
      <c r="J25" s="384">
        <v>6</v>
      </c>
      <c r="K25" s="384">
        <v>648</v>
      </c>
    </row>
    <row r="26" spans="1:11" x14ac:dyDescent="0.25">
      <c r="A26" s="383" t="s">
        <v>413</v>
      </c>
      <c r="B26" s="384">
        <v>39</v>
      </c>
      <c r="C26" s="384">
        <v>26</v>
      </c>
      <c r="D26" s="384">
        <v>35</v>
      </c>
      <c r="E26" s="384">
        <v>35</v>
      </c>
      <c r="F26" s="384">
        <v>19</v>
      </c>
      <c r="G26" s="384">
        <v>32</v>
      </c>
      <c r="H26" s="384">
        <v>46</v>
      </c>
      <c r="I26" s="384">
        <v>33</v>
      </c>
      <c r="J26" s="384">
        <v>23</v>
      </c>
      <c r="K26" s="384">
        <v>288</v>
      </c>
    </row>
    <row r="27" spans="1:11" x14ac:dyDescent="0.25">
      <c r="A27" s="383" t="s">
        <v>414</v>
      </c>
      <c r="B27" s="384">
        <v>90</v>
      </c>
      <c r="C27" s="384">
        <v>79</v>
      </c>
      <c r="D27" s="384">
        <v>67</v>
      </c>
      <c r="E27" s="384">
        <v>94</v>
      </c>
      <c r="F27" s="384">
        <v>55</v>
      </c>
      <c r="G27" s="384">
        <v>34</v>
      </c>
      <c r="H27" s="384">
        <v>80</v>
      </c>
      <c r="I27" s="384">
        <v>76</v>
      </c>
      <c r="J27" s="384">
        <v>77</v>
      </c>
      <c r="K27" s="384">
        <v>652</v>
      </c>
    </row>
    <row r="28" spans="1:11" x14ac:dyDescent="0.25">
      <c r="A28" s="383" t="s">
        <v>415</v>
      </c>
      <c r="B28" s="384">
        <v>77</v>
      </c>
      <c r="C28" s="384">
        <v>76</v>
      </c>
      <c r="D28" s="384">
        <v>60</v>
      </c>
      <c r="E28" s="384">
        <v>85</v>
      </c>
      <c r="F28" s="384">
        <v>72</v>
      </c>
      <c r="G28" s="384">
        <v>74</v>
      </c>
      <c r="H28" s="384">
        <v>84</v>
      </c>
      <c r="I28" s="384">
        <v>37</v>
      </c>
      <c r="J28" s="384">
        <v>76</v>
      </c>
      <c r="K28" s="384">
        <v>641</v>
      </c>
    </row>
    <row r="29" spans="1:11" x14ac:dyDescent="0.25">
      <c r="A29" s="383" t="s">
        <v>293</v>
      </c>
      <c r="B29" s="384">
        <v>176</v>
      </c>
      <c r="C29" s="384">
        <v>202</v>
      </c>
      <c r="D29" s="384">
        <v>214</v>
      </c>
      <c r="E29" s="384">
        <v>249</v>
      </c>
      <c r="F29" s="384">
        <v>133</v>
      </c>
      <c r="G29" s="384">
        <v>90</v>
      </c>
      <c r="H29" s="384">
        <v>138</v>
      </c>
      <c r="I29" s="384">
        <v>167</v>
      </c>
      <c r="J29" s="384">
        <v>91</v>
      </c>
      <c r="K29" s="384">
        <v>1460</v>
      </c>
    </row>
    <row r="30" spans="1:11" x14ac:dyDescent="0.25">
      <c r="A30" s="383" t="s">
        <v>294</v>
      </c>
      <c r="B30" s="384">
        <v>49</v>
      </c>
      <c r="C30" s="384">
        <v>26</v>
      </c>
      <c r="D30" s="384">
        <v>25</v>
      </c>
      <c r="E30" s="384">
        <v>70</v>
      </c>
      <c r="F30" s="384">
        <v>35</v>
      </c>
      <c r="G30" s="384">
        <v>13</v>
      </c>
      <c r="H30" s="384">
        <v>14</v>
      </c>
      <c r="I30" s="384">
        <v>41</v>
      </c>
      <c r="J30" s="384">
        <v>49</v>
      </c>
      <c r="K30" s="384">
        <v>322</v>
      </c>
    </row>
    <row r="31" spans="1:11" x14ac:dyDescent="0.25">
      <c r="A31" s="383" t="s">
        <v>416</v>
      </c>
      <c r="B31" s="384">
        <v>51</v>
      </c>
      <c r="C31" s="384">
        <v>26</v>
      </c>
      <c r="D31" s="384">
        <v>54</v>
      </c>
      <c r="E31" s="384">
        <v>54</v>
      </c>
      <c r="F31" s="384">
        <v>58</v>
      </c>
      <c r="G31" s="384">
        <v>28</v>
      </c>
      <c r="H31" s="384">
        <v>28</v>
      </c>
      <c r="I31" s="384">
        <v>51</v>
      </c>
      <c r="J31" s="384">
        <v>40</v>
      </c>
      <c r="K31" s="384">
        <v>390</v>
      </c>
    </row>
    <row r="32" spans="1:11" x14ac:dyDescent="0.25">
      <c r="A32" s="383" t="s">
        <v>417</v>
      </c>
      <c r="B32" s="384"/>
      <c r="C32" s="384"/>
      <c r="D32" s="384"/>
      <c r="E32" s="384"/>
      <c r="F32" s="384"/>
      <c r="G32" s="384">
        <v>47</v>
      </c>
      <c r="H32" s="384"/>
      <c r="I32" s="384"/>
      <c r="J32" s="384"/>
      <c r="K32" s="384">
        <v>47</v>
      </c>
    </row>
    <row r="33" spans="1:11" x14ac:dyDescent="0.25">
      <c r="A33" s="383" t="s">
        <v>288</v>
      </c>
      <c r="B33" s="384"/>
      <c r="C33" s="384"/>
      <c r="D33" s="384"/>
      <c r="E33" s="384"/>
      <c r="F33" s="384"/>
      <c r="G33" s="384"/>
      <c r="H33" s="384">
        <v>6</v>
      </c>
      <c r="I33" s="384">
        <v>23</v>
      </c>
      <c r="J33" s="384">
        <v>32</v>
      </c>
      <c r="K33" s="384">
        <v>61</v>
      </c>
    </row>
    <row r="34" spans="1:11" x14ac:dyDescent="0.25">
      <c r="A34" s="383" t="s">
        <v>283</v>
      </c>
      <c r="B34" s="384"/>
      <c r="C34" s="384"/>
      <c r="D34" s="384"/>
      <c r="E34" s="384"/>
      <c r="F34" s="384"/>
      <c r="G34" s="384"/>
      <c r="H34" s="384">
        <v>9</v>
      </c>
      <c r="I34" s="384">
        <v>30</v>
      </c>
      <c r="J34" s="384">
        <v>30</v>
      </c>
      <c r="K34" s="384">
        <v>69</v>
      </c>
    </row>
    <row r="35" spans="1:11" x14ac:dyDescent="0.25">
      <c r="A35" s="381" t="s">
        <v>418</v>
      </c>
      <c r="B35" s="382">
        <v>170</v>
      </c>
      <c r="C35" s="382">
        <v>124</v>
      </c>
      <c r="D35" s="382">
        <v>192</v>
      </c>
      <c r="E35" s="382">
        <v>155</v>
      </c>
      <c r="F35" s="382">
        <v>158</v>
      </c>
      <c r="G35" s="382">
        <v>139</v>
      </c>
      <c r="H35" s="382">
        <v>161</v>
      </c>
      <c r="I35" s="382">
        <v>203</v>
      </c>
      <c r="J35" s="382">
        <v>171</v>
      </c>
      <c r="K35" s="382">
        <v>1473</v>
      </c>
    </row>
    <row r="36" spans="1:11" x14ac:dyDescent="0.25">
      <c r="A36" s="383" t="s">
        <v>419</v>
      </c>
      <c r="B36" s="384">
        <v>112</v>
      </c>
      <c r="C36" s="384">
        <v>70</v>
      </c>
      <c r="D36" s="384">
        <v>95</v>
      </c>
      <c r="E36" s="384">
        <v>73</v>
      </c>
      <c r="F36" s="384">
        <v>76</v>
      </c>
      <c r="G36" s="384">
        <v>75</v>
      </c>
      <c r="H36" s="384">
        <v>86</v>
      </c>
      <c r="I36" s="384">
        <v>102</v>
      </c>
      <c r="J36" s="384">
        <v>91</v>
      </c>
      <c r="K36" s="384">
        <v>780</v>
      </c>
    </row>
    <row r="37" spans="1:11" x14ac:dyDescent="0.25">
      <c r="A37" s="383" t="s">
        <v>298</v>
      </c>
      <c r="B37" s="384">
        <v>24</v>
      </c>
      <c r="C37" s="384">
        <v>27</v>
      </c>
      <c r="D37" s="384">
        <v>31</v>
      </c>
      <c r="E37" s="384">
        <v>24</v>
      </c>
      <c r="F37" s="384">
        <v>41</v>
      </c>
      <c r="G37" s="384">
        <v>23</v>
      </c>
      <c r="H37" s="384">
        <v>26</v>
      </c>
      <c r="I37" s="384">
        <v>6</v>
      </c>
      <c r="J37" s="384">
        <v>28</v>
      </c>
      <c r="K37" s="384">
        <v>230</v>
      </c>
    </row>
    <row r="38" spans="1:11" x14ac:dyDescent="0.25">
      <c r="A38" s="383" t="s">
        <v>420</v>
      </c>
      <c r="B38" s="384">
        <v>34</v>
      </c>
      <c r="C38" s="384">
        <v>27</v>
      </c>
      <c r="D38" s="384">
        <v>66</v>
      </c>
      <c r="E38" s="384">
        <v>58</v>
      </c>
      <c r="F38" s="384">
        <v>41</v>
      </c>
      <c r="G38" s="384">
        <v>41</v>
      </c>
      <c r="H38" s="384">
        <v>49</v>
      </c>
      <c r="I38" s="384">
        <v>44</v>
      </c>
      <c r="J38" s="384">
        <v>52</v>
      </c>
      <c r="K38" s="384">
        <v>412</v>
      </c>
    </row>
    <row r="39" spans="1:11" x14ac:dyDescent="0.25">
      <c r="A39" s="383" t="s">
        <v>421</v>
      </c>
      <c r="B39" s="384"/>
      <c r="C39" s="384"/>
      <c r="D39" s="384"/>
      <c r="E39" s="384"/>
      <c r="F39" s="384"/>
      <c r="G39" s="384"/>
      <c r="H39" s="384"/>
      <c r="I39" s="384">
        <v>26</v>
      </c>
      <c r="J39" s="384"/>
      <c r="K39" s="384">
        <v>26</v>
      </c>
    </row>
    <row r="40" spans="1:11" x14ac:dyDescent="0.25">
      <c r="A40" s="383" t="s">
        <v>422</v>
      </c>
      <c r="B40" s="384"/>
      <c r="C40" s="384"/>
      <c r="D40" s="384"/>
      <c r="E40" s="384"/>
      <c r="F40" s="384"/>
      <c r="G40" s="384"/>
      <c r="H40" s="384"/>
      <c r="I40" s="384">
        <v>25</v>
      </c>
      <c r="J40" s="384"/>
      <c r="K40" s="384">
        <v>25</v>
      </c>
    </row>
    <row r="41" spans="1:11" x14ac:dyDescent="0.25">
      <c r="A41" s="381" t="s">
        <v>423</v>
      </c>
      <c r="B41" s="382">
        <v>14</v>
      </c>
      <c r="C41" s="382">
        <v>8</v>
      </c>
      <c r="D41" s="382">
        <v>17</v>
      </c>
      <c r="E41" s="382">
        <v>29</v>
      </c>
      <c r="F41" s="382">
        <v>15</v>
      </c>
      <c r="G41" s="382">
        <v>23</v>
      </c>
      <c r="H41" s="382">
        <v>14</v>
      </c>
      <c r="I41" s="382">
        <v>15</v>
      </c>
      <c r="J41" s="382">
        <v>32</v>
      </c>
      <c r="K41" s="382">
        <v>167</v>
      </c>
    </row>
    <row r="42" spans="1:11" x14ac:dyDescent="0.25">
      <c r="A42" s="383" t="s">
        <v>301</v>
      </c>
      <c r="B42" s="384">
        <v>14</v>
      </c>
      <c r="C42" s="384">
        <v>8</v>
      </c>
      <c r="D42" s="384">
        <v>17</v>
      </c>
      <c r="E42" s="384">
        <v>29</v>
      </c>
      <c r="F42" s="384">
        <v>15</v>
      </c>
      <c r="G42" s="384">
        <v>23</v>
      </c>
      <c r="H42" s="384">
        <v>14</v>
      </c>
      <c r="I42" s="384">
        <v>15</v>
      </c>
      <c r="J42" s="384">
        <v>32</v>
      </c>
      <c r="K42" s="384">
        <v>167</v>
      </c>
    </row>
    <row r="43" spans="1:11" x14ac:dyDescent="0.25">
      <c r="A43" s="381" t="s">
        <v>424</v>
      </c>
      <c r="B43" s="382">
        <v>159</v>
      </c>
      <c r="C43" s="382">
        <v>47</v>
      </c>
      <c r="D43" s="382">
        <v>181</v>
      </c>
      <c r="E43" s="382">
        <v>142</v>
      </c>
      <c r="F43" s="382">
        <v>137</v>
      </c>
      <c r="G43" s="382">
        <v>155</v>
      </c>
      <c r="H43" s="382">
        <v>161</v>
      </c>
      <c r="I43" s="382">
        <v>149</v>
      </c>
      <c r="J43" s="382">
        <v>48</v>
      </c>
      <c r="K43" s="382">
        <v>1179</v>
      </c>
    </row>
    <row r="44" spans="1:11" x14ac:dyDescent="0.25">
      <c r="A44" s="383" t="s">
        <v>425</v>
      </c>
      <c r="B44" s="384">
        <v>159</v>
      </c>
      <c r="C44" s="384">
        <v>47</v>
      </c>
      <c r="D44" s="384">
        <v>181</v>
      </c>
      <c r="E44" s="384">
        <v>142</v>
      </c>
      <c r="F44" s="384">
        <v>137</v>
      </c>
      <c r="G44" s="384">
        <v>155</v>
      </c>
      <c r="H44" s="384">
        <v>161</v>
      </c>
      <c r="I44" s="384">
        <v>149</v>
      </c>
      <c r="J44" s="384">
        <v>48</v>
      </c>
      <c r="K44" s="384">
        <v>1179</v>
      </c>
    </row>
    <row r="45" spans="1:11" x14ac:dyDescent="0.25">
      <c r="A45" s="381" t="s">
        <v>426</v>
      </c>
      <c r="B45" s="382">
        <v>64</v>
      </c>
      <c r="C45" s="382">
        <v>58</v>
      </c>
      <c r="D45" s="382">
        <v>131</v>
      </c>
      <c r="E45" s="382">
        <v>49</v>
      </c>
      <c r="F45" s="382">
        <v>39</v>
      </c>
      <c r="G45" s="382">
        <v>10</v>
      </c>
      <c r="H45" s="382">
        <v>1</v>
      </c>
      <c r="I45" s="382"/>
      <c r="J45" s="382">
        <v>60</v>
      </c>
      <c r="K45" s="382">
        <v>412</v>
      </c>
    </row>
    <row r="46" spans="1:11" x14ac:dyDescent="0.25">
      <c r="A46" s="383" t="s">
        <v>427</v>
      </c>
      <c r="B46" s="384">
        <v>64</v>
      </c>
      <c r="C46" s="384">
        <v>58</v>
      </c>
      <c r="D46" s="384">
        <v>131</v>
      </c>
      <c r="E46" s="384">
        <v>49</v>
      </c>
      <c r="F46" s="384">
        <v>39</v>
      </c>
      <c r="G46" s="384">
        <v>10</v>
      </c>
      <c r="H46" s="384">
        <v>1</v>
      </c>
      <c r="I46" s="384"/>
      <c r="J46" s="384">
        <v>60</v>
      </c>
      <c r="K46" s="384">
        <v>412</v>
      </c>
    </row>
    <row r="47" spans="1:11" x14ac:dyDescent="0.25">
      <c r="A47" s="381" t="s">
        <v>428</v>
      </c>
      <c r="B47" s="382">
        <v>59</v>
      </c>
      <c r="C47" s="382">
        <v>81</v>
      </c>
      <c r="D47" s="382">
        <v>101</v>
      </c>
      <c r="E47" s="382">
        <v>106</v>
      </c>
      <c r="F47" s="382">
        <v>108</v>
      </c>
      <c r="G47" s="382">
        <v>85</v>
      </c>
      <c r="H47" s="382">
        <v>123</v>
      </c>
      <c r="I47" s="382">
        <v>139</v>
      </c>
      <c r="J47" s="382">
        <v>78</v>
      </c>
      <c r="K47" s="382">
        <v>880</v>
      </c>
    </row>
    <row r="48" spans="1:11" x14ac:dyDescent="0.25">
      <c r="A48" s="383" t="s">
        <v>429</v>
      </c>
      <c r="B48" s="384">
        <v>20</v>
      </c>
      <c r="C48" s="384">
        <v>65</v>
      </c>
      <c r="D48" s="384">
        <v>68</v>
      </c>
      <c r="E48" s="384">
        <v>67</v>
      </c>
      <c r="F48" s="384">
        <v>65</v>
      </c>
      <c r="G48" s="384">
        <v>54</v>
      </c>
      <c r="H48" s="384">
        <v>64</v>
      </c>
      <c r="I48" s="384">
        <v>88</v>
      </c>
      <c r="J48" s="384">
        <v>12</v>
      </c>
      <c r="K48" s="384">
        <v>503</v>
      </c>
    </row>
    <row r="49" spans="1:11" x14ac:dyDescent="0.25">
      <c r="A49" s="383" t="s">
        <v>308</v>
      </c>
      <c r="B49" s="384">
        <v>39</v>
      </c>
      <c r="C49" s="384">
        <v>16</v>
      </c>
      <c r="D49" s="384">
        <v>33</v>
      </c>
      <c r="E49" s="384">
        <v>39</v>
      </c>
      <c r="F49" s="384">
        <v>43</v>
      </c>
      <c r="G49" s="384">
        <v>31</v>
      </c>
      <c r="H49" s="384">
        <v>59</v>
      </c>
      <c r="I49" s="384">
        <v>51</v>
      </c>
      <c r="J49" s="384">
        <v>66</v>
      </c>
      <c r="K49" s="384">
        <v>377</v>
      </c>
    </row>
    <row r="50" spans="1:11" x14ac:dyDescent="0.25">
      <c r="A50" s="381" t="s">
        <v>430</v>
      </c>
      <c r="B50" s="382"/>
      <c r="C50" s="382">
        <v>28</v>
      </c>
      <c r="D50" s="382">
        <v>44</v>
      </c>
      <c r="E50" s="382"/>
      <c r="F50" s="382">
        <v>43</v>
      </c>
      <c r="G50" s="382">
        <v>43</v>
      </c>
      <c r="H50" s="382"/>
      <c r="I50" s="382"/>
      <c r="J50" s="382"/>
      <c r="K50" s="382">
        <v>158</v>
      </c>
    </row>
    <row r="51" spans="1:11" x14ac:dyDescent="0.25">
      <c r="A51" s="383" t="s">
        <v>431</v>
      </c>
      <c r="B51" s="384"/>
      <c r="C51" s="384">
        <v>28</v>
      </c>
      <c r="D51" s="384">
        <v>44</v>
      </c>
      <c r="E51" s="384"/>
      <c r="F51" s="384">
        <v>43</v>
      </c>
      <c r="G51" s="384">
        <v>43</v>
      </c>
      <c r="H51" s="384"/>
      <c r="I51" s="384"/>
      <c r="J51" s="384"/>
      <c r="K51" s="384">
        <v>158</v>
      </c>
    </row>
    <row r="52" spans="1:11" x14ac:dyDescent="0.25">
      <c r="A52" s="381" t="s">
        <v>432</v>
      </c>
      <c r="B52" s="382">
        <v>61</v>
      </c>
      <c r="C52" s="382"/>
      <c r="D52" s="382"/>
      <c r="E52" s="382"/>
      <c r="F52" s="382"/>
      <c r="G52" s="382"/>
      <c r="H52" s="382"/>
      <c r="I52" s="382"/>
      <c r="J52" s="382"/>
      <c r="K52" s="382">
        <v>61</v>
      </c>
    </row>
    <row r="53" spans="1:11" x14ac:dyDescent="0.25">
      <c r="A53" s="383" t="s">
        <v>431</v>
      </c>
      <c r="B53" s="384">
        <v>61</v>
      </c>
      <c r="C53" s="384"/>
      <c r="D53" s="384"/>
      <c r="E53" s="384"/>
      <c r="F53" s="384"/>
      <c r="G53" s="384"/>
      <c r="H53" s="384"/>
      <c r="I53" s="384"/>
      <c r="J53" s="384"/>
      <c r="K53" s="384">
        <v>61</v>
      </c>
    </row>
    <row r="54" spans="1:11" x14ac:dyDescent="0.25">
      <c r="A54" s="381" t="s">
        <v>433</v>
      </c>
      <c r="B54" s="382">
        <v>30</v>
      </c>
      <c r="C54" s="382">
        <v>75</v>
      </c>
      <c r="D54" s="382">
        <v>56</v>
      </c>
      <c r="E54" s="382">
        <v>75</v>
      </c>
      <c r="F54" s="382">
        <v>62</v>
      </c>
      <c r="G54" s="382">
        <v>57</v>
      </c>
      <c r="H54" s="382">
        <v>27</v>
      </c>
      <c r="I54" s="382">
        <v>76</v>
      </c>
      <c r="J54" s="382">
        <v>43</v>
      </c>
      <c r="K54" s="382">
        <v>501</v>
      </c>
    </row>
    <row r="55" spans="1:11" x14ac:dyDescent="0.25">
      <c r="A55" s="383" t="s">
        <v>434</v>
      </c>
      <c r="B55" s="384">
        <v>30</v>
      </c>
      <c r="C55" s="384">
        <v>75</v>
      </c>
      <c r="D55" s="384">
        <v>56</v>
      </c>
      <c r="E55" s="384">
        <v>75</v>
      </c>
      <c r="F55" s="384">
        <v>62</v>
      </c>
      <c r="G55" s="384">
        <v>57</v>
      </c>
      <c r="H55" s="384">
        <v>27</v>
      </c>
      <c r="I55" s="384">
        <v>76</v>
      </c>
      <c r="J55" s="384">
        <v>43</v>
      </c>
      <c r="K55" s="384">
        <v>501</v>
      </c>
    </row>
    <row r="56" spans="1:11" x14ac:dyDescent="0.25">
      <c r="A56" s="381" t="s">
        <v>435</v>
      </c>
      <c r="B56" s="382">
        <v>527</v>
      </c>
      <c r="C56" s="382">
        <v>516</v>
      </c>
      <c r="D56" s="382">
        <v>471</v>
      </c>
      <c r="E56" s="382">
        <v>576</v>
      </c>
      <c r="F56" s="382">
        <v>503</v>
      </c>
      <c r="G56" s="382">
        <v>461</v>
      </c>
      <c r="H56" s="382">
        <v>571</v>
      </c>
      <c r="I56" s="382">
        <v>477</v>
      </c>
      <c r="J56" s="382">
        <v>244</v>
      </c>
      <c r="K56" s="382">
        <v>4346</v>
      </c>
    </row>
    <row r="57" spans="1:11" x14ac:dyDescent="0.25">
      <c r="A57" s="383" t="s">
        <v>314</v>
      </c>
      <c r="B57" s="384">
        <v>9</v>
      </c>
      <c r="C57" s="384">
        <v>9</v>
      </c>
      <c r="D57" s="384">
        <v>13</v>
      </c>
      <c r="E57" s="384">
        <v>15</v>
      </c>
      <c r="F57" s="384">
        <v>19</v>
      </c>
      <c r="G57" s="384">
        <v>3</v>
      </c>
      <c r="H57" s="384">
        <v>15</v>
      </c>
      <c r="I57" s="384">
        <v>9</v>
      </c>
      <c r="J57" s="384">
        <v>8</v>
      </c>
      <c r="K57" s="384">
        <v>100</v>
      </c>
    </row>
    <row r="58" spans="1:11" x14ac:dyDescent="0.25">
      <c r="A58" s="383" t="s">
        <v>436</v>
      </c>
      <c r="B58" s="384"/>
      <c r="C58" s="384"/>
      <c r="D58" s="384"/>
      <c r="E58" s="384"/>
      <c r="F58" s="384">
        <v>1</v>
      </c>
      <c r="G58" s="384"/>
      <c r="H58" s="384"/>
      <c r="I58" s="384"/>
      <c r="J58" s="384"/>
      <c r="K58" s="384">
        <v>1</v>
      </c>
    </row>
    <row r="59" spans="1:11" x14ac:dyDescent="0.25">
      <c r="A59" s="383" t="s">
        <v>437</v>
      </c>
      <c r="B59" s="384">
        <v>202</v>
      </c>
      <c r="C59" s="384">
        <v>218</v>
      </c>
      <c r="D59" s="384">
        <v>194</v>
      </c>
      <c r="E59" s="384">
        <v>241</v>
      </c>
      <c r="F59" s="384">
        <v>212</v>
      </c>
      <c r="G59" s="384">
        <v>221</v>
      </c>
      <c r="H59" s="384">
        <v>230</v>
      </c>
      <c r="I59" s="384">
        <v>220</v>
      </c>
      <c r="J59" s="384"/>
      <c r="K59" s="384">
        <v>1738</v>
      </c>
    </row>
    <row r="60" spans="1:11" x14ac:dyDescent="0.25">
      <c r="A60" s="383" t="s">
        <v>316</v>
      </c>
      <c r="B60" s="384">
        <v>48</v>
      </c>
      <c r="C60" s="384">
        <v>75</v>
      </c>
      <c r="D60" s="384">
        <v>83</v>
      </c>
      <c r="E60" s="384">
        <v>46</v>
      </c>
      <c r="F60" s="384">
        <v>48</v>
      </c>
      <c r="G60" s="384">
        <v>61</v>
      </c>
      <c r="H60" s="384">
        <v>45</v>
      </c>
      <c r="I60" s="384">
        <v>43</v>
      </c>
      <c r="J60" s="384">
        <v>49</v>
      </c>
      <c r="K60" s="384">
        <v>498</v>
      </c>
    </row>
    <row r="61" spans="1:11" x14ac:dyDescent="0.25">
      <c r="A61" s="383" t="s">
        <v>438</v>
      </c>
      <c r="B61" s="384"/>
      <c r="C61" s="384">
        <v>12</v>
      </c>
      <c r="D61" s="384"/>
      <c r="E61" s="384"/>
      <c r="F61" s="384"/>
      <c r="G61" s="384"/>
      <c r="H61" s="384"/>
      <c r="I61" s="384"/>
      <c r="J61" s="384"/>
      <c r="K61" s="384">
        <v>12</v>
      </c>
    </row>
    <row r="62" spans="1:11" x14ac:dyDescent="0.25">
      <c r="A62" s="383" t="s">
        <v>317</v>
      </c>
      <c r="B62" s="384">
        <v>30</v>
      </c>
      <c r="C62" s="384">
        <v>32</v>
      </c>
      <c r="D62" s="384">
        <v>27</v>
      </c>
      <c r="E62" s="384">
        <v>39</v>
      </c>
      <c r="F62" s="384">
        <v>19</v>
      </c>
      <c r="G62" s="384">
        <v>18</v>
      </c>
      <c r="H62" s="384">
        <v>42</v>
      </c>
      <c r="I62" s="384">
        <v>35</v>
      </c>
      <c r="J62" s="384">
        <v>6</v>
      </c>
      <c r="K62" s="384">
        <v>248</v>
      </c>
    </row>
    <row r="63" spans="1:11" x14ac:dyDescent="0.25">
      <c r="A63" s="383" t="s">
        <v>439</v>
      </c>
      <c r="B63" s="384">
        <v>133</v>
      </c>
      <c r="C63" s="384">
        <v>104</v>
      </c>
      <c r="D63" s="384">
        <v>90</v>
      </c>
      <c r="E63" s="384">
        <v>161</v>
      </c>
      <c r="F63" s="384">
        <v>131</v>
      </c>
      <c r="G63" s="384">
        <v>71</v>
      </c>
      <c r="H63" s="384">
        <v>129</v>
      </c>
      <c r="I63" s="384">
        <v>91</v>
      </c>
      <c r="J63" s="384">
        <v>106</v>
      </c>
      <c r="K63" s="384">
        <v>1016</v>
      </c>
    </row>
    <row r="64" spans="1:11" x14ac:dyDescent="0.25">
      <c r="A64" s="383" t="s">
        <v>322</v>
      </c>
      <c r="B64" s="384">
        <v>1</v>
      </c>
      <c r="C64" s="384">
        <v>1</v>
      </c>
      <c r="D64" s="384"/>
      <c r="E64" s="384"/>
      <c r="F64" s="384"/>
      <c r="G64" s="384">
        <v>5</v>
      </c>
      <c r="H64" s="384"/>
      <c r="I64" s="384"/>
      <c r="J64" s="384"/>
      <c r="K64" s="384">
        <v>7</v>
      </c>
    </row>
    <row r="65" spans="1:11" x14ac:dyDescent="0.25">
      <c r="A65" s="383" t="s">
        <v>319</v>
      </c>
      <c r="B65" s="384">
        <v>71</v>
      </c>
      <c r="C65" s="384">
        <v>44</v>
      </c>
      <c r="D65" s="384">
        <v>56</v>
      </c>
      <c r="E65" s="384">
        <v>49</v>
      </c>
      <c r="F65" s="384">
        <v>67</v>
      </c>
      <c r="G65" s="384">
        <v>59</v>
      </c>
      <c r="H65" s="384">
        <v>82</v>
      </c>
      <c r="I65" s="384">
        <v>64</v>
      </c>
      <c r="J65" s="384">
        <v>47</v>
      </c>
      <c r="K65" s="384">
        <v>539</v>
      </c>
    </row>
    <row r="66" spans="1:11" x14ac:dyDescent="0.25">
      <c r="A66" s="383" t="s">
        <v>320</v>
      </c>
      <c r="B66" s="384">
        <v>33</v>
      </c>
      <c r="C66" s="384">
        <v>21</v>
      </c>
      <c r="D66" s="384">
        <v>8</v>
      </c>
      <c r="E66" s="384">
        <v>25</v>
      </c>
      <c r="F66" s="384">
        <v>6</v>
      </c>
      <c r="G66" s="384">
        <v>23</v>
      </c>
      <c r="H66" s="384">
        <v>28</v>
      </c>
      <c r="I66" s="384">
        <v>15</v>
      </c>
      <c r="J66" s="384">
        <v>28</v>
      </c>
      <c r="K66" s="384">
        <v>187</v>
      </c>
    </row>
    <row r="67" spans="1:11" x14ac:dyDescent="0.25">
      <c r="A67" s="381" t="s">
        <v>440</v>
      </c>
      <c r="B67" s="382">
        <v>79</v>
      </c>
      <c r="C67" s="382">
        <v>99</v>
      </c>
      <c r="D67" s="382">
        <v>84</v>
      </c>
      <c r="E67" s="382">
        <v>102</v>
      </c>
      <c r="F67" s="382">
        <v>76</v>
      </c>
      <c r="G67" s="382">
        <v>114</v>
      </c>
      <c r="H67" s="382">
        <v>60</v>
      </c>
      <c r="I67" s="382">
        <v>108</v>
      </c>
      <c r="J67" s="382">
        <v>99</v>
      </c>
      <c r="K67" s="382">
        <v>821</v>
      </c>
    </row>
    <row r="68" spans="1:11" x14ac:dyDescent="0.25">
      <c r="A68" s="383" t="s">
        <v>322</v>
      </c>
      <c r="B68" s="384">
        <v>79</v>
      </c>
      <c r="C68" s="384">
        <v>99</v>
      </c>
      <c r="D68" s="384">
        <v>84</v>
      </c>
      <c r="E68" s="384">
        <v>102</v>
      </c>
      <c r="F68" s="384">
        <v>76</v>
      </c>
      <c r="G68" s="384">
        <v>114</v>
      </c>
      <c r="H68" s="384">
        <v>60</v>
      </c>
      <c r="I68" s="384">
        <v>108</v>
      </c>
      <c r="J68" s="384">
        <v>99</v>
      </c>
      <c r="K68" s="384">
        <v>821</v>
      </c>
    </row>
    <row r="69" spans="1:11" x14ac:dyDescent="0.25">
      <c r="A69" s="381" t="s">
        <v>441</v>
      </c>
      <c r="B69" s="382"/>
      <c r="C69" s="382">
        <v>15</v>
      </c>
      <c r="D69" s="382">
        <v>49</v>
      </c>
      <c r="E69" s="382">
        <v>39</v>
      </c>
      <c r="F69" s="382">
        <v>19</v>
      </c>
      <c r="G69" s="382">
        <v>42</v>
      </c>
      <c r="H69" s="382">
        <v>20</v>
      </c>
      <c r="I69" s="382">
        <v>28</v>
      </c>
      <c r="J69" s="382">
        <v>17</v>
      </c>
      <c r="K69" s="382">
        <v>229</v>
      </c>
    </row>
    <row r="70" spans="1:11" x14ac:dyDescent="0.25">
      <c r="A70" s="383" t="s">
        <v>442</v>
      </c>
      <c r="B70" s="384"/>
      <c r="C70" s="384">
        <v>15</v>
      </c>
      <c r="D70" s="384"/>
      <c r="E70" s="384"/>
      <c r="F70" s="384"/>
      <c r="G70" s="384"/>
      <c r="H70" s="384"/>
      <c r="I70" s="384"/>
      <c r="J70" s="384"/>
      <c r="K70" s="384">
        <v>15</v>
      </c>
    </row>
    <row r="71" spans="1:11" x14ac:dyDescent="0.25">
      <c r="A71" s="383" t="s">
        <v>443</v>
      </c>
      <c r="B71" s="384"/>
      <c r="C71" s="384"/>
      <c r="D71" s="384">
        <v>49</v>
      </c>
      <c r="E71" s="384">
        <v>39</v>
      </c>
      <c r="F71" s="384">
        <v>19</v>
      </c>
      <c r="G71" s="384">
        <v>42</v>
      </c>
      <c r="H71" s="384">
        <v>20</v>
      </c>
      <c r="I71" s="384">
        <v>28</v>
      </c>
      <c r="J71" s="384">
        <v>17</v>
      </c>
      <c r="K71" s="384">
        <v>214</v>
      </c>
    </row>
    <row r="72" spans="1:11" x14ac:dyDescent="0.25">
      <c r="A72" s="381" t="s">
        <v>444</v>
      </c>
      <c r="B72" s="382">
        <v>1467</v>
      </c>
      <c r="C72" s="382">
        <v>1241</v>
      </c>
      <c r="D72" s="382">
        <v>1466</v>
      </c>
      <c r="E72" s="382">
        <v>1776</v>
      </c>
      <c r="F72" s="382">
        <v>1439</v>
      </c>
      <c r="G72" s="382">
        <v>938</v>
      </c>
      <c r="H72" s="382">
        <v>1470</v>
      </c>
      <c r="I72" s="382">
        <v>1637</v>
      </c>
      <c r="J72" s="382">
        <v>1266</v>
      </c>
      <c r="K72" s="382">
        <v>12700</v>
      </c>
    </row>
    <row r="73" spans="1:11" x14ac:dyDescent="0.25">
      <c r="A73" s="383" t="s">
        <v>445</v>
      </c>
      <c r="B73" s="384"/>
      <c r="C73" s="384"/>
      <c r="D73" s="384">
        <v>1</v>
      </c>
      <c r="E73" s="384"/>
      <c r="F73" s="384"/>
      <c r="G73" s="384"/>
      <c r="H73" s="384"/>
      <c r="I73" s="384"/>
      <c r="J73" s="384"/>
      <c r="K73" s="384">
        <v>1</v>
      </c>
    </row>
    <row r="74" spans="1:11" x14ac:dyDescent="0.25">
      <c r="A74" s="383" t="s">
        <v>446</v>
      </c>
      <c r="B74" s="384">
        <v>49</v>
      </c>
      <c r="C74" s="384">
        <v>53</v>
      </c>
      <c r="D74" s="384">
        <v>19</v>
      </c>
      <c r="E74" s="384">
        <v>34</v>
      </c>
      <c r="F74" s="384">
        <v>42</v>
      </c>
      <c r="G74" s="384">
        <v>41</v>
      </c>
      <c r="H74" s="384">
        <v>37</v>
      </c>
      <c r="I74" s="384"/>
      <c r="J74" s="384">
        <v>29</v>
      </c>
      <c r="K74" s="384">
        <v>304</v>
      </c>
    </row>
    <row r="75" spans="1:11" x14ac:dyDescent="0.25">
      <c r="A75" s="383" t="s">
        <v>447</v>
      </c>
      <c r="B75" s="384">
        <v>149</v>
      </c>
      <c r="C75" s="384">
        <v>140</v>
      </c>
      <c r="D75" s="384">
        <v>253</v>
      </c>
      <c r="E75" s="384">
        <v>286</v>
      </c>
      <c r="F75" s="384">
        <v>169</v>
      </c>
      <c r="G75" s="384">
        <v>32</v>
      </c>
      <c r="H75" s="384">
        <v>240</v>
      </c>
      <c r="I75" s="384">
        <v>233</v>
      </c>
      <c r="J75" s="384">
        <v>201</v>
      </c>
      <c r="K75" s="384">
        <v>1703</v>
      </c>
    </row>
    <row r="76" spans="1:11" x14ac:dyDescent="0.25">
      <c r="A76" s="383" t="s">
        <v>327</v>
      </c>
      <c r="B76" s="384">
        <v>8</v>
      </c>
      <c r="C76" s="384">
        <v>13</v>
      </c>
      <c r="D76" s="384"/>
      <c r="E76" s="384">
        <v>9</v>
      </c>
      <c r="F76" s="384">
        <v>9</v>
      </c>
      <c r="G76" s="384">
        <v>3</v>
      </c>
      <c r="H76" s="384">
        <v>5</v>
      </c>
      <c r="I76" s="384">
        <v>4</v>
      </c>
      <c r="J76" s="384">
        <v>7</v>
      </c>
      <c r="K76" s="384">
        <v>58</v>
      </c>
    </row>
    <row r="77" spans="1:11" x14ac:dyDescent="0.25">
      <c r="A77" s="383" t="s">
        <v>276</v>
      </c>
      <c r="B77" s="384"/>
      <c r="C77" s="384"/>
      <c r="D77" s="384">
        <v>2</v>
      </c>
      <c r="E77" s="384">
        <v>1</v>
      </c>
      <c r="F77" s="384"/>
      <c r="G77" s="384"/>
      <c r="H77" s="384">
        <v>1</v>
      </c>
      <c r="I77" s="384">
        <v>1</v>
      </c>
      <c r="J77" s="384"/>
      <c r="K77" s="384">
        <v>5</v>
      </c>
    </row>
    <row r="78" spans="1:11" x14ac:dyDescent="0.25">
      <c r="A78" s="383" t="s">
        <v>328</v>
      </c>
      <c r="B78" s="384">
        <v>77</v>
      </c>
      <c r="C78" s="384">
        <v>73</v>
      </c>
      <c r="D78" s="384">
        <v>78</v>
      </c>
      <c r="E78" s="384">
        <v>54</v>
      </c>
      <c r="F78" s="384">
        <v>68</v>
      </c>
      <c r="G78" s="384">
        <v>71</v>
      </c>
      <c r="H78" s="384">
        <v>13</v>
      </c>
      <c r="I78" s="384">
        <v>73</v>
      </c>
      <c r="J78" s="384">
        <v>53</v>
      </c>
      <c r="K78" s="384">
        <v>560</v>
      </c>
    </row>
    <row r="79" spans="1:11" x14ac:dyDescent="0.25">
      <c r="A79" s="383" t="s">
        <v>329</v>
      </c>
      <c r="B79" s="384">
        <v>188</v>
      </c>
      <c r="C79" s="384">
        <v>150</v>
      </c>
      <c r="D79" s="384">
        <v>217</v>
      </c>
      <c r="E79" s="384">
        <v>212</v>
      </c>
      <c r="F79" s="384">
        <v>179</v>
      </c>
      <c r="G79" s="384">
        <v>111</v>
      </c>
      <c r="H79" s="384">
        <v>147</v>
      </c>
      <c r="I79" s="384">
        <v>175</v>
      </c>
      <c r="J79" s="384">
        <v>117</v>
      </c>
      <c r="K79" s="384">
        <v>1496</v>
      </c>
    </row>
    <row r="80" spans="1:11" x14ac:dyDescent="0.25">
      <c r="A80" s="383" t="s">
        <v>448</v>
      </c>
      <c r="B80" s="384">
        <v>136</v>
      </c>
      <c r="C80" s="384">
        <v>137</v>
      </c>
      <c r="D80" s="384">
        <v>153</v>
      </c>
      <c r="E80" s="384">
        <v>170</v>
      </c>
      <c r="F80" s="384">
        <v>182</v>
      </c>
      <c r="G80" s="384">
        <v>148</v>
      </c>
      <c r="H80" s="384">
        <v>165</v>
      </c>
      <c r="I80" s="384">
        <v>197</v>
      </c>
      <c r="J80" s="384">
        <v>162</v>
      </c>
      <c r="K80" s="384">
        <v>1450</v>
      </c>
    </row>
    <row r="81" spans="1:11" x14ac:dyDescent="0.25">
      <c r="A81" s="383" t="s">
        <v>449</v>
      </c>
      <c r="B81" s="384">
        <v>63</v>
      </c>
      <c r="C81" s="384">
        <v>38</v>
      </c>
      <c r="D81" s="384">
        <v>41</v>
      </c>
      <c r="E81" s="384">
        <v>60</v>
      </c>
      <c r="F81" s="384">
        <v>35</v>
      </c>
      <c r="G81" s="384">
        <v>26</v>
      </c>
      <c r="H81" s="384">
        <v>21</v>
      </c>
      <c r="I81" s="384">
        <v>57</v>
      </c>
      <c r="J81" s="384">
        <v>34</v>
      </c>
      <c r="K81" s="384">
        <v>375</v>
      </c>
    </row>
    <row r="82" spans="1:11" x14ac:dyDescent="0.25">
      <c r="A82" s="383" t="s">
        <v>332</v>
      </c>
      <c r="B82" s="384">
        <v>73</v>
      </c>
      <c r="C82" s="384">
        <v>73</v>
      </c>
      <c r="D82" s="384">
        <v>33</v>
      </c>
      <c r="E82" s="384">
        <v>51</v>
      </c>
      <c r="F82" s="384">
        <v>67</v>
      </c>
      <c r="G82" s="384">
        <v>53</v>
      </c>
      <c r="H82" s="384">
        <v>64</v>
      </c>
      <c r="I82" s="384">
        <v>65</v>
      </c>
      <c r="J82" s="384">
        <v>36</v>
      </c>
      <c r="K82" s="384">
        <v>515</v>
      </c>
    </row>
    <row r="83" spans="1:11" x14ac:dyDescent="0.25">
      <c r="A83" s="383" t="s">
        <v>450</v>
      </c>
      <c r="B83" s="384">
        <v>29</v>
      </c>
      <c r="C83" s="384"/>
      <c r="D83" s="384"/>
      <c r="E83" s="384"/>
      <c r="F83" s="384"/>
      <c r="G83" s="384"/>
      <c r="H83" s="384"/>
      <c r="I83" s="384"/>
      <c r="J83" s="384"/>
      <c r="K83" s="384">
        <v>29</v>
      </c>
    </row>
    <row r="84" spans="1:11" x14ac:dyDescent="0.25">
      <c r="A84" s="383" t="s">
        <v>451</v>
      </c>
      <c r="B84" s="384">
        <v>217</v>
      </c>
      <c r="C84" s="384">
        <v>210</v>
      </c>
      <c r="D84" s="384">
        <v>181</v>
      </c>
      <c r="E84" s="384">
        <v>231</v>
      </c>
      <c r="F84" s="384">
        <v>163</v>
      </c>
      <c r="G84" s="384">
        <v>130</v>
      </c>
      <c r="H84" s="384">
        <v>226</v>
      </c>
      <c r="I84" s="384">
        <v>195</v>
      </c>
      <c r="J84" s="384">
        <v>124</v>
      </c>
      <c r="K84" s="384">
        <v>1677</v>
      </c>
    </row>
    <row r="85" spans="1:11" x14ac:dyDescent="0.25">
      <c r="A85" s="383" t="s">
        <v>452</v>
      </c>
      <c r="B85" s="384">
        <v>65</v>
      </c>
      <c r="C85" s="384"/>
      <c r="D85" s="384">
        <v>53</v>
      </c>
      <c r="E85" s="384">
        <v>65</v>
      </c>
      <c r="F85" s="384">
        <v>75</v>
      </c>
      <c r="G85" s="384">
        <v>58</v>
      </c>
      <c r="H85" s="384">
        <v>63</v>
      </c>
      <c r="I85" s="384">
        <v>68</v>
      </c>
      <c r="J85" s="384">
        <v>60</v>
      </c>
      <c r="K85" s="384">
        <v>507</v>
      </c>
    </row>
    <row r="86" spans="1:11" x14ac:dyDescent="0.25">
      <c r="A86" s="383" t="s">
        <v>336</v>
      </c>
      <c r="B86" s="384">
        <v>65</v>
      </c>
      <c r="C86" s="384">
        <v>50</v>
      </c>
      <c r="D86" s="384">
        <v>20</v>
      </c>
      <c r="E86" s="384">
        <v>80</v>
      </c>
      <c r="F86" s="384">
        <v>46</v>
      </c>
      <c r="G86" s="384">
        <v>68</v>
      </c>
      <c r="H86" s="384">
        <v>30</v>
      </c>
      <c r="I86" s="384">
        <v>53</v>
      </c>
      <c r="J86" s="384">
        <v>49</v>
      </c>
      <c r="K86" s="384">
        <v>461</v>
      </c>
    </row>
    <row r="87" spans="1:11" x14ac:dyDescent="0.25">
      <c r="A87" s="383" t="s">
        <v>337</v>
      </c>
      <c r="B87" s="384">
        <v>59</v>
      </c>
      <c r="C87" s="384">
        <v>63</v>
      </c>
      <c r="D87" s="384">
        <v>70</v>
      </c>
      <c r="E87" s="384">
        <v>87</v>
      </c>
      <c r="F87" s="384">
        <v>55</v>
      </c>
      <c r="G87" s="384">
        <v>58</v>
      </c>
      <c r="H87" s="384">
        <v>65</v>
      </c>
      <c r="I87" s="384">
        <v>58</v>
      </c>
      <c r="J87" s="384">
        <v>56</v>
      </c>
      <c r="K87" s="384">
        <v>571</v>
      </c>
    </row>
    <row r="88" spans="1:11" x14ac:dyDescent="0.25">
      <c r="A88" s="383" t="s">
        <v>338</v>
      </c>
      <c r="B88" s="384">
        <v>91</v>
      </c>
      <c r="C88" s="384">
        <v>94</v>
      </c>
      <c r="D88" s="384">
        <v>66</v>
      </c>
      <c r="E88" s="384">
        <v>110</v>
      </c>
      <c r="F88" s="384">
        <v>86</v>
      </c>
      <c r="G88" s="384">
        <v>75</v>
      </c>
      <c r="H88" s="384">
        <v>85</v>
      </c>
      <c r="I88" s="384">
        <v>93</v>
      </c>
      <c r="J88" s="384">
        <v>105</v>
      </c>
      <c r="K88" s="384">
        <v>805</v>
      </c>
    </row>
    <row r="89" spans="1:11" x14ac:dyDescent="0.25">
      <c r="A89" s="383" t="s">
        <v>453</v>
      </c>
      <c r="B89" s="384">
        <v>198</v>
      </c>
      <c r="C89" s="384">
        <v>147</v>
      </c>
      <c r="D89" s="384">
        <v>279</v>
      </c>
      <c r="E89" s="384">
        <v>326</v>
      </c>
      <c r="F89" s="384">
        <v>263</v>
      </c>
      <c r="G89" s="384">
        <v>64</v>
      </c>
      <c r="H89" s="384">
        <v>308</v>
      </c>
      <c r="I89" s="384">
        <v>290</v>
      </c>
      <c r="J89" s="384">
        <v>233</v>
      </c>
      <c r="K89" s="384">
        <v>2108</v>
      </c>
    </row>
    <row r="90" spans="1:11" x14ac:dyDescent="0.25">
      <c r="A90" s="383" t="s">
        <v>369</v>
      </c>
      <c r="B90" s="384"/>
      <c r="C90" s="384"/>
      <c r="D90" s="384"/>
      <c r="E90" s="384"/>
      <c r="F90" s="384"/>
      <c r="G90" s="384"/>
      <c r="H90" s="384"/>
      <c r="I90" s="384">
        <v>35</v>
      </c>
      <c r="J90" s="384"/>
      <c r="K90" s="384">
        <v>35</v>
      </c>
    </row>
    <row r="91" spans="1:11" x14ac:dyDescent="0.25">
      <c r="A91" s="383" t="s">
        <v>454</v>
      </c>
      <c r="B91" s="384"/>
      <c r="C91" s="384"/>
      <c r="D91" s="384"/>
      <c r="E91" s="384"/>
      <c r="F91" s="384"/>
      <c r="G91" s="384"/>
      <c r="H91" s="384"/>
      <c r="I91" s="384">
        <v>40</v>
      </c>
      <c r="J91" s="384"/>
      <c r="K91" s="384">
        <v>40</v>
      </c>
    </row>
    <row r="92" spans="1:11" x14ac:dyDescent="0.25">
      <c r="A92" s="381" t="s">
        <v>455</v>
      </c>
      <c r="B92" s="382">
        <v>186</v>
      </c>
      <c r="C92" s="382">
        <v>135</v>
      </c>
      <c r="D92" s="382">
        <v>165</v>
      </c>
      <c r="E92" s="382">
        <v>182</v>
      </c>
      <c r="F92" s="382">
        <v>205</v>
      </c>
      <c r="G92" s="382">
        <v>195</v>
      </c>
      <c r="H92" s="382">
        <v>254</v>
      </c>
      <c r="I92" s="382">
        <v>282</v>
      </c>
      <c r="J92" s="382">
        <v>208</v>
      </c>
      <c r="K92" s="382">
        <v>1812</v>
      </c>
    </row>
    <row r="93" spans="1:11" x14ac:dyDescent="0.25">
      <c r="A93" s="383" t="s">
        <v>456</v>
      </c>
      <c r="B93" s="384">
        <v>50</v>
      </c>
      <c r="C93" s="384">
        <v>9</v>
      </c>
      <c r="D93" s="384">
        <v>50</v>
      </c>
      <c r="E93" s="384">
        <v>59</v>
      </c>
      <c r="F93" s="384">
        <v>41</v>
      </c>
      <c r="G93" s="384">
        <v>52</v>
      </c>
      <c r="H93" s="384">
        <v>38</v>
      </c>
      <c r="I93" s="384">
        <v>58</v>
      </c>
      <c r="J93" s="384">
        <v>41</v>
      </c>
      <c r="K93" s="384">
        <v>398</v>
      </c>
    </row>
    <row r="94" spans="1:11" x14ac:dyDescent="0.25">
      <c r="A94" s="383" t="s">
        <v>342</v>
      </c>
      <c r="B94" s="384">
        <v>102</v>
      </c>
      <c r="C94" s="384">
        <v>92</v>
      </c>
      <c r="D94" s="384">
        <v>98</v>
      </c>
      <c r="E94" s="384">
        <v>81</v>
      </c>
      <c r="F94" s="384">
        <v>85</v>
      </c>
      <c r="G94" s="384">
        <v>84</v>
      </c>
      <c r="H94" s="384">
        <v>108</v>
      </c>
      <c r="I94" s="384">
        <v>101</v>
      </c>
      <c r="J94" s="384">
        <v>64</v>
      </c>
      <c r="K94" s="384">
        <v>815</v>
      </c>
    </row>
    <row r="95" spans="1:11" x14ac:dyDescent="0.25">
      <c r="A95" s="383" t="s">
        <v>343</v>
      </c>
      <c r="B95" s="384">
        <v>34</v>
      </c>
      <c r="C95" s="384">
        <v>34</v>
      </c>
      <c r="D95" s="384">
        <v>17</v>
      </c>
      <c r="E95" s="384">
        <v>42</v>
      </c>
      <c r="F95" s="384">
        <v>38</v>
      </c>
      <c r="G95" s="384">
        <v>13</v>
      </c>
      <c r="H95" s="384">
        <v>45</v>
      </c>
      <c r="I95" s="384">
        <v>39</v>
      </c>
      <c r="J95" s="384">
        <v>36</v>
      </c>
      <c r="K95" s="384">
        <v>298</v>
      </c>
    </row>
    <row r="96" spans="1:11" x14ac:dyDescent="0.25">
      <c r="A96" s="383" t="s">
        <v>457</v>
      </c>
      <c r="B96" s="384"/>
      <c r="C96" s="384"/>
      <c r="D96" s="384"/>
      <c r="E96" s="384"/>
      <c r="F96" s="384">
        <v>41</v>
      </c>
      <c r="G96" s="384">
        <v>46</v>
      </c>
      <c r="H96" s="384">
        <v>63</v>
      </c>
      <c r="I96" s="384">
        <v>84</v>
      </c>
      <c r="J96" s="384">
        <v>67</v>
      </c>
      <c r="K96" s="384">
        <v>301</v>
      </c>
    </row>
    <row r="97" spans="1:11" x14ac:dyDescent="0.25">
      <c r="A97" s="381" t="s">
        <v>458</v>
      </c>
      <c r="B97" s="382">
        <v>168</v>
      </c>
      <c r="C97" s="382">
        <v>79</v>
      </c>
      <c r="D97" s="382">
        <v>174</v>
      </c>
      <c r="E97" s="382">
        <v>192</v>
      </c>
      <c r="F97" s="382">
        <v>179</v>
      </c>
      <c r="G97" s="382">
        <v>160</v>
      </c>
      <c r="H97" s="382">
        <v>126</v>
      </c>
      <c r="I97" s="382">
        <v>286</v>
      </c>
      <c r="J97" s="382">
        <v>131</v>
      </c>
      <c r="K97" s="382">
        <v>1495</v>
      </c>
    </row>
    <row r="98" spans="1:11" x14ac:dyDescent="0.25">
      <c r="A98" s="383" t="s">
        <v>346</v>
      </c>
      <c r="B98" s="384">
        <v>168</v>
      </c>
      <c r="C98" s="384">
        <v>79</v>
      </c>
      <c r="D98" s="384">
        <v>174</v>
      </c>
      <c r="E98" s="384">
        <v>192</v>
      </c>
      <c r="F98" s="384">
        <v>179</v>
      </c>
      <c r="G98" s="384">
        <v>160</v>
      </c>
      <c r="H98" s="384">
        <v>126</v>
      </c>
      <c r="I98" s="384">
        <v>174</v>
      </c>
      <c r="J98" s="384">
        <v>131</v>
      </c>
      <c r="K98" s="384">
        <v>1383</v>
      </c>
    </row>
    <row r="99" spans="1:11" x14ac:dyDescent="0.25">
      <c r="A99" s="383" t="s">
        <v>459</v>
      </c>
      <c r="B99" s="384"/>
      <c r="C99" s="384"/>
      <c r="D99" s="384"/>
      <c r="E99" s="384"/>
      <c r="F99" s="384"/>
      <c r="G99" s="384"/>
      <c r="H99" s="384"/>
      <c r="I99" s="384">
        <v>14</v>
      </c>
      <c r="J99" s="384"/>
      <c r="K99" s="384">
        <v>14</v>
      </c>
    </row>
    <row r="100" spans="1:11" x14ac:dyDescent="0.25">
      <c r="A100" s="383" t="s">
        <v>460</v>
      </c>
      <c r="B100" s="384"/>
      <c r="C100" s="384"/>
      <c r="D100" s="384"/>
      <c r="E100" s="384"/>
      <c r="F100" s="384"/>
      <c r="G100" s="384"/>
      <c r="H100" s="384"/>
      <c r="I100" s="384">
        <v>19</v>
      </c>
      <c r="J100" s="384"/>
      <c r="K100" s="384">
        <v>19</v>
      </c>
    </row>
    <row r="101" spans="1:11" x14ac:dyDescent="0.25">
      <c r="A101" s="383" t="s">
        <v>461</v>
      </c>
      <c r="B101" s="384"/>
      <c r="C101" s="384"/>
      <c r="D101" s="384"/>
      <c r="E101" s="384"/>
      <c r="F101" s="384"/>
      <c r="G101" s="384"/>
      <c r="H101" s="384"/>
      <c r="I101" s="384">
        <v>19</v>
      </c>
      <c r="J101" s="384"/>
      <c r="K101" s="384">
        <v>19</v>
      </c>
    </row>
    <row r="102" spans="1:11" x14ac:dyDescent="0.25">
      <c r="A102" s="383" t="s">
        <v>462</v>
      </c>
      <c r="B102" s="384"/>
      <c r="C102" s="384"/>
      <c r="D102" s="384"/>
      <c r="E102" s="384"/>
      <c r="F102" s="384"/>
      <c r="G102" s="384"/>
      <c r="H102" s="384"/>
      <c r="I102" s="384">
        <v>13</v>
      </c>
      <c r="J102" s="384"/>
      <c r="K102" s="384">
        <v>13</v>
      </c>
    </row>
    <row r="103" spans="1:11" x14ac:dyDescent="0.25">
      <c r="A103" s="383" t="s">
        <v>463</v>
      </c>
      <c r="B103" s="384"/>
      <c r="C103" s="384"/>
      <c r="D103" s="384"/>
      <c r="E103" s="384"/>
      <c r="F103" s="384"/>
      <c r="G103" s="384"/>
      <c r="H103" s="384"/>
      <c r="I103" s="384">
        <v>19</v>
      </c>
      <c r="J103" s="384"/>
      <c r="K103" s="384">
        <v>19</v>
      </c>
    </row>
    <row r="104" spans="1:11" x14ac:dyDescent="0.25">
      <c r="A104" s="383" t="s">
        <v>464</v>
      </c>
      <c r="B104" s="384"/>
      <c r="C104" s="384"/>
      <c r="D104" s="384"/>
      <c r="E104" s="384"/>
      <c r="F104" s="384"/>
      <c r="G104" s="384"/>
      <c r="H104" s="384"/>
      <c r="I104" s="384">
        <v>18</v>
      </c>
      <c r="J104" s="384"/>
      <c r="K104" s="384">
        <v>18</v>
      </c>
    </row>
    <row r="105" spans="1:11" x14ac:dyDescent="0.25">
      <c r="A105" s="383" t="s">
        <v>465</v>
      </c>
      <c r="B105" s="384"/>
      <c r="C105" s="384"/>
      <c r="D105" s="384"/>
      <c r="E105" s="384"/>
      <c r="F105" s="384"/>
      <c r="G105" s="384"/>
      <c r="H105" s="384"/>
      <c r="I105" s="384">
        <v>10</v>
      </c>
      <c r="J105" s="384"/>
      <c r="K105" s="384">
        <v>10</v>
      </c>
    </row>
    <row r="106" spans="1:11" x14ac:dyDescent="0.25">
      <c r="A106" s="381" t="s">
        <v>466</v>
      </c>
      <c r="B106" s="382">
        <v>196</v>
      </c>
      <c r="C106" s="382">
        <v>181</v>
      </c>
      <c r="D106" s="382">
        <v>239</v>
      </c>
      <c r="E106" s="382">
        <v>220</v>
      </c>
      <c r="F106" s="382">
        <v>193</v>
      </c>
      <c r="G106" s="382">
        <v>171</v>
      </c>
      <c r="H106" s="382">
        <v>186</v>
      </c>
      <c r="I106" s="382">
        <v>152</v>
      </c>
      <c r="J106" s="382">
        <v>127</v>
      </c>
      <c r="K106" s="382">
        <v>1665</v>
      </c>
    </row>
    <row r="107" spans="1:11" x14ac:dyDescent="0.25">
      <c r="A107" s="383" t="s">
        <v>314</v>
      </c>
      <c r="B107" s="384">
        <v>25</v>
      </c>
      <c r="C107" s="384">
        <v>13</v>
      </c>
      <c r="D107" s="384">
        <v>28</v>
      </c>
      <c r="E107" s="384">
        <v>32</v>
      </c>
      <c r="F107" s="384">
        <v>23</v>
      </c>
      <c r="G107" s="384">
        <v>16</v>
      </c>
      <c r="H107" s="384">
        <v>16</v>
      </c>
      <c r="I107" s="384">
        <v>28</v>
      </c>
      <c r="J107" s="384">
        <v>22</v>
      </c>
      <c r="K107" s="384">
        <v>203</v>
      </c>
    </row>
    <row r="108" spans="1:11" x14ac:dyDescent="0.25">
      <c r="A108" s="383" t="s">
        <v>436</v>
      </c>
      <c r="B108" s="384">
        <v>42</v>
      </c>
      <c r="C108" s="384">
        <v>17</v>
      </c>
      <c r="D108" s="384">
        <v>45</v>
      </c>
      <c r="E108" s="384">
        <v>17</v>
      </c>
      <c r="F108" s="384">
        <v>34</v>
      </c>
      <c r="G108" s="384">
        <v>40</v>
      </c>
      <c r="H108" s="384">
        <v>42</v>
      </c>
      <c r="I108" s="384">
        <v>32</v>
      </c>
      <c r="J108" s="384">
        <v>20</v>
      </c>
      <c r="K108" s="384">
        <v>289</v>
      </c>
    </row>
    <row r="109" spans="1:11" x14ac:dyDescent="0.25">
      <c r="A109" s="383" t="s">
        <v>317</v>
      </c>
      <c r="B109" s="384">
        <v>39</v>
      </c>
      <c r="C109" s="384">
        <v>31</v>
      </c>
      <c r="D109" s="384">
        <v>27</v>
      </c>
      <c r="E109" s="384">
        <v>40</v>
      </c>
      <c r="F109" s="384">
        <v>26</v>
      </c>
      <c r="G109" s="384">
        <v>23</v>
      </c>
      <c r="H109" s="384">
        <v>33</v>
      </c>
      <c r="I109" s="384">
        <v>42</v>
      </c>
      <c r="J109" s="384">
        <v>8</v>
      </c>
      <c r="K109" s="384">
        <v>269</v>
      </c>
    </row>
    <row r="110" spans="1:11" x14ac:dyDescent="0.25">
      <c r="A110" s="383" t="s">
        <v>467</v>
      </c>
      <c r="B110" s="384">
        <v>35</v>
      </c>
      <c r="C110" s="384">
        <v>92</v>
      </c>
      <c r="D110" s="384">
        <v>91</v>
      </c>
      <c r="E110" s="384">
        <v>76</v>
      </c>
      <c r="F110" s="384">
        <v>75</v>
      </c>
      <c r="G110" s="384">
        <v>64</v>
      </c>
      <c r="H110" s="384">
        <v>80</v>
      </c>
      <c r="I110" s="384"/>
      <c r="J110" s="384">
        <v>45</v>
      </c>
      <c r="K110" s="384">
        <v>558</v>
      </c>
    </row>
    <row r="111" spans="1:11" x14ac:dyDescent="0.25">
      <c r="A111" s="383" t="s">
        <v>439</v>
      </c>
      <c r="B111" s="384"/>
      <c r="C111" s="384"/>
      <c r="D111" s="384"/>
      <c r="E111" s="384"/>
      <c r="F111" s="384"/>
      <c r="G111" s="384">
        <v>2</v>
      </c>
      <c r="H111" s="384">
        <v>1</v>
      </c>
      <c r="I111" s="384">
        <v>4</v>
      </c>
      <c r="J111" s="384">
        <v>3</v>
      </c>
      <c r="K111" s="384">
        <v>10</v>
      </c>
    </row>
    <row r="112" spans="1:11" x14ac:dyDescent="0.25">
      <c r="A112" s="383" t="s">
        <v>320</v>
      </c>
      <c r="B112" s="384">
        <v>55</v>
      </c>
      <c r="C112" s="384">
        <v>28</v>
      </c>
      <c r="D112" s="384">
        <v>48</v>
      </c>
      <c r="E112" s="384">
        <v>55</v>
      </c>
      <c r="F112" s="384">
        <v>35</v>
      </c>
      <c r="G112" s="384">
        <v>26</v>
      </c>
      <c r="H112" s="384">
        <v>14</v>
      </c>
      <c r="I112" s="384">
        <v>46</v>
      </c>
      <c r="J112" s="384">
        <v>29</v>
      </c>
      <c r="K112" s="384">
        <v>336</v>
      </c>
    </row>
    <row r="113" spans="1:11" x14ac:dyDescent="0.25">
      <c r="A113" s="381" t="s">
        <v>468</v>
      </c>
      <c r="B113" s="382">
        <v>314</v>
      </c>
      <c r="C113" s="382">
        <v>137</v>
      </c>
      <c r="D113" s="382">
        <v>177</v>
      </c>
      <c r="E113" s="382">
        <v>199</v>
      </c>
      <c r="F113" s="382">
        <v>175</v>
      </c>
      <c r="G113" s="382">
        <v>235</v>
      </c>
      <c r="H113" s="382">
        <v>381</v>
      </c>
      <c r="I113" s="382">
        <v>422</v>
      </c>
      <c r="J113" s="382">
        <v>389</v>
      </c>
      <c r="K113" s="382">
        <v>2429</v>
      </c>
    </row>
    <row r="114" spans="1:11" x14ac:dyDescent="0.25">
      <c r="A114" s="383" t="s">
        <v>351</v>
      </c>
      <c r="B114" s="384">
        <v>70</v>
      </c>
      <c r="C114" s="384">
        <v>83</v>
      </c>
      <c r="D114" s="384">
        <v>172</v>
      </c>
      <c r="E114" s="384">
        <v>106</v>
      </c>
      <c r="F114" s="384">
        <v>99</v>
      </c>
      <c r="G114" s="384">
        <v>72</v>
      </c>
      <c r="H114" s="384">
        <v>83</v>
      </c>
      <c r="I114" s="384">
        <v>88</v>
      </c>
      <c r="J114" s="384">
        <v>22</v>
      </c>
      <c r="K114" s="384">
        <v>795</v>
      </c>
    </row>
    <row r="115" spans="1:11" x14ac:dyDescent="0.25">
      <c r="A115" s="383" t="s">
        <v>469</v>
      </c>
      <c r="B115" s="384"/>
      <c r="C115" s="384"/>
      <c r="D115" s="384">
        <v>5</v>
      </c>
      <c r="E115" s="384">
        <v>9</v>
      </c>
      <c r="F115" s="384"/>
      <c r="G115" s="384"/>
      <c r="H115" s="384"/>
      <c r="I115" s="384"/>
      <c r="J115" s="384"/>
      <c r="K115" s="384">
        <v>14</v>
      </c>
    </row>
    <row r="116" spans="1:11" x14ac:dyDescent="0.25">
      <c r="A116" s="383" t="s">
        <v>470</v>
      </c>
      <c r="B116" s="384">
        <v>66</v>
      </c>
      <c r="C116" s="384"/>
      <c r="D116" s="384"/>
      <c r="E116" s="384"/>
      <c r="F116" s="384"/>
      <c r="G116" s="384">
        <v>84</v>
      </c>
      <c r="H116" s="384">
        <v>77</v>
      </c>
      <c r="I116" s="384">
        <v>65</v>
      </c>
      <c r="J116" s="384"/>
      <c r="K116" s="384">
        <v>292</v>
      </c>
    </row>
    <row r="117" spans="1:11" x14ac:dyDescent="0.25">
      <c r="A117" s="383" t="s">
        <v>471</v>
      </c>
      <c r="B117" s="384">
        <v>93</v>
      </c>
      <c r="C117" s="384"/>
      <c r="D117" s="384"/>
      <c r="E117" s="384"/>
      <c r="F117" s="384"/>
      <c r="G117" s="384"/>
      <c r="H117" s="384">
        <v>43</v>
      </c>
      <c r="I117" s="384">
        <v>47</v>
      </c>
      <c r="J117" s="384"/>
      <c r="K117" s="384">
        <v>183</v>
      </c>
    </row>
    <row r="118" spans="1:11" x14ac:dyDescent="0.25">
      <c r="A118" s="383" t="s">
        <v>352</v>
      </c>
      <c r="B118" s="384">
        <v>85</v>
      </c>
      <c r="C118" s="384">
        <v>54</v>
      </c>
      <c r="D118" s="384"/>
      <c r="E118" s="384">
        <v>84</v>
      </c>
      <c r="F118" s="384">
        <v>76</v>
      </c>
      <c r="G118" s="384">
        <v>79</v>
      </c>
      <c r="H118" s="384">
        <v>80</v>
      </c>
      <c r="I118" s="384">
        <v>77</v>
      </c>
      <c r="J118" s="384">
        <v>77</v>
      </c>
      <c r="K118" s="384">
        <v>612</v>
      </c>
    </row>
    <row r="119" spans="1:11" x14ac:dyDescent="0.25">
      <c r="A119" s="383" t="s">
        <v>472</v>
      </c>
      <c r="B119" s="384"/>
      <c r="C119" s="384"/>
      <c r="D119" s="384"/>
      <c r="E119" s="384"/>
      <c r="F119" s="384"/>
      <c r="G119" s="384"/>
      <c r="H119" s="384">
        <v>70</v>
      </c>
      <c r="I119" s="384"/>
      <c r="J119" s="384">
        <v>39</v>
      </c>
      <c r="K119" s="384">
        <v>109</v>
      </c>
    </row>
    <row r="120" spans="1:11" x14ac:dyDescent="0.25">
      <c r="A120" s="383" t="s">
        <v>473</v>
      </c>
      <c r="B120" s="384"/>
      <c r="C120" s="384"/>
      <c r="D120" s="384"/>
      <c r="E120" s="384"/>
      <c r="F120" s="384"/>
      <c r="G120" s="384"/>
      <c r="H120" s="384">
        <v>28</v>
      </c>
      <c r="I120" s="384">
        <v>72</v>
      </c>
      <c r="J120" s="384"/>
      <c r="K120" s="384">
        <v>100</v>
      </c>
    </row>
    <row r="121" spans="1:11" x14ac:dyDescent="0.25">
      <c r="A121" s="383" t="s">
        <v>474</v>
      </c>
      <c r="B121" s="384"/>
      <c r="C121" s="384"/>
      <c r="D121" s="384"/>
      <c r="E121" s="384"/>
      <c r="F121" s="384"/>
      <c r="G121" s="384"/>
      <c r="H121" s="384"/>
      <c r="I121" s="384">
        <v>73</v>
      </c>
      <c r="J121" s="384">
        <v>251</v>
      </c>
      <c r="K121" s="384">
        <v>324</v>
      </c>
    </row>
    <row r="122" spans="1:11" x14ac:dyDescent="0.25">
      <c r="A122" s="381" t="s">
        <v>475</v>
      </c>
      <c r="B122" s="382">
        <v>212</v>
      </c>
      <c r="C122" s="382">
        <v>211</v>
      </c>
      <c r="D122" s="382">
        <v>159</v>
      </c>
      <c r="E122" s="382">
        <v>255</v>
      </c>
      <c r="F122" s="382">
        <v>124</v>
      </c>
      <c r="G122" s="382">
        <v>262</v>
      </c>
      <c r="H122" s="382">
        <v>324</v>
      </c>
      <c r="I122" s="382">
        <v>301</v>
      </c>
      <c r="J122" s="382">
        <v>228</v>
      </c>
      <c r="K122" s="382">
        <v>2076</v>
      </c>
    </row>
    <row r="123" spans="1:11" x14ac:dyDescent="0.25">
      <c r="A123" s="383" t="s">
        <v>476</v>
      </c>
      <c r="B123" s="384">
        <v>7</v>
      </c>
      <c r="C123" s="384"/>
      <c r="D123" s="384"/>
      <c r="E123" s="384"/>
      <c r="F123" s="384"/>
      <c r="G123" s="384"/>
      <c r="H123" s="384"/>
      <c r="I123" s="384"/>
      <c r="J123" s="384"/>
      <c r="K123" s="384">
        <v>7</v>
      </c>
    </row>
    <row r="124" spans="1:11" x14ac:dyDescent="0.25">
      <c r="A124" s="383" t="s">
        <v>477</v>
      </c>
      <c r="B124" s="384">
        <v>12</v>
      </c>
      <c r="C124" s="384">
        <v>5</v>
      </c>
      <c r="D124" s="384"/>
      <c r="E124" s="384"/>
      <c r="F124" s="384"/>
      <c r="G124" s="384"/>
      <c r="H124" s="384"/>
      <c r="I124" s="384"/>
      <c r="J124" s="384"/>
      <c r="K124" s="384">
        <v>17</v>
      </c>
    </row>
    <row r="125" spans="1:11" x14ac:dyDescent="0.25">
      <c r="A125" s="383" t="s">
        <v>478</v>
      </c>
      <c r="B125" s="384">
        <v>193</v>
      </c>
      <c r="C125" s="384">
        <v>206</v>
      </c>
      <c r="D125" s="384">
        <v>159</v>
      </c>
      <c r="E125" s="384">
        <v>255</v>
      </c>
      <c r="F125" s="384">
        <v>124</v>
      </c>
      <c r="G125" s="384">
        <v>262</v>
      </c>
      <c r="H125" s="384">
        <v>324</v>
      </c>
      <c r="I125" s="384">
        <v>230</v>
      </c>
      <c r="J125" s="384">
        <v>228</v>
      </c>
      <c r="K125" s="384">
        <v>1981</v>
      </c>
    </row>
    <row r="126" spans="1:11" x14ac:dyDescent="0.25">
      <c r="A126" s="383" t="s">
        <v>479</v>
      </c>
      <c r="B126" s="384"/>
      <c r="C126" s="384"/>
      <c r="D126" s="384"/>
      <c r="E126" s="384"/>
      <c r="F126" s="384"/>
      <c r="G126" s="384"/>
      <c r="H126" s="384"/>
      <c r="I126" s="384">
        <v>24</v>
      </c>
      <c r="J126" s="384"/>
      <c r="K126" s="384">
        <v>24</v>
      </c>
    </row>
    <row r="127" spans="1:11" x14ac:dyDescent="0.25">
      <c r="A127" s="383" t="s">
        <v>480</v>
      </c>
      <c r="B127" s="384"/>
      <c r="C127" s="384"/>
      <c r="D127" s="384"/>
      <c r="E127" s="384"/>
      <c r="F127" s="384"/>
      <c r="G127" s="384"/>
      <c r="H127" s="384"/>
      <c r="I127" s="384">
        <v>22</v>
      </c>
      <c r="J127" s="384"/>
      <c r="K127" s="384">
        <v>22</v>
      </c>
    </row>
    <row r="128" spans="1:11" x14ac:dyDescent="0.25">
      <c r="A128" s="383" t="s">
        <v>481</v>
      </c>
      <c r="B128" s="384"/>
      <c r="C128" s="384"/>
      <c r="D128" s="384"/>
      <c r="E128" s="384"/>
      <c r="F128" s="384"/>
      <c r="G128" s="384"/>
      <c r="H128" s="384"/>
      <c r="I128" s="384">
        <v>25</v>
      </c>
      <c r="J128" s="384"/>
      <c r="K128" s="384">
        <v>25</v>
      </c>
    </row>
    <row r="129" spans="1:11" x14ac:dyDescent="0.25">
      <c r="A129" s="381" t="s">
        <v>482</v>
      </c>
      <c r="B129" s="382">
        <v>516</v>
      </c>
      <c r="C129" s="382">
        <v>373</v>
      </c>
      <c r="D129" s="382">
        <v>391</v>
      </c>
      <c r="E129" s="382">
        <v>472</v>
      </c>
      <c r="F129" s="382">
        <v>490</v>
      </c>
      <c r="G129" s="382">
        <v>426</v>
      </c>
      <c r="H129" s="382">
        <v>263</v>
      </c>
      <c r="I129" s="382">
        <v>295</v>
      </c>
      <c r="J129" s="382">
        <v>338</v>
      </c>
      <c r="K129" s="382">
        <v>3564</v>
      </c>
    </row>
    <row r="130" spans="1:11" x14ac:dyDescent="0.25">
      <c r="A130" s="383" t="s">
        <v>356</v>
      </c>
      <c r="B130" s="384">
        <v>17</v>
      </c>
      <c r="C130" s="384">
        <v>36</v>
      </c>
      <c r="D130" s="384">
        <v>51</v>
      </c>
      <c r="E130" s="384">
        <v>46</v>
      </c>
      <c r="F130" s="384">
        <v>32</v>
      </c>
      <c r="G130" s="384">
        <v>43</v>
      </c>
      <c r="H130" s="384"/>
      <c r="I130" s="384">
        <v>26</v>
      </c>
      <c r="J130" s="384">
        <v>32</v>
      </c>
      <c r="K130" s="384">
        <v>283</v>
      </c>
    </row>
    <row r="131" spans="1:11" x14ac:dyDescent="0.25">
      <c r="A131" s="383" t="s">
        <v>431</v>
      </c>
      <c r="B131" s="384"/>
      <c r="C131" s="384"/>
      <c r="D131" s="384"/>
      <c r="E131" s="384"/>
      <c r="F131" s="384"/>
      <c r="G131" s="384"/>
      <c r="H131" s="384"/>
      <c r="I131" s="384"/>
      <c r="J131" s="384">
        <v>43</v>
      </c>
      <c r="K131" s="384">
        <v>43</v>
      </c>
    </row>
    <row r="132" spans="1:11" x14ac:dyDescent="0.25">
      <c r="A132" s="383" t="s">
        <v>483</v>
      </c>
      <c r="B132" s="384">
        <v>86</v>
      </c>
      <c r="C132" s="384">
        <v>61</v>
      </c>
      <c r="D132" s="384">
        <v>87</v>
      </c>
      <c r="E132" s="384">
        <v>81</v>
      </c>
      <c r="F132" s="384">
        <v>75</v>
      </c>
      <c r="G132" s="384">
        <v>82</v>
      </c>
      <c r="H132" s="384">
        <v>50</v>
      </c>
      <c r="I132" s="384">
        <v>35</v>
      </c>
      <c r="J132" s="384">
        <v>78</v>
      </c>
      <c r="K132" s="384">
        <v>635</v>
      </c>
    </row>
    <row r="133" spans="1:11" x14ac:dyDescent="0.25">
      <c r="A133" s="383" t="s">
        <v>484</v>
      </c>
      <c r="B133" s="384">
        <v>20</v>
      </c>
      <c r="C133" s="384">
        <v>44</v>
      </c>
      <c r="D133" s="384">
        <v>54</v>
      </c>
      <c r="E133" s="384">
        <v>83</v>
      </c>
      <c r="F133" s="384">
        <v>59</v>
      </c>
      <c r="G133" s="384">
        <v>32</v>
      </c>
      <c r="H133" s="384"/>
      <c r="I133" s="384"/>
      <c r="J133" s="384"/>
      <c r="K133" s="384">
        <v>292</v>
      </c>
    </row>
    <row r="134" spans="1:11" x14ac:dyDescent="0.25">
      <c r="A134" s="383" t="s">
        <v>485</v>
      </c>
      <c r="B134" s="384">
        <v>107</v>
      </c>
      <c r="C134" s="384">
        <v>121</v>
      </c>
      <c r="D134" s="384">
        <v>10</v>
      </c>
      <c r="E134" s="384">
        <v>37</v>
      </c>
      <c r="F134" s="384">
        <v>130</v>
      </c>
      <c r="G134" s="384">
        <v>94</v>
      </c>
      <c r="H134" s="384">
        <v>95</v>
      </c>
      <c r="I134" s="384">
        <v>90</v>
      </c>
      <c r="J134" s="384">
        <v>70</v>
      </c>
      <c r="K134" s="384">
        <v>754</v>
      </c>
    </row>
    <row r="135" spans="1:11" x14ac:dyDescent="0.25">
      <c r="A135" s="383" t="s">
        <v>360</v>
      </c>
      <c r="B135" s="384">
        <v>83</v>
      </c>
      <c r="C135" s="384"/>
      <c r="D135" s="384">
        <v>87</v>
      </c>
      <c r="E135" s="384">
        <v>83</v>
      </c>
      <c r="F135" s="384">
        <v>68</v>
      </c>
      <c r="G135" s="384">
        <v>34</v>
      </c>
      <c r="H135" s="384">
        <v>30</v>
      </c>
      <c r="I135" s="384">
        <v>23</v>
      </c>
      <c r="J135" s="384">
        <v>19</v>
      </c>
      <c r="K135" s="384">
        <v>427</v>
      </c>
    </row>
    <row r="136" spans="1:11" x14ac:dyDescent="0.25">
      <c r="A136" s="383" t="s">
        <v>486</v>
      </c>
      <c r="B136" s="384">
        <v>37</v>
      </c>
      <c r="C136" s="384">
        <v>11</v>
      </c>
      <c r="D136" s="384">
        <v>23</v>
      </c>
      <c r="E136" s="384">
        <v>51</v>
      </c>
      <c r="F136" s="384">
        <v>42</v>
      </c>
      <c r="G136" s="384">
        <v>27</v>
      </c>
      <c r="H136" s="384"/>
      <c r="I136" s="384"/>
      <c r="J136" s="384"/>
      <c r="K136" s="384">
        <v>191</v>
      </c>
    </row>
    <row r="137" spans="1:11" x14ac:dyDescent="0.25">
      <c r="A137" s="383" t="s">
        <v>361</v>
      </c>
      <c r="B137" s="384"/>
      <c r="C137" s="384">
        <v>6</v>
      </c>
      <c r="D137" s="384">
        <v>4</v>
      </c>
      <c r="E137" s="384"/>
      <c r="F137" s="384"/>
      <c r="G137" s="384">
        <v>5</v>
      </c>
      <c r="H137" s="384">
        <v>8</v>
      </c>
      <c r="I137" s="384">
        <v>10</v>
      </c>
      <c r="J137" s="384"/>
      <c r="K137" s="384">
        <v>33</v>
      </c>
    </row>
    <row r="138" spans="1:11" x14ac:dyDescent="0.25">
      <c r="A138" s="383" t="s">
        <v>487</v>
      </c>
      <c r="B138" s="384">
        <v>61</v>
      </c>
      <c r="C138" s="384">
        <v>50</v>
      </c>
      <c r="D138" s="384">
        <v>16</v>
      </c>
      <c r="E138" s="384">
        <v>29</v>
      </c>
      <c r="F138" s="384">
        <v>37</v>
      </c>
      <c r="G138" s="384">
        <v>24</v>
      </c>
      <c r="H138" s="384">
        <v>1</v>
      </c>
      <c r="I138" s="384"/>
      <c r="J138" s="384"/>
      <c r="K138" s="384">
        <v>218</v>
      </c>
    </row>
    <row r="139" spans="1:11" x14ac:dyDescent="0.25">
      <c r="A139" s="383" t="s">
        <v>488</v>
      </c>
      <c r="B139" s="384">
        <v>39</v>
      </c>
      <c r="C139" s="384"/>
      <c r="D139" s="384"/>
      <c r="E139" s="384"/>
      <c r="F139" s="384"/>
      <c r="G139" s="384"/>
      <c r="H139" s="384"/>
      <c r="I139" s="384"/>
      <c r="J139" s="384"/>
      <c r="K139" s="384">
        <v>39</v>
      </c>
    </row>
    <row r="140" spans="1:11" x14ac:dyDescent="0.25">
      <c r="A140" s="383" t="s">
        <v>489</v>
      </c>
      <c r="B140" s="384">
        <v>66</v>
      </c>
      <c r="C140" s="384">
        <v>44</v>
      </c>
      <c r="D140" s="384">
        <v>59</v>
      </c>
      <c r="E140" s="384">
        <v>62</v>
      </c>
      <c r="F140" s="384">
        <v>47</v>
      </c>
      <c r="G140" s="384">
        <v>85</v>
      </c>
      <c r="H140" s="384">
        <v>79</v>
      </c>
      <c r="I140" s="384">
        <v>88</v>
      </c>
      <c r="J140" s="384">
        <v>63</v>
      </c>
      <c r="K140" s="384">
        <v>593</v>
      </c>
    </row>
    <row r="141" spans="1:11" x14ac:dyDescent="0.25">
      <c r="A141" s="383" t="s">
        <v>369</v>
      </c>
      <c r="B141" s="384"/>
      <c r="C141" s="384"/>
      <c r="D141" s="384"/>
      <c r="E141" s="384"/>
      <c r="F141" s="384"/>
      <c r="G141" s="384"/>
      <c r="H141" s="384"/>
      <c r="I141" s="384">
        <v>23</v>
      </c>
      <c r="J141" s="384">
        <v>33</v>
      </c>
      <c r="K141" s="384">
        <v>56</v>
      </c>
    </row>
    <row r="142" spans="1:11" x14ac:dyDescent="0.25">
      <c r="A142" s="381" t="s">
        <v>490</v>
      </c>
      <c r="B142" s="382">
        <v>300</v>
      </c>
      <c r="C142" s="382">
        <v>333</v>
      </c>
      <c r="D142" s="382">
        <v>327</v>
      </c>
      <c r="E142" s="382"/>
      <c r="F142" s="382">
        <v>359</v>
      </c>
      <c r="G142" s="382">
        <v>290</v>
      </c>
      <c r="H142" s="382">
        <v>367</v>
      </c>
      <c r="I142" s="382">
        <v>339</v>
      </c>
      <c r="J142" s="382">
        <v>355</v>
      </c>
      <c r="K142" s="382">
        <v>2670</v>
      </c>
    </row>
    <row r="143" spans="1:11" x14ac:dyDescent="0.25">
      <c r="A143" s="383" t="s">
        <v>491</v>
      </c>
      <c r="B143" s="384">
        <v>111</v>
      </c>
      <c r="C143" s="384">
        <v>73</v>
      </c>
      <c r="D143" s="384">
        <v>95</v>
      </c>
      <c r="E143" s="384"/>
      <c r="F143" s="384">
        <v>61</v>
      </c>
      <c r="G143" s="384">
        <v>79</v>
      </c>
      <c r="H143" s="384">
        <v>85</v>
      </c>
      <c r="I143" s="384">
        <v>69</v>
      </c>
      <c r="J143" s="384">
        <v>67</v>
      </c>
      <c r="K143" s="384">
        <v>640</v>
      </c>
    </row>
    <row r="144" spans="1:11" x14ac:dyDescent="0.25">
      <c r="A144" s="383" t="s">
        <v>366</v>
      </c>
      <c r="B144" s="384">
        <v>43</v>
      </c>
      <c r="C144" s="384">
        <v>38</v>
      </c>
      <c r="D144" s="384">
        <v>42</v>
      </c>
      <c r="E144" s="384"/>
      <c r="F144" s="384">
        <v>28</v>
      </c>
      <c r="G144" s="384"/>
      <c r="H144" s="384">
        <v>4</v>
      </c>
      <c r="I144" s="384">
        <v>30</v>
      </c>
      <c r="J144" s="384">
        <v>22</v>
      </c>
      <c r="K144" s="384">
        <v>207</v>
      </c>
    </row>
    <row r="145" spans="1:11" x14ac:dyDescent="0.25">
      <c r="A145" s="383" t="s">
        <v>492</v>
      </c>
      <c r="B145" s="384">
        <v>77</v>
      </c>
      <c r="C145" s="384">
        <v>80</v>
      </c>
      <c r="D145" s="384">
        <v>100</v>
      </c>
      <c r="E145" s="384"/>
      <c r="F145" s="384">
        <v>108</v>
      </c>
      <c r="G145" s="384">
        <v>72</v>
      </c>
      <c r="H145" s="384">
        <v>59</v>
      </c>
      <c r="I145" s="384">
        <v>45</v>
      </c>
      <c r="J145" s="384">
        <v>70</v>
      </c>
      <c r="K145" s="384">
        <v>611</v>
      </c>
    </row>
    <row r="146" spans="1:11" x14ac:dyDescent="0.25">
      <c r="A146" s="383" t="s">
        <v>368</v>
      </c>
      <c r="B146" s="384">
        <v>69</v>
      </c>
      <c r="C146" s="384">
        <v>142</v>
      </c>
      <c r="D146" s="384">
        <v>90</v>
      </c>
      <c r="E146" s="384"/>
      <c r="F146" s="384">
        <v>99</v>
      </c>
      <c r="G146" s="384">
        <v>81</v>
      </c>
      <c r="H146" s="384">
        <v>137</v>
      </c>
      <c r="I146" s="384">
        <v>85</v>
      </c>
      <c r="J146" s="384">
        <v>117</v>
      </c>
      <c r="K146" s="384">
        <v>820</v>
      </c>
    </row>
    <row r="147" spans="1:11" x14ac:dyDescent="0.25">
      <c r="A147" s="383" t="s">
        <v>370</v>
      </c>
      <c r="B147" s="384"/>
      <c r="C147" s="384"/>
      <c r="D147" s="384"/>
      <c r="E147" s="384"/>
      <c r="F147" s="384">
        <v>63</v>
      </c>
      <c r="G147" s="384">
        <v>58</v>
      </c>
      <c r="H147" s="384">
        <v>76</v>
      </c>
      <c r="I147" s="384">
        <v>110</v>
      </c>
      <c r="J147" s="384">
        <v>79</v>
      </c>
      <c r="K147" s="384">
        <v>386</v>
      </c>
    </row>
    <row r="148" spans="1:11" x14ac:dyDescent="0.25">
      <c r="A148" s="383" t="s">
        <v>369</v>
      </c>
      <c r="B148" s="384"/>
      <c r="C148" s="384"/>
      <c r="D148" s="384"/>
      <c r="E148" s="384"/>
      <c r="F148" s="384"/>
      <c r="G148" s="384"/>
      <c r="H148" s="384">
        <v>6</v>
      </c>
      <c r="I148" s="384"/>
      <c r="J148" s="384"/>
      <c r="K148" s="384">
        <v>6</v>
      </c>
    </row>
    <row r="149" spans="1:11" x14ac:dyDescent="0.25">
      <c r="A149" s="381" t="s">
        <v>493</v>
      </c>
      <c r="B149" s="382">
        <v>59</v>
      </c>
      <c r="C149" s="382"/>
      <c r="D149" s="382">
        <v>59</v>
      </c>
      <c r="E149" s="382">
        <v>48</v>
      </c>
      <c r="F149" s="382">
        <v>44</v>
      </c>
      <c r="G149" s="382">
        <v>30</v>
      </c>
      <c r="H149" s="382">
        <v>29</v>
      </c>
      <c r="I149" s="382">
        <v>15</v>
      </c>
      <c r="J149" s="382">
        <v>16</v>
      </c>
      <c r="K149" s="382">
        <v>300</v>
      </c>
    </row>
    <row r="150" spans="1:11" x14ac:dyDescent="0.25">
      <c r="A150" s="383" t="s">
        <v>372</v>
      </c>
      <c r="B150" s="384">
        <v>59</v>
      </c>
      <c r="C150" s="384"/>
      <c r="D150" s="384">
        <v>59</v>
      </c>
      <c r="E150" s="384">
        <v>48</v>
      </c>
      <c r="F150" s="384">
        <v>44</v>
      </c>
      <c r="G150" s="384">
        <v>30</v>
      </c>
      <c r="H150" s="384">
        <v>29</v>
      </c>
      <c r="I150" s="384">
        <v>15</v>
      </c>
      <c r="J150" s="384">
        <v>16</v>
      </c>
      <c r="K150" s="384">
        <v>300</v>
      </c>
    </row>
    <row r="151" spans="1:11" x14ac:dyDescent="0.25">
      <c r="A151" s="381" t="s">
        <v>494</v>
      </c>
      <c r="B151" s="382">
        <v>537</v>
      </c>
      <c r="C151" s="382">
        <v>533</v>
      </c>
      <c r="D151" s="382">
        <v>617</v>
      </c>
      <c r="E151" s="382">
        <v>810</v>
      </c>
      <c r="F151" s="382">
        <v>740</v>
      </c>
      <c r="G151" s="382">
        <v>669</v>
      </c>
      <c r="H151" s="382">
        <v>954</v>
      </c>
      <c r="I151" s="382">
        <v>824</v>
      </c>
      <c r="J151" s="382">
        <v>741</v>
      </c>
      <c r="K151" s="382">
        <v>6425</v>
      </c>
    </row>
    <row r="152" spans="1:11" x14ac:dyDescent="0.25">
      <c r="A152" s="383" t="s">
        <v>495</v>
      </c>
      <c r="B152" s="384">
        <v>105</v>
      </c>
      <c r="C152" s="384"/>
      <c r="D152" s="384">
        <v>81</v>
      </c>
      <c r="E152" s="384">
        <v>121</v>
      </c>
      <c r="F152" s="384">
        <v>58</v>
      </c>
      <c r="G152" s="384">
        <v>72</v>
      </c>
      <c r="H152" s="384">
        <v>129</v>
      </c>
      <c r="I152" s="384">
        <v>101</v>
      </c>
      <c r="J152" s="384">
        <v>82</v>
      </c>
      <c r="K152" s="384">
        <v>749</v>
      </c>
    </row>
    <row r="153" spans="1:11" x14ac:dyDescent="0.25">
      <c r="A153" s="383" t="s">
        <v>375</v>
      </c>
      <c r="B153" s="384">
        <v>56</v>
      </c>
      <c r="C153" s="384">
        <v>119</v>
      </c>
      <c r="D153" s="384">
        <v>115</v>
      </c>
      <c r="E153" s="384">
        <v>126</v>
      </c>
      <c r="F153" s="384">
        <v>62</v>
      </c>
      <c r="G153" s="384">
        <v>69</v>
      </c>
      <c r="H153" s="384">
        <v>130</v>
      </c>
      <c r="I153" s="384">
        <v>107</v>
      </c>
      <c r="J153" s="384">
        <v>88</v>
      </c>
      <c r="K153" s="384">
        <v>872</v>
      </c>
    </row>
    <row r="154" spans="1:11" x14ac:dyDescent="0.25">
      <c r="A154" s="383" t="s">
        <v>496</v>
      </c>
      <c r="B154" s="384"/>
      <c r="C154" s="384">
        <v>55</v>
      </c>
      <c r="D154" s="384">
        <v>76</v>
      </c>
      <c r="E154" s="384">
        <v>98</v>
      </c>
      <c r="F154" s="384">
        <v>50</v>
      </c>
      <c r="G154" s="384">
        <v>56</v>
      </c>
      <c r="H154" s="384">
        <v>64</v>
      </c>
      <c r="I154" s="384">
        <v>68</v>
      </c>
      <c r="J154" s="384">
        <v>84</v>
      </c>
      <c r="K154" s="384">
        <v>551</v>
      </c>
    </row>
    <row r="155" spans="1:11" x14ac:dyDescent="0.25">
      <c r="A155" s="383" t="s">
        <v>377</v>
      </c>
      <c r="B155" s="384">
        <v>103</v>
      </c>
      <c r="C155" s="384">
        <v>87</v>
      </c>
      <c r="D155" s="384">
        <v>56</v>
      </c>
      <c r="E155" s="384">
        <v>136</v>
      </c>
      <c r="F155" s="384">
        <v>68</v>
      </c>
      <c r="G155" s="384">
        <v>82</v>
      </c>
      <c r="H155" s="384">
        <v>99</v>
      </c>
      <c r="I155" s="384">
        <v>86</v>
      </c>
      <c r="J155" s="384">
        <v>96</v>
      </c>
      <c r="K155" s="384">
        <v>813</v>
      </c>
    </row>
    <row r="156" spans="1:11" x14ac:dyDescent="0.25">
      <c r="A156" s="383" t="s">
        <v>378</v>
      </c>
      <c r="B156" s="384">
        <v>86</v>
      </c>
      <c r="C156" s="384">
        <v>107</v>
      </c>
      <c r="D156" s="384">
        <v>143</v>
      </c>
      <c r="E156" s="384">
        <v>157</v>
      </c>
      <c r="F156" s="384">
        <v>170</v>
      </c>
      <c r="G156" s="384">
        <v>97</v>
      </c>
      <c r="H156" s="384">
        <v>111</v>
      </c>
      <c r="I156" s="384">
        <v>121</v>
      </c>
      <c r="J156" s="384">
        <v>108</v>
      </c>
      <c r="K156" s="384">
        <v>1100</v>
      </c>
    </row>
    <row r="157" spans="1:11" x14ac:dyDescent="0.25">
      <c r="A157" s="383" t="s">
        <v>379</v>
      </c>
      <c r="B157" s="384">
        <v>96</v>
      </c>
      <c r="C157" s="384">
        <v>71</v>
      </c>
      <c r="D157" s="384">
        <v>66</v>
      </c>
      <c r="E157" s="384">
        <v>78</v>
      </c>
      <c r="F157" s="384">
        <v>72</v>
      </c>
      <c r="G157" s="384">
        <v>68</v>
      </c>
      <c r="H157" s="384">
        <v>91</v>
      </c>
      <c r="I157" s="384">
        <v>81</v>
      </c>
      <c r="J157" s="384">
        <v>38</v>
      </c>
      <c r="K157" s="384">
        <v>661</v>
      </c>
    </row>
    <row r="158" spans="1:11" x14ac:dyDescent="0.25">
      <c r="A158" s="383" t="s">
        <v>497</v>
      </c>
      <c r="B158" s="384"/>
      <c r="C158" s="384"/>
      <c r="D158" s="384"/>
      <c r="E158" s="384"/>
      <c r="F158" s="384">
        <v>58</v>
      </c>
      <c r="G158" s="384">
        <v>56</v>
      </c>
      <c r="H158" s="384">
        <v>100</v>
      </c>
      <c r="I158" s="384">
        <v>35</v>
      </c>
      <c r="J158" s="384">
        <v>82</v>
      </c>
      <c r="K158" s="384">
        <v>331</v>
      </c>
    </row>
    <row r="159" spans="1:11" x14ac:dyDescent="0.25">
      <c r="A159" s="383" t="s">
        <v>382</v>
      </c>
      <c r="B159" s="384">
        <v>91</v>
      </c>
      <c r="C159" s="384">
        <v>94</v>
      </c>
      <c r="D159" s="384">
        <v>80</v>
      </c>
      <c r="E159" s="384">
        <v>94</v>
      </c>
      <c r="F159" s="384">
        <v>85</v>
      </c>
      <c r="G159" s="384">
        <v>31</v>
      </c>
      <c r="H159" s="384">
        <v>68</v>
      </c>
      <c r="I159" s="384">
        <v>77</v>
      </c>
      <c r="J159" s="384">
        <v>74</v>
      </c>
      <c r="K159" s="384">
        <v>694</v>
      </c>
    </row>
    <row r="160" spans="1:11" x14ac:dyDescent="0.25">
      <c r="A160" s="383" t="s">
        <v>498</v>
      </c>
      <c r="B160" s="384"/>
      <c r="C160" s="384"/>
      <c r="D160" s="384"/>
      <c r="E160" s="384"/>
      <c r="F160" s="384">
        <v>117</v>
      </c>
      <c r="G160" s="384">
        <v>138</v>
      </c>
      <c r="H160" s="384">
        <v>162</v>
      </c>
      <c r="I160" s="384">
        <v>148</v>
      </c>
      <c r="J160" s="384">
        <v>89</v>
      </c>
      <c r="K160" s="384">
        <v>654</v>
      </c>
    </row>
    <row r="161" spans="1:11" x14ac:dyDescent="0.25">
      <c r="A161" s="381" t="s">
        <v>499</v>
      </c>
      <c r="B161" s="382">
        <v>276</v>
      </c>
      <c r="C161" s="382">
        <v>316</v>
      </c>
      <c r="D161" s="382">
        <v>290</v>
      </c>
      <c r="E161" s="382">
        <v>115</v>
      </c>
      <c r="F161" s="382">
        <v>352</v>
      </c>
      <c r="G161" s="382">
        <v>249</v>
      </c>
      <c r="H161" s="382">
        <v>265</v>
      </c>
      <c r="I161" s="382">
        <v>291</v>
      </c>
      <c r="J161" s="382">
        <v>162</v>
      </c>
      <c r="K161" s="382">
        <v>2316</v>
      </c>
    </row>
    <row r="162" spans="1:11" x14ac:dyDescent="0.25">
      <c r="A162" s="383" t="s">
        <v>500</v>
      </c>
      <c r="B162" s="384">
        <v>166</v>
      </c>
      <c r="C162" s="384">
        <v>219</v>
      </c>
      <c r="D162" s="384">
        <v>214</v>
      </c>
      <c r="E162" s="384">
        <v>82</v>
      </c>
      <c r="F162" s="384">
        <v>230</v>
      </c>
      <c r="G162" s="384">
        <v>181</v>
      </c>
      <c r="H162" s="384">
        <v>199</v>
      </c>
      <c r="I162" s="384">
        <v>240</v>
      </c>
      <c r="J162" s="384">
        <v>108</v>
      </c>
      <c r="K162" s="384">
        <v>1639</v>
      </c>
    </row>
    <row r="163" spans="1:11" x14ac:dyDescent="0.25">
      <c r="A163" s="383" t="s">
        <v>497</v>
      </c>
      <c r="B163" s="384">
        <v>110</v>
      </c>
      <c r="C163" s="384">
        <v>97</v>
      </c>
      <c r="D163" s="384">
        <v>76</v>
      </c>
      <c r="E163" s="384">
        <v>33</v>
      </c>
      <c r="F163" s="384">
        <v>122</v>
      </c>
      <c r="G163" s="384">
        <v>68</v>
      </c>
      <c r="H163" s="384">
        <v>66</v>
      </c>
      <c r="I163" s="384">
        <v>51</v>
      </c>
      <c r="J163" s="384">
        <v>54</v>
      </c>
      <c r="K163" s="384">
        <v>677</v>
      </c>
    </row>
    <row r="164" spans="1:11" x14ac:dyDescent="0.25">
      <c r="A164" s="381" t="s">
        <v>501</v>
      </c>
      <c r="B164" s="382">
        <v>99</v>
      </c>
      <c r="C164" s="382">
        <v>151</v>
      </c>
      <c r="D164" s="382">
        <v>154</v>
      </c>
      <c r="E164" s="382">
        <v>193</v>
      </c>
      <c r="F164" s="382">
        <v>185</v>
      </c>
      <c r="G164" s="382">
        <v>173</v>
      </c>
      <c r="H164" s="382">
        <v>297</v>
      </c>
      <c r="I164" s="382">
        <v>237</v>
      </c>
      <c r="J164" s="382">
        <v>148</v>
      </c>
      <c r="K164" s="382">
        <v>1637</v>
      </c>
    </row>
    <row r="165" spans="1:11" x14ac:dyDescent="0.25">
      <c r="A165" s="383" t="s">
        <v>502</v>
      </c>
      <c r="B165" s="384">
        <v>99</v>
      </c>
      <c r="C165" s="384">
        <v>111</v>
      </c>
      <c r="D165" s="384">
        <v>53</v>
      </c>
      <c r="E165" s="384">
        <v>68</v>
      </c>
      <c r="F165" s="384">
        <v>84</v>
      </c>
      <c r="G165" s="384">
        <v>40</v>
      </c>
      <c r="H165" s="384">
        <v>109</v>
      </c>
      <c r="I165" s="384">
        <v>123</v>
      </c>
      <c r="J165" s="384">
        <v>76</v>
      </c>
      <c r="K165" s="384">
        <v>763</v>
      </c>
    </row>
    <row r="166" spans="1:11" x14ac:dyDescent="0.25">
      <c r="A166" s="383" t="s">
        <v>388</v>
      </c>
      <c r="B166" s="384"/>
      <c r="C166" s="384">
        <v>40</v>
      </c>
      <c r="D166" s="384">
        <v>101</v>
      </c>
      <c r="E166" s="384">
        <v>73</v>
      </c>
      <c r="F166" s="384">
        <v>51</v>
      </c>
      <c r="G166" s="384">
        <v>65</v>
      </c>
      <c r="H166" s="384">
        <v>62</v>
      </c>
      <c r="I166" s="384">
        <v>51</v>
      </c>
      <c r="J166" s="384"/>
      <c r="K166" s="384">
        <v>443</v>
      </c>
    </row>
    <row r="167" spans="1:11" x14ac:dyDescent="0.25">
      <c r="A167" s="383" t="s">
        <v>503</v>
      </c>
      <c r="B167" s="384"/>
      <c r="C167" s="384"/>
      <c r="D167" s="384"/>
      <c r="E167" s="384">
        <v>52</v>
      </c>
      <c r="F167" s="384">
        <v>50</v>
      </c>
      <c r="G167" s="384">
        <v>68</v>
      </c>
      <c r="H167" s="384">
        <v>81</v>
      </c>
      <c r="I167" s="384">
        <v>63</v>
      </c>
      <c r="J167" s="384">
        <v>72</v>
      </c>
      <c r="K167" s="384">
        <v>386</v>
      </c>
    </row>
    <row r="168" spans="1:11" x14ac:dyDescent="0.25">
      <c r="A168" s="383" t="s">
        <v>504</v>
      </c>
      <c r="B168" s="384"/>
      <c r="C168" s="384"/>
      <c r="D168" s="384"/>
      <c r="E168" s="384"/>
      <c r="F168" s="384"/>
      <c r="G168" s="384"/>
      <c r="H168" s="384">
        <v>45</v>
      </c>
      <c r="I168" s="384"/>
      <c r="J168" s="384"/>
      <c r="K168" s="384">
        <v>45</v>
      </c>
    </row>
    <row r="169" spans="1:11" x14ac:dyDescent="0.25">
      <c r="A169" s="381" t="s">
        <v>505</v>
      </c>
      <c r="B169" s="382"/>
      <c r="C169" s="382"/>
      <c r="D169" s="382"/>
      <c r="E169" s="382">
        <v>61</v>
      </c>
      <c r="F169" s="382"/>
      <c r="G169" s="382"/>
      <c r="H169" s="382"/>
      <c r="I169" s="382"/>
      <c r="J169" s="382"/>
      <c r="K169" s="382">
        <v>61</v>
      </c>
    </row>
    <row r="170" spans="1:11" x14ac:dyDescent="0.25">
      <c r="A170" s="383" t="s">
        <v>431</v>
      </c>
      <c r="B170" s="384"/>
      <c r="C170" s="384"/>
      <c r="D170" s="384"/>
      <c r="E170" s="384">
        <v>61</v>
      </c>
      <c r="F170" s="384"/>
      <c r="G170" s="384"/>
      <c r="H170" s="384"/>
      <c r="I170" s="384"/>
      <c r="J170" s="384"/>
      <c r="K170" s="384">
        <v>61</v>
      </c>
    </row>
    <row r="171" spans="1:11" x14ac:dyDescent="0.25">
      <c r="A171" s="381" t="s">
        <v>506</v>
      </c>
      <c r="B171" s="382"/>
      <c r="C171" s="382"/>
      <c r="D171" s="382"/>
      <c r="E171" s="382">
        <v>399</v>
      </c>
      <c r="F171" s="382"/>
      <c r="G171" s="382"/>
      <c r="H171" s="382"/>
      <c r="I171" s="382"/>
      <c r="J171" s="382"/>
      <c r="K171" s="382">
        <v>399</v>
      </c>
    </row>
    <row r="172" spans="1:11" x14ac:dyDescent="0.25">
      <c r="A172" s="383" t="s">
        <v>491</v>
      </c>
      <c r="B172" s="384"/>
      <c r="C172" s="384"/>
      <c r="D172" s="384"/>
      <c r="E172" s="384">
        <v>90</v>
      </c>
      <c r="F172" s="384"/>
      <c r="G172" s="384"/>
      <c r="H172" s="384"/>
      <c r="I172" s="384"/>
      <c r="J172" s="384"/>
      <c r="K172" s="384">
        <v>90</v>
      </c>
    </row>
    <row r="173" spans="1:11" x14ac:dyDescent="0.25">
      <c r="A173" s="383" t="s">
        <v>366</v>
      </c>
      <c r="B173" s="384"/>
      <c r="C173" s="384"/>
      <c r="D173" s="384"/>
      <c r="E173" s="384">
        <v>40</v>
      </c>
      <c r="F173" s="384"/>
      <c r="G173" s="384"/>
      <c r="H173" s="384"/>
      <c r="I173" s="384"/>
      <c r="J173" s="384"/>
      <c r="K173" s="384">
        <v>40</v>
      </c>
    </row>
    <row r="174" spans="1:11" x14ac:dyDescent="0.25">
      <c r="A174" s="383" t="s">
        <v>492</v>
      </c>
      <c r="B174" s="384"/>
      <c r="C174" s="384"/>
      <c r="D174" s="384"/>
      <c r="E174" s="384">
        <v>99</v>
      </c>
      <c r="F174" s="384"/>
      <c r="G174" s="384"/>
      <c r="H174" s="384"/>
      <c r="I174" s="384"/>
      <c r="J174" s="384"/>
      <c r="K174" s="384">
        <v>99</v>
      </c>
    </row>
    <row r="175" spans="1:11" x14ac:dyDescent="0.25">
      <c r="A175" s="383" t="s">
        <v>368</v>
      </c>
      <c r="B175" s="384"/>
      <c r="C175" s="384"/>
      <c r="D175" s="384"/>
      <c r="E175" s="384">
        <v>113</v>
      </c>
      <c r="F175" s="384"/>
      <c r="G175" s="384"/>
      <c r="H175" s="384"/>
      <c r="I175" s="384"/>
      <c r="J175" s="384"/>
      <c r="K175" s="384">
        <v>113</v>
      </c>
    </row>
    <row r="176" spans="1:11" x14ac:dyDescent="0.25">
      <c r="A176" s="383" t="s">
        <v>370</v>
      </c>
      <c r="B176" s="384"/>
      <c r="C176" s="384"/>
      <c r="D176" s="384"/>
      <c r="E176" s="384">
        <v>57</v>
      </c>
      <c r="F176" s="384"/>
      <c r="G176" s="384"/>
      <c r="H176" s="384"/>
      <c r="I176" s="384"/>
      <c r="J176" s="384"/>
      <c r="K176" s="384">
        <v>57</v>
      </c>
    </row>
    <row r="177" spans="1:11" x14ac:dyDescent="0.25">
      <c r="A177" s="381" t="s">
        <v>507</v>
      </c>
      <c r="B177" s="382"/>
      <c r="C177" s="382"/>
      <c r="D177" s="382"/>
      <c r="E177" s="382"/>
      <c r="F177" s="382"/>
      <c r="G177" s="382"/>
      <c r="H177" s="382">
        <v>46</v>
      </c>
      <c r="I177" s="382"/>
      <c r="J177" s="382"/>
      <c r="K177" s="382">
        <v>46</v>
      </c>
    </row>
    <row r="178" spans="1:11" x14ac:dyDescent="0.25">
      <c r="A178" s="383" t="s">
        <v>431</v>
      </c>
      <c r="B178" s="384"/>
      <c r="C178" s="384"/>
      <c r="D178" s="384"/>
      <c r="E178" s="384"/>
      <c r="F178" s="384"/>
      <c r="G178" s="384"/>
      <c r="H178" s="384">
        <v>46</v>
      </c>
      <c r="I178" s="384"/>
      <c r="J178" s="384"/>
      <c r="K178" s="384">
        <v>46</v>
      </c>
    </row>
    <row r="179" spans="1:11" x14ac:dyDescent="0.25">
      <c r="A179" s="381" t="s">
        <v>508</v>
      </c>
      <c r="B179" s="382"/>
      <c r="C179" s="382"/>
      <c r="D179" s="382"/>
      <c r="E179" s="382"/>
      <c r="F179" s="382"/>
      <c r="G179" s="382"/>
      <c r="H179" s="382"/>
      <c r="I179" s="382">
        <v>57</v>
      </c>
      <c r="J179" s="382"/>
      <c r="K179" s="382">
        <v>57</v>
      </c>
    </row>
    <row r="180" spans="1:11" x14ac:dyDescent="0.25">
      <c r="A180" s="383" t="s">
        <v>431</v>
      </c>
      <c r="B180" s="384"/>
      <c r="C180" s="384"/>
      <c r="D180" s="384"/>
      <c r="E180" s="384"/>
      <c r="F180" s="384"/>
      <c r="G180" s="384"/>
      <c r="H180" s="384"/>
      <c r="I180" s="384">
        <v>57</v>
      </c>
      <c r="J180" s="384"/>
      <c r="K180" s="384">
        <v>57</v>
      </c>
    </row>
    <row r="181" spans="1:11" x14ac:dyDescent="0.25">
      <c r="A181" s="381" t="s">
        <v>509</v>
      </c>
      <c r="B181" s="382"/>
      <c r="C181" s="382"/>
      <c r="D181" s="382"/>
      <c r="E181" s="382"/>
      <c r="F181" s="382"/>
      <c r="G181" s="382"/>
      <c r="H181" s="382"/>
      <c r="I181" s="382"/>
      <c r="J181" s="382">
        <v>81</v>
      </c>
      <c r="K181" s="382">
        <v>81</v>
      </c>
    </row>
    <row r="182" spans="1:11" x14ac:dyDescent="0.25">
      <c r="A182" s="383" t="s">
        <v>388</v>
      </c>
      <c r="B182" s="384"/>
      <c r="C182" s="384"/>
      <c r="D182" s="384"/>
      <c r="E182" s="384"/>
      <c r="F182" s="384"/>
      <c r="G182" s="384"/>
      <c r="H182" s="384"/>
      <c r="I182" s="384"/>
      <c r="J182" s="384">
        <v>81</v>
      </c>
      <c r="K182" s="384">
        <v>81</v>
      </c>
    </row>
    <row r="183" spans="1:11" x14ac:dyDescent="0.25">
      <c r="A183" s="385" t="s">
        <v>268</v>
      </c>
      <c r="B183" s="386">
        <v>6976</v>
      </c>
      <c r="C183" s="386">
        <v>6164</v>
      </c>
      <c r="D183" s="386">
        <v>7026</v>
      </c>
      <c r="E183" s="386">
        <v>7831</v>
      </c>
      <c r="F183" s="386">
        <v>7073</v>
      </c>
      <c r="G183" s="386">
        <v>6100</v>
      </c>
      <c r="H183" s="386">
        <v>7587</v>
      </c>
      <c r="I183" s="386">
        <v>7725</v>
      </c>
      <c r="J183" s="386">
        <v>6034</v>
      </c>
      <c r="K183" s="386">
        <v>62516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5"/>
  <sheetViews>
    <sheetView topLeftCell="A7" workbookViewId="0">
      <selection activeCell="L13" sqref="L13"/>
    </sheetView>
  </sheetViews>
  <sheetFormatPr baseColWidth="10" defaultRowHeight="15" x14ac:dyDescent="0.25"/>
  <cols>
    <col min="1" max="1" width="44.85546875" customWidth="1"/>
  </cols>
  <sheetData>
    <row r="2" spans="1:11" x14ac:dyDescent="0.25">
      <c r="A2" s="379" t="s">
        <v>392</v>
      </c>
      <c r="B2" s="379" t="s">
        <v>393</v>
      </c>
      <c r="C2" s="379" t="s">
        <v>394</v>
      </c>
      <c r="D2" s="379" t="s">
        <v>395</v>
      </c>
      <c r="E2" s="379" t="s">
        <v>396</v>
      </c>
      <c r="F2" s="379" t="s">
        <v>397</v>
      </c>
      <c r="G2" s="379" t="s">
        <v>398</v>
      </c>
      <c r="H2" s="379" t="s">
        <v>249</v>
      </c>
      <c r="I2" s="379" t="s">
        <v>399</v>
      </c>
      <c r="J2" s="379" t="s">
        <v>400</v>
      </c>
      <c r="K2" s="379" t="s">
        <v>268</v>
      </c>
    </row>
    <row r="3" spans="1:11" x14ac:dyDescent="0.25">
      <c r="A3" s="381" t="s">
        <v>401</v>
      </c>
      <c r="B3" s="382"/>
      <c r="C3" s="382"/>
      <c r="D3" s="382"/>
      <c r="E3" s="382"/>
      <c r="F3" s="382"/>
      <c r="G3" s="382"/>
      <c r="H3" s="382"/>
      <c r="I3" s="382"/>
      <c r="J3" s="382">
        <v>2</v>
      </c>
      <c r="K3" s="382">
        <v>2</v>
      </c>
    </row>
    <row r="4" spans="1:11" x14ac:dyDescent="0.25">
      <c r="A4" s="383" t="s">
        <v>272</v>
      </c>
      <c r="B4" s="384"/>
      <c r="C4" s="384"/>
      <c r="D4" s="384"/>
      <c r="E4" s="384"/>
      <c r="F4" s="384"/>
      <c r="G4" s="384"/>
      <c r="H4" s="384"/>
      <c r="I4" s="384"/>
      <c r="J4" s="384">
        <v>2</v>
      </c>
      <c r="K4" s="384">
        <v>2</v>
      </c>
    </row>
    <row r="5" spans="1:11" x14ac:dyDescent="0.25">
      <c r="A5" s="381" t="s">
        <v>403</v>
      </c>
      <c r="B5" s="382">
        <v>60</v>
      </c>
      <c r="C5" s="382">
        <v>42</v>
      </c>
      <c r="D5" s="382">
        <v>39</v>
      </c>
      <c r="E5" s="382">
        <v>38</v>
      </c>
      <c r="F5" s="382">
        <v>49</v>
      </c>
      <c r="G5" s="382">
        <v>7</v>
      </c>
      <c r="H5" s="382">
        <v>63</v>
      </c>
      <c r="I5" s="382">
        <v>39</v>
      </c>
      <c r="J5" s="382">
        <v>40</v>
      </c>
      <c r="K5" s="382">
        <v>377</v>
      </c>
    </row>
    <row r="6" spans="1:11" x14ac:dyDescent="0.25">
      <c r="A6" s="383" t="s">
        <v>275</v>
      </c>
      <c r="B6" s="384">
        <v>28</v>
      </c>
      <c r="C6" s="384">
        <v>27</v>
      </c>
      <c r="D6" s="384">
        <v>23</v>
      </c>
      <c r="E6" s="384">
        <v>25</v>
      </c>
      <c r="F6" s="384">
        <v>22</v>
      </c>
      <c r="G6" s="384">
        <v>3</v>
      </c>
      <c r="H6" s="384">
        <v>26</v>
      </c>
      <c r="I6" s="384">
        <v>19</v>
      </c>
      <c r="J6" s="384">
        <v>21</v>
      </c>
      <c r="K6" s="384">
        <v>194</v>
      </c>
    </row>
    <row r="7" spans="1:11" x14ac:dyDescent="0.25">
      <c r="A7" s="383" t="s">
        <v>276</v>
      </c>
      <c r="B7" s="384">
        <v>20</v>
      </c>
      <c r="C7" s="384">
        <v>1</v>
      </c>
      <c r="D7" s="384">
        <v>6</v>
      </c>
      <c r="E7" s="384">
        <v>3</v>
      </c>
      <c r="F7" s="384">
        <v>12</v>
      </c>
      <c r="G7" s="384">
        <v>1</v>
      </c>
      <c r="H7" s="384">
        <v>17</v>
      </c>
      <c r="I7" s="384">
        <v>20</v>
      </c>
      <c r="J7" s="384">
        <v>19</v>
      </c>
      <c r="K7" s="384">
        <v>99</v>
      </c>
    </row>
    <row r="8" spans="1:11" x14ac:dyDescent="0.25">
      <c r="A8" s="383" t="s">
        <v>404</v>
      </c>
      <c r="B8" s="384">
        <v>12</v>
      </c>
      <c r="C8" s="384">
        <v>14</v>
      </c>
      <c r="D8" s="384">
        <v>10</v>
      </c>
      <c r="E8" s="384">
        <v>10</v>
      </c>
      <c r="F8" s="384">
        <v>15</v>
      </c>
      <c r="G8" s="384">
        <v>3</v>
      </c>
      <c r="H8" s="384">
        <v>20</v>
      </c>
      <c r="I8" s="384"/>
      <c r="J8" s="384"/>
      <c r="K8" s="384">
        <v>84</v>
      </c>
    </row>
    <row r="9" spans="1:11" x14ac:dyDescent="0.25">
      <c r="A9" s="381" t="s">
        <v>418</v>
      </c>
      <c r="B9" s="382">
        <v>18</v>
      </c>
      <c r="C9" s="382">
        <v>11</v>
      </c>
      <c r="D9" s="382">
        <v>20</v>
      </c>
      <c r="E9" s="382">
        <v>19</v>
      </c>
      <c r="F9" s="382">
        <v>26</v>
      </c>
      <c r="G9" s="382"/>
      <c r="H9" s="382">
        <v>21</v>
      </c>
      <c r="I9" s="382">
        <v>16</v>
      </c>
      <c r="J9" s="382">
        <v>18</v>
      </c>
      <c r="K9" s="382">
        <v>149</v>
      </c>
    </row>
    <row r="10" spans="1:11" x14ac:dyDescent="0.25">
      <c r="A10" s="383" t="s">
        <v>419</v>
      </c>
      <c r="B10" s="384">
        <v>11</v>
      </c>
      <c r="C10" s="384">
        <v>8</v>
      </c>
      <c r="D10" s="384">
        <v>11</v>
      </c>
      <c r="E10" s="384">
        <v>13</v>
      </c>
      <c r="F10" s="384">
        <v>9</v>
      </c>
      <c r="G10" s="384"/>
      <c r="H10" s="384">
        <v>12</v>
      </c>
      <c r="I10" s="384">
        <v>9</v>
      </c>
      <c r="J10" s="384">
        <v>11</v>
      </c>
      <c r="K10" s="384">
        <v>84</v>
      </c>
    </row>
    <row r="11" spans="1:11" x14ac:dyDescent="0.25">
      <c r="A11" s="383" t="s">
        <v>298</v>
      </c>
      <c r="B11" s="384">
        <v>6</v>
      </c>
      <c r="C11" s="384">
        <v>2</v>
      </c>
      <c r="D11" s="384">
        <v>2</v>
      </c>
      <c r="E11" s="384">
        <v>1</v>
      </c>
      <c r="F11" s="384">
        <v>7</v>
      </c>
      <c r="G11" s="384"/>
      <c r="H11" s="384">
        <v>5</v>
      </c>
      <c r="I11" s="384"/>
      <c r="J11" s="384">
        <v>5</v>
      </c>
      <c r="K11" s="384">
        <v>28</v>
      </c>
    </row>
    <row r="12" spans="1:11" x14ac:dyDescent="0.25">
      <c r="A12" s="383" t="s">
        <v>420</v>
      </c>
      <c r="B12" s="384">
        <v>1</v>
      </c>
      <c r="C12" s="384">
        <v>1</v>
      </c>
      <c r="D12" s="384">
        <v>7</v>
      </c>
      <c r="E12" s="384">
        <v>5</v>
      </c>
      <c r="F12" s="384">
        <v>10</v>
      </c>
      <c r="G12" s="384"/>
      <c r="H12" s="384">
        <v>4</v>
      </c>
      <c r="I12" s="384">
        <v>7</v>
      </c>
      <c r="J12" s="384">
        <v>2</v>
      </c>
      <c r="K12" s="384">
        <v>37</v>
      </c>
    </row>
    <row r="13" spans="1:11" x14ac:dyDescent="0.25">
      <c r="A13" s="381" t="s">
        <v>423</v>
      </c>
      <c r="B13" s="382">
        <v>1</v>
      </c>
      <c r="C13" s="382"/>
      <c r="D13" s="382">
        <v>3</v>
      </c>
      <c r="E13" s="382">
        <v>8</v>
      </c>
      <c r="F13" s="382">
        <v>6</v>
      </c>
      <c r="G13" s="382"/>
      <c r="H13" s="382">
        <v>1</v>
      </c>
      <c r="I13" s="382">
        <v>6</v>
      </c>
      <c r="J13" s="382">
        <v>4</v>
      </c>
      <c r="K13" s="382">
        <v>29</v>
      </c>
    </row>
    <row r="14" spans="1:11" x14ac:dyDescent="0.25">
      <c r="A14" s="383" t="s">
        <v>301</v>
      </c>
      <c r="B14" s="384">
        <v>1</v>
      </c>
      <c r="C14" s="384"/>
      <c r="D14" s="384">
        <v>3</v>
      </c>
      <c r="E14" s="384">
        <v>8</v>
      </c>
      <c r="F14" s="384">
        <v>6</v>
      </c>
      <c r="G14" s="384"/>
      <c r="H14" s="384">
        <v>1</v>
      </c>
      <c r="I14" s="384">
        <v>6</v>
      </c>
      <c r="J14" s="384">
        <v>4</v>
      </c>
      <c r="K14" s="384">
        <v>29</v>
      </c>
    </row>
    <row r="15" spans="1:11" x14ac:dyDescent="0.25">
      <c r="A15" s="381" t="s">
        <v>424</v>
      </c>
      <c r="B15" s="382">
        <v>17</v>
      </c>
      <c r="C15" s="382">
        <v>13</v>
      </c>
      <c r="D15" s="382">
        <v>28</v>
      </c>
      <c r="E15" s="382">
        <v>26</v>
      </c>
      <c r="F15" s="382">
        <v>25</v>
      </c>
      <c r="G15" s="382"/>
      <c r="H15" s="382">
        <v>28</v>
      </c>
      <c r="I15" s="382">
        <v>17</v>
      </c>
      <c r="J15" s="382">
        <v>7</v>
      </c>
      <c r="K15" s="382">
        <v>161</v>
      </c>
    </row>
    <row r="16" spans="1:11" x14ac:dyDescent="0.25">
      <c r="A16" s="383" t="s">
        <v>425</v>
      </c>
      <c r="B16" s="384">
        <v>17</v>
      </c>
      <c r="C16" s="384">
        <v>13</v>
      </c>
      <c r="D16" s="384">
        <v>28</v>
      </c>
      <c r="E16" s="384">
        <v>26</v>
      </c>
      <c r="F16" s="384">
        <v>25</v>
      </c>
      <c r="G16" s="384"/>
      <c r="H16" s="384">
        <v>28</v>
      </c>
      <c r="I16" s="384">
        <v>17</v>
      </c>
      <c r="J16" s="384">
        <v>7</v>
      </c>
      <c r="K16" s="384">
        <v>161</v>
      </c>
    </row>
    <row r="17" spans="1:11" x14ac:dyDescent="0.25">
      <c r="A17" s="381" t="s">
        <v>426</v>
      </c>
      <c r="B17" s="382">
        <v>3</v>
      </c>
      <c r="C17" s="382">
        <v>4</v>
      </c>
      <c r="D17" s="382">
        <v>8</v>
      </c>
      <c r="E17" s="382">
        <v>2</v>
      </c>
      <c r="F17" s="382"/>
      <c r="G17" s="382"/>
      <c r="H17" s="382"/>
      <c r="I17" s="382"/>
      <c r="J17" s="382">
        <v>6</v>
      </c>
      <c r="K17" s="382">
        <v>23</v>
      </c>
    </row>
    <row r="18" spans="1:11" x14ac:dyDescent="0.25">
      <c r="A18" s="383" t="s">
        <v>427</v>
      </c>
      <c r="B18" s="384">
        <v>3</v>
      </c>
      <c r="C18" s="384">
        <v>4</v>
      </c>
      <c r="D18" s="384">
        <v>8</v>
      </c>
      <c r="E18" s="384">
        <v>2</v>
      </c>
      <c r="F18" s="384"/>
      <c r="G18" s="384"/>
      <c r="H18" s="384"/>
      <c r="I18" s="384"/>
      <c r="J18" s="384">
        <v>6</v>
      </c>
      <c r="K18" s="384">
        <v>23</v>
      </c>
    </row>
    <row r="19" spans="1:11" x14ac:dyDescent="0.25">
      <c r="A19" s="381" t="s">
        <v>428</v>
      </c>
      <c r="B19" s="382">
        <v>7</v>
      </c>
      <c r="C19" s="382">
        <v>19</v>
      </c>
      <c r="D19" s="382">
        <v>7</v>
      </c>
      <c r="E19" s="382">
        <v>21</v>
      </c>
      <c r="F19" s="382">
        <v>21</v>
      </c>
      <c r="G19" s="382"/>
      <c r="H19" s="382">
        <v>15</v>
      </c>
      <c r="I19" s="382">
        <v>18</v>
      </c>
      <c r="J19" s="382">
        <v>6</v>
      </c>
      <c r="K19" s="382">
        <v>114</v>
      </c>
    </row>
    <row r="20" spans="1:11" x14ac:dyDescent="0.25">
      <c r="A20" s="383" t="s">
        <v>429</v>
      </c>
      <c r="B20" s="384">
        <v>2</v>
      </c>
      <c r="C20" s="384">
        <v>15</v>
      </c>
      <c r="D20" s="384">
        <v>5</v>
      </c>
      <c r="E20" s="384">
        <v>13</v>
      </c>
      <c r="F20" s="384">
        <v>13</v>
      </c>
      <c r="G20" s="384"/>
      <c r="H20" s="384">
        <v>13</v>
      </c>
      <c r="I20" s="384">
        <v>9</v>
      </c>
      <c r="J20" s="384">
        <v>1</v>
      </c>
      <c r="K20" s="384">
        <v>71</v>
      </c>
    </row>
    <row r="21" spans="1:11" x14ac:dyDescent="0.25">
      <c r="A21" s="383" t="s">
        <v>308</v>
      </c>
      <c r="B21" s="384">
        <v>5</v>
      </c>
      <c r="C21" s="384">
        <v>4</v>
      </c>
      <c r="D21" s="384">
        <v>2</v>
      </c>
      <c r="E21" s="384">
        <v>8</v>
      </c>
      <c r="F21" s="384">
        <v>8</v>
      </c>
      <c r="G21" s="384"/>
      <c r="H21" s="384">
        <v>2</v>
      </c>
      <c r="I21" s="384">
        <v>9</v>
      </c>
      <c r="J21" s="384">
        <v>5</v>
      </c>
      <c r="K21" s="384">
        <v>43</v>
      </c>
    </row>
    <row r="22" spans="1:11" x14ac:dyDescent="0.25">
      <c r="A22" s="381" t="s">
        <v>430</v>
      </c>
      <c r="B22" s="382"/>
      <c r="C22" s="382">
        <v>7</v>
      </c>
      <c r="D22" s="382">
        <v>10</v>
      </c>
      <c r="E22" s="382">
        <v>5</v>
      </c>
      <c r="F22" s="382">
        <v>6</v>
      </c>
      <c r="G22" s="382"/>
      <c r="H22" s="382"/>
      <c r="I22" s="382"/>
      <c r="J22" s="382"/>
      <c r="K22" s="382">
        <v>28</v>
      </c>
    </row>
    <row r="23" spans="1:11" x14ac:dyDescent="0.25">
      <c r="A23" s="383" t="s">
        <v>431</v>
      </c>
      <c r="B23" s="384"/>
      <c r="C23" s="384">
        <v>7</v>
      </c>
      <c r="D23" s="384">
        <v>10</v>
      </c>
      <c r="E23" s="384">
        <v>5</v>
      </c>
      <c r="F23" s="384">
        <v>6</v>
      </c>
      <c r="G23" s="384"/>
      <c r="H23" s="384"/>
      <c r="I23" s="384"/>
      <c r="J23" s="384"/>
      <c r="K23" s="384">
        <v>28</v>
      </c>
    </row>
    <row r="24" spans="1:11" x14ac:dyDescent="0.25">
      <c r="A24" s="381" t="s">
        <v>432</v>
      </c>
      <c r="B24" s="382">
        <v>8</v>
      </c>
      <c r="C24" s="382"/>
      <c r="D24" s="382"/>
      <c r="E24" s="382"/>
      <c r="F24" s="382"/>
      <c r="G24" s="382"/>
      <c r="H24" s="382"/>
      <c r="I24" s="382"/>
      <c r="J24" s="382"/>
      <c r="K24" s="382">
        <v>8</v>
      </c>
    </row>
    <row r="25" spans="1:11" x14ac:dyDescent="0.25">
      <c r="A25" s="383" t="s">
        <v>431</v>
      </c>
      <c r="B25" s="384">
        <v>8</v>
      </c>
      <c r="C25" s="384"/>
      <c r="D25" s="384"/>
      <c r="E25" s="384"/>
      <c r="F25" s="384"/>
      <c r="G25" s="384"/>
      <c r="H25" s="384"/>
      <c r="I25" s="384"/>
      <c r="J25" s="384"/>
      <c r="K25" s="384">
        <v>8</v>
      </c>
    </row>
    <row r="26" spans="1:11" x14ac:dyDescent="0.25">
      <c r="A26" s="381" t="s">
        <v>433</v>
      </c>
      <c r="B26" s="382">
        <v>5</v>
      </c>
      <c r="C26" s="382">
        <v>20</v>
      </c>
      <c r="D26" s="382">
        <v>15</v>
      </c>
      <c r="E26" s="382">
        <v>24</v>
      </c>
      <c r="F26" s="382">
        <v>14</v>
      </c>
      <c r="G26" s="382">
        <v>5</v>
      </c>
      <c r="H26" s="382">
        <v>7</v>
      </c>
      <c r="I26" s="382">
        <v>19</v>
      </c>
      <c r="J26" s="382">
        <v>15</v>
      </c>
      <c r="K26" s="382">
        <v>124</v>
      </c>
    </row>
    <row r="27" spans="1:11" x14ac:dyDescent="0.25">
      <c r="A27" s="383" t="s">
        <v>434</v>
      </c>
      <c r="B27" s="384">
        <v>5</v>
      </c>
      <c r="C27" s="384">
        <v>20</v>
      </c>
      <c r="D27" s="384">
        <v>15</v>
      </c>
      <c r="E27" s="384">
        <v>24</v>
      </c>
      <c r="F27" s="384">
        <v>14</v>
      </c>
      <c r="G27" s="384">
        <v>5</v>
      </c>
      <c r="H27" s="384">
        <v>7</v>
      </c>
      <c r="I27" s="384">
        <v>18</v>
      </c>
      <c r="J27" s="384">
        <v>15</v>
      </c>
      <c r="K27" s="384">
        <v>123</v>
      </c>
    </row>
    <row r="28" spans="1:11" x14ac:dyDescent="0.25">
      <c r="A28" s="383" t="s">
        <v>510</v>
      </c>
      <c r="B28" s="384"/>
      <c r="C28" s="384"/>
      <c r="D28" s="384"/>
      <c r="E28" s="384"/>
      <c r="F28" s="384"/>
      <c r="G28" s="384"/>
      <c r="H28" s="384"/>
      <c r="I28" s="384">
        <v>1</v>
      </c>
      <c r="J28" s="384"/>
      <c r="K28" s="384">
        <v>1</v>
      </c>
    </row>
    <row r="29" spans="1:11" x14ac:dyDescent="0.25">
      <c r="A29" s="381" t="s">
        <v>435</v>
      </c>
      <c r="B29" s="382">
        <v>49</v>
      </c>
      <c r="C29" s="382">
        <v>45</v>
      </c>
      <c r="D29" s="382">
        <v>56</v>
      </c>
      <c r="E29" s="382">
        <v>66</v>
      </c>
      <c r="F29" s="382">
        <v>55</v>
      </c>
      <c r="G29" s="382"/>
      <c r="H29" s="382">
        <v>75</v>
      </c>
      <c r="I29" s="382">
        <v>50</v>
      </c>
      <c r="J29" s="382">
        <v>63</v>
      </c>
      <c r="K29" s="382">
        <v>459</v>
      </c>
    </row>
    <row r="30" spans="1:11" x14ac:dyDescent="0.25">
      <c r="A30" s="383" t="s">
        <v>314</v>
      </c>
      <c r="B30" s="384">
        <v>4</v>
      </c>
      <c r="C30" s="384">
        <v>1</v>
      </c>
      <c r="D30" s="384">
        <v>5</v>
      </c>
      <c r="E30" s="384">
        <v>5</v>
      </c>
      <c r="F30" s="384">
        <v>5</v>
      </c>
      <c r="G30" s="384"/>
      <c r="H30" s="384">
        <v>1</v>
      </c>
      <c r="I30" s="384"/>
      <c r="J30" s="384">
        <v>3</v>
      </c>
      <c r="K30" s="384">
        <v>24</v>
      </c>
    </row>
    <row r="31" spans="1:11" x14ac:dyDescent="0.25">
      <c r="A31" s="383" t="s">
        <v>437</v>
      </c>
      <c r="B31" s="384"/>
      <c r="C31" s="384"/>
      <c r="D31" s="384"/>
      <c r="E31" s="384"/>
      <c r="F31" s="384">
        <v>1</v>
      </c>
      <c r="G31" s="384"/>
      <c r="H31" s="384"/>
      <c r="I31" s="384"/>
      <c r="J31" s="384"/>
      <c r="K31" s="384">
        <v>1</v>
      </c>
    </row>
    <row r="32" spans="1:11" x14ac:dyDescent="0.25">
      <c r="A32" s="383" t="s">
        <v>317</v>
      </c>
      <c r="B32" s="384">
        <v>11</v>
      </c>
      <c r="C32" s="384">
        <v>3</v>
      </c>
      <c r="D32" s="384">
        <v>9</v>
      </c>
      <c r="E32" s="384">
        <v>10</v>
      </c>
      <c r="F32" s="384">
        <v>5</v>
      </c>
      <c r="G32" s="384"/>
      <c r="H32" s="384">
        <v>13</v>
      </c>
      <c r="I32" s="384">
        <v>16</v>
      </c>
      <c r="J32" s="384">
        <v>2</v>
      </c>
      <c r="K32" s="384">
        <v>69</v>
      </c>
    </row>
    <row r="33" spans="1:11" x14ac:dyDescent="0.25">
      <c r="A33" s="383" t="s">
        <v>439</v>
      </c>
      <c r="B33" s="384">
        <v>31</v>
      </c>
      <c r="C33" s="384">
        <v>33</v>
      </c>
      <c r="D33" s="384">
        <v>39</v>
      </c>
      <c r="E33" s="384">
        <v>39</v>
      </c>
      <c r="F33" s="384">
        <v>34</v>
      </c>
      <c r="G33" s="384"/>
      <c r="H33" s="384">
        <v>52</v>
      </c>
      <c r="I33" s="384">
        <v>31</v>
      </c>
      <c r="J33" s="384">
        <v>47</v>
      </c>
      <c r="K33" s="384">
        <v>306</v>
      </c>
    </row>
    <row r="34" spans="1:11" x14ac:dyDescent="0.25">
      <c r="A34" s="383" t="s">
        <v>322</v>
      </c>
      <c r="B34" s="384"/>
      <c r="C34" s="384">
        <v>3</v>
      </c>
      <c r="D34" s="384"/>
      <c r="E34" s="384">
        <v>1</v>
      </c>
      <c r="F34" s="384">
        <v>2</v>
      </c>
      <c r="G34" s="384"/>
      <c r="H34" s="384"/>
      <c r="I34" s="384"/>
      <c r="J34" s="384"/>
      <c r="K34" s="384">
        <v>6</v>
      </c>
    </row>
    <row r="35" spans="1:11" x14ac:dyDescent="0.25">
      <c r="A35" s="383" t="s">
        <v>319</v>
      </c>
      <c r="B35" s="384">
        <v>3</v>
      </c>
      <c r="C35" s="384">
        <v>5</v>
      </c>
      <c r="D35" s="384">
        <v>3</v>
      </c>
      <c r="E35" s="384">
        <v>9</v>
      </c>
      <c r="F35" s="384">
        <v>8</v>
      </c>
      <c r="G35" s="384"/>
      <c r="H35" s="384">
        <v>6</v>
      </c>
      <c r="I35" s="384">
        <v>3</v>
      </c>
      <c r="J35" s="384">
        <v>5</v>
      </c>
      <c r="K35" s="384">
        <v>42</v>
      </c>
    </row>
    <row r="36" spans="1:11" x14ac:dyDescent="0.25">
      <c r="A36" s="383" t="s">
        <v>320</v>
      </c>
      <c r="B36" s="384"/>
      <c r="C36" s="384"/>
      <c r="D36" s="384"/>
      <c r="E36" s="384">
        <v>2</v>
      </c>
      <c r="F36" s="384"/>
      <c r="G36" s="384"/>
      <c r="H36" s="384">
        <v>3</v>
      </c>
      <c r="I36" s="384"/>
      <c r="J36" s="384">
        <v>6</v>
      </c>
      <c r="K36" s="384">
        <v>11</v>
      </c>
    </row>
    <row r="37" spans="1:11" x14ac:dyDescent="0.25">
      <c r="A37" s="381" t="s">
        <v>440</v>
      </c>
      <c r="B37" s="382">
        <v>1</v>
      </c>
      <c r="C37" s="382"/>
      <c r="D37" s="382">
        <v>2</v>
      </c>
      <c r="E37" s="382"/>
      <c r="F37" s="382">
        <v>1</v>
      </c>
      <c r="G37" s="382"/>
      <c r="H37" s="382"/>
      <c r="I37" s="382"/>
      <c r="J37" s="382"/>
      <c r="K37" s="382">
        <v>4</v>
      </c>
    </row>
    <row r="38" spans="1:11" x14ac:dyDescent="0.25">
      <c r="A38" s="383" t="s">
        <v>322</v>
      </c>
      <c r="B38" s="384">
        <v>1</v>
      </c>
      <c r="C38" s="384"/>
      <c r="D38" s="384">
        <v>2</v>
      </c>
      <c r="E38" s="384"/>
      <c r="F38" s="384">
        <v>1</v>
      </c>
      <c r="G38" s="384"/>
      <c r="H38" s="384"/>
      <c r="I38" s="384"/>
      <c r="J38" s="384"/>
      <c r="K38" s="384">
        <v>4</v>
      </c>
    </row>
    <row r="39" spans="1:11" x14ac:dyDescent="0.25">
      <c r="A39" s="381" t="s">
        <v>441</v>
      </c>
      <c r="B39" s="382"/>
      <c r="C39" s="382">
        <v>2</v>
      </c>
      <c r="D39" s="382"/>
      <c r="E39" s="382"/>
      <c r="F39" s="382"/>
      <c r="G39" s="382"/>
      <c r="H39" s="382"/>
      <c r="I39" s="382"/>
      <c r="J39" s="382">
        <v>1</v>
      </c>
      <c r="K39" s="382">
        <v>3</v>
      </c>
    </row>
    <row r="40" spans="1:11" x14ac:dyDescent="0.25">
      <c r="A40" s="383" t="s">
        <v>442</v>
      </c>
      <c r="B40" s="384"/>
      <c r="C40" s="384">
        <v>2</v>
      </c>
      <c r="D40" s="384"/>
      <c r="E40" s="384"/>
      <c r="F40" s="384"/>
      <c r="G40" s="384"/>
      <c r="H40" s="384"/>
      <c r="I40" s="384"/>
      <c r="J40" s="384"/>
      <c r="K40" s="384">
        <v>2</v>
      </c>
    </row>
    <row r="41" spans="1:11" x14ac:dyDescent="0.25">
      <c r="A41" s="383" t="s">
        <v>443</v>
      </c>
      <c r="B41" s="384"/>
      <c r="C41" s="384"/>
      <c r="D41" s="384"/>
      <c r="E41" s="384"/>
      <c r="F41" s="384"/>
      <c r="G41" s="384"/>
      <c r="H41" s="384"/>
      <c r="I41" s="384"/>
      <c r="J41" s="384">
        <v>1</v>
      </c>
      <c r="K41" s="384">
        <v>1</v>
      </c>
    </row>
    <row r="42" spans="1:11" x14ac:dyDescent="0.25">
      <c r="A42" s="381" t="s">
        <v>444</v>
      </c>
      <c r="B42" s="382">
        <v>183</v>
      </c>
      <c r="C42" s="382">
        <v>188</v>
      </c>
      <c r="D42" s="382">
        <v>163</v>
      </c>
      <c r="E42" s="382">
        <v>196</v>
      </c>
      <c r="F42" s="382">
        <v>180</v>
      </c>
      <c r="G42" s="382">
        <v>2</v>
      </c>
      <c r="H42" s="382">
        <v>176</v>
      </c>
      <c r="I42" s="382">
        <v>175</v>
      </c>
      <c r="J42" s="382">
        <v>133</v>
      </c>
      <c r="K42" s="382">
        <v>1396</v>
      </c>
    </row>
    <row r="43" spans="1:11" x14ac:dyDescent="0.25">
      <c r="A43" s="383" t="s">
        <v>446</v>
      </c>
      <c r="B43" s="384">
        <v>16</v>
      </c>
      <c r="C43" s="384">
        <v>14</v>
      </c>
      <c r="D43" s="384">
        <v>5</v>
      </c>
      <c r="E43" s="384">
        <v>6</v>
      </c>
      <c r="F43" s="384">
        <v>15</v>
      </c>
      <c r="G43" s="384"/>
      <c r="H43" s="384">
        <v>13</v>
      </c>
      <c r="I43" s="384"/>
      <c r="J43" s="384">
        <v>9</v>
      </c>
      <c r="K43" s="384">
        <v>78</v>
      </c>
    </row>
    <row r="44" spans="1:11" x14ac:dyDescent="0.25">
      <c r="A44" s="383" t="s">
        <v>276</v>
      </c>
      <c r="B44" s="384"/>
      <c r="C44" s="384">
        <v>4</v>
      </c>
      <c r="D44" s="384">
        <v>8</v>
      </c>
      <c r="E44" s="384">
        <v>8</v>
      </c>
      <c r="F44" s="384"/>
      <c r="G44" s="384"/>
      <c r="H44" s="384"/>
      <c r="I44" s="384"/>
      <c r="J44" s="384"/>
      <c r="K44" s="384">
        <v>20</v>
      </c>
    </row>
    <row r="45" spans="1:11" x14ac:dyDescent="0.25">
      <c r="A45" s="383" t="s">
        <v>328</v>
      </c>
      <c r="B45" s="384">
        <v>8</v>
      </c>
      <c r="C45" s="384">
        <v>17</v>
      </c>
      <c r="D45" s="384">
        <v>7</v>
      </c>
      <c r="E45" s="384">
        <v>8</v>
      </c>
      <c r="F45" s="384">
        <v>7</v>
      </c>
      <c r="G45" s="384"/>
      <c r="H45" s="384">
        <v>2</v>
      </c>
      <c r="I45" s="384">
        <v>9</v>
      </c>
      <c r="J45" s="384">
        <v>10</v>
      </c>
      <c r="K45" s="384">
        <v>68</v>
      </c>
    </row>
    <row r="46" spans="1:11" x14ac:dyDescent="0.25">
      <c r="A46" s="383" t="s">
        <v>329</v>
      </c>
      <c r="B46" s="384">
        <v>42</v>
      </c>
      <c r="C46" s="384">
        <v>30</v>
      </c>
      <c r="D46" s="384">
        <v>54</v>
      </c>
      <c r="E46" s="384">
        <v>53</v>
      </c>
      <c r="F46" s="384">
        <v>35</v>
      </c>
      <c r="G46" s="384">
        <v>1</v>
      </c>
      <c r="H46" s="384">
        <v>37</v>
      </c>
      <c r="I46" s="384">
        <v>35</v>
      </c>
      <c r="J46" s="384">
        <v>28</v>
      </c>
      <c r="K46" s="384">
        <v>315</v>
      </c>
    </row>
    <row r="47" spans="1:11" x14ac:dyDescent="0.25">
      <c r="A47" s="383" t="s">
        <v>448</v>
      </c>
      <c r="B47" s="384">
        <v>17</v>
      </c>
      <c r="C47" s="384">
        <v>18</v>
      </c>
      <c r="D47" s="384">
        <v>13</v>
      </c>
      <c r="E47" s="384">
        <v>16</v>
      </c>
      <c r="F47" s="384">
        <v>14</v>
      </c>
      <c r="G47" s="384"/>
      <c r="H47" s="384">
        <v>12</v>
      </c>
      <c r="I47" s="384">
        <v>14</v>
      </c>
      <c r="J47" s="384">
        <v>11</v>
      </c>
      <c r="K47" s="384">
        <v>115</v>
      </c>
    </row>
    <row r="48" spans="1:11" x14ac:dyDescent="0.25">
      <c r="A48" s="383" t="s">
        <v>449</v>
      </c>
      <c r="B48" s="384">
        <v>2</v>
      </c>
      <c r="C48" s="384">
        <v>2</v>
      </c>
      <c r="D48" s="384"/>
      <c r="E48" s="384">
        <v>5</v>
      </c>
      <c r="F48" s="384">
        <v>5</v>
      </c>
      <c r="G48" s="384"/>
      <c r="H48" s="384">
        <v>9</v>
      </c>
      <c r="I48" s="384">
        <v>2</v>
      </c>
      <c r="J48" s="384">
        <v>5</v>
      </c>
      <c r="K48" s="384">
        <v>30</v>
      </c>
    </row>
    <row r="49" spans="1:11" x14ac:dyDescent="0.25">
      <c r="A49" s="383" t="s">
        <v>332</v>
      </c>
      <c r="B49" s="384">
        <v>15</v>
      </c>
      <c r="C49" s="384">
        <v>19</v>
      </c>
      <c r="D49" s="384">
        <v>3</v>
      </c>
      <c r="E49" s="384">
        <v>9</v>
      </c>
      <c r="F49" s="384">
        <v>18</v>
      </c>
      <c r="G49" s="384"/>
      <c r="H49" s="384">
        <v>8</v>
      </c>
      <c r="I49" s="384">
        <v>23</v>
      </c>
      <c r="J49" s="384">
        <v>9</v>
      </c>
      <c r="K49" s="384">
        <v>104</v>
      </c>
    </row>
    <row r="50" spans="1:11" x14ac:dyDescent="0.25">
      <c r="A50" s="383" t="s">
        <v>451</v>
      </c>
      <c r="B50" s="384">
        <v>39</v>
      </c>
      <c r="C50" s="384">
        <v>44</v>
      </c>
      <c r="D50" s="384">
        <v>34</v>
      </c>
      <c r="E50" s="384">
        <v>34</v>
      </c>
      <c r="F50" s="384">
        <v>41</v>
      </c>
      <c r="G50" s="384"/>
      <c r="H50" s="384">
        <v>44</v>
      </c>
      <c r="I50" s="384">
        <v>35</v>
      </c>
      <c r="J50" s="384">
        <v>33</v>
      </c>
      <c r="K50" s="384">
        <v>304</v>
      </c>
    </row>
    <row r="51" spans="1:11" x14ac:dyDescent="0.25">
      <c r="A51" s="383" t="s">
        <v>452</v>
      </c>
      <c r="B51" s="384">
        <v>11</v>
      </c>
      <c r="C51" s="384"/>
      <c r="D51" s="384">
        <v>8</v>
      </c>
      <c r="E51" s="384">
        <v>14</v>
      </c>
      <c r="F51" s="384">
        <v>12</v>
      </c>
      <c r="G51" s="384">
        <v>1</v>
      </c>
      <c r="H51" s="384">
        <v>11</v>
      </c>
      <c r="I51" s="384">
        <v>16</v>
      </c>
      <c r="J51" s="384">
        <v>17</v>
      </c>
      <c r="K51" s="384">
        <v>90</v>
      </c>
    </row>
    <row r="52" spans="1:11" x14ac:dyDescent="0.25">
      <c r="A52" s="383" t="s">
        <v>336</v>
      </c>
      <c r="B52" s="384">
        <v>13</v>
      </c>
      <c r="C52" s="384">
        <v>9</v>
      </c>
      <c r="D52" s="384">
        <v>4</v>
      </c>
      <c r="E52" s="384">
        <v>20</v>
      </c>
      <c r="F52" s="384">
        <v>14</v>
      </c>
      <c r="G52" s="384"/>
      <c r="H52" s="384">
        <v>7</v>
      </c>
      <c r="I52" s="384">
        <v>8</v>
      </c>
      <c r="J52" s="384">
        <v>11</v>
      </c>
      <c r="K52" s="384">
        <v>86</v>
      </c>
    </row>
    <row r="53" spans="1:11" x14ac:dyDescent="0.25">
      <c r="A53" s="383" t="s">
        <v>337</v>
      </c>
      <c r="B53" s="384">
        <v>18</v>
      </c>
      <c r="C53" s="384">
        <v>26</v>
      </c>
      <c r="D53" s="384">
        <v>24</v>
      </c>
      <c r="E53" s="384">
        <v>23</v>
      </c>
      <c r="F53" s="384">
        <v>18</v>
      </c>
      <c r="G53" s="384"/>
      <c r="H53" s="384">
        <v>33</v>
      </c>
      <c r="I53" s="384">
        <v>17</v>
      </c>
      <c r="J53" s="384"/>
      <c r="K53" s="384">
        <v>159</v>
      </c>
    </row>
    <row r="54" spans="1:11" x14ac:dyDescent="0.25">
      <c r="A54" s="383" t="s">
        <v>453</v>
      </c>
      <c r="B54" s="384">
        <v>2</v>
      </c>
      <c r="C54" s="384">
        <v>5</v>
      </c>
      <c r="D54" s="384">
        <v>3</v>
      </c>
      <c r="E54" s="384"/>
      <c r="F54" s="384">
        <v>1</v>
      </c>
      <c r="G54" s="384"/>
      <c r="H54" s="384"/>
      <c r="I54" s="384">
        <v>3</v>
      </c>
      <c r="J54" s="384"/>
      <c r="K54" s="384">
        <v>14</v>
      </c>
    </row>
    <row r="55" spans="1:11" x14ac:dyDescent="0.25">
      <c r="A55" s="383" t="s">
        <v>454</v>
      </c>
      <c r="B55" s="384"/>
      <c r="C55" s="384"/>
      <c r="D55" s="384"/>
      <c r="E55" s="384"/>
      <c r="F55" s="384"/>
      <c r="G55" s="384"/>
      <c r="H55" s="384"/>
      <c r="I55" s="384">
        <v>13</v>
      </c>
      <c r="J55" s="384"/>
      <c r="K55" s="384">
        <v>13</v>
      </c>
    </row>
    <row r="56" spans="1:11" x14ac:dyDescent="0.25">
      <c r="A56" s="381" t="s">
        <v>455</v>
      </c>
      <c r="B56" s="382">
        <v>27</v>
      </c>
      <c r="C56" s="382">
        <v>29</v>
      </c>
      <c r="D56" s="382">
        <v>15</v>
      </c>
      <c r="E56" s="382">
        <v>23</v>
      </c>
      <c r="F56" s="382">
        <v>35</v>
      </c>
      <c r="G56" s="382"/>
      <c r="H56" s="382">
        <v>36</v>
      </c>
      <c r="I56" s="382">
        <v>32</v>
      </c>
      <c r="J56" s="382">
        <v>17</v>
      </c>
      <c r="K56" s="382">
        <v>214</v>
      </c>
    </row>
    <row r="57" spans="1:11" x14ac:dyDescent="0.25">
      <c r="A57" s="383" t="s">
        <v>342</v>
      </c>
      <c r="B57" s="384">
        <v>14</v>
      </c>
      <c r="C57" s="384">
        <v>22</v>
      </c>
      <c r="D57" s="384">
        <v>12</v>
      </c>
      <c r="E57" s="384">
        <v>11</v>
      </c>
      <c r="F57" s="384">
        <v>18</v>
      </c>
      <c r="G57" s="384"/>
      <c r="H57" s="384">
        <v>15</v>
      </c>
      <c r="I57" s="384">
        <v>12</v>
      </c>
      <c r="J57" s="384">
        <v>6</v>
      </c>
      <c r="K57" s="384">
        <v>110</v>
      </c>
    </row>
    <row r="58" spans="1:11" x14ac:dyDescent="0.25">
      <c r="A58" s="383" t="s">
        <v>343</v>
      </c>
      <c r="B58" s="384">
        <v>13</v>
      </c>
      <c r="C58" s="384">
        <v>7</v>
      </c>
      <c r="D58" s="384">
        <v>3</v>
      </c>
      <c r="E58" s="384">
        <v>12</v>
      </c>
      <c r="F58" s="384">
        <v>13</v>
      </c>
      <c r="G58" s="384"/>
      <c r="H58" s="384">
        <v>14</v>
      </c>
      <c r="I58" s="384">
        <v>16</v>
      </c>
      <c r="J58" s="384">
        <v>4</v>
      </c>
      <c r="K58" s="384">
        <v>82</v>
      </c>
    </row>
    <row r="59" spans="1:11" x14ac:dyDescent="0.25">
      <c r="A59" s="383" t="s">
        <v>457</v>
      </c>
      <c r="B59" s="384"/>
      <c r="C59" s="384"/>
      <c r="D59" s="384"/>
      <c r="E59" s="384"/>
      <c r="F59" s="384">
        <v>4</v>
      </c>
      <c r="G59" s="384"/>
      <c r="H59" s="384">
        <v>7</v>
      </c>
      <c r="I59" s="384">
        <v>4</v>
      </c>
      <c r="J59" s="384">
        <v>7</v>
      </c>
      <c r="K59" s="384">
        <v>22</v>
      </c>
    </row>
    <row r="60" spans="1:11" x14ac:dyDescent="0.25">
      <c r="A60" s="381" t="s">
        <v>466</v>
      </c>
      <c r="B60" s="382">
        <v>31</v>
      </c>
      <c r="C60" s="382">
        <v>21</v>
      </c>
      <c r="D60" s="382">
        <v>24</v>
      </c>
      <c r="E60" s="382">
        <v>23</v>
      </c>
      <c r="F60" s="382">
        <v>27</v>
      </c>
      <c r="G60" s="382"/>
      <c r="H60" s="382">
        <v>46</v>
      </c>
      <c r="I60" s="382">
        <v>30</v>
      </c>
      <c r="J60" s="382">
        <v>42</v>
      </c>
      <c r="K60" s="382">
        <v>244</v>
      </c>
    </row>
    <row r="61" spans="1:11" x14ac:dyDescent="0.25">
      <c r="A61" s="383" t="s">
        <v>314</v>
      </c>
      <c r="B61" s="384">
        <v>6</v>
      </c>
      <c r="C61" s="384">
        <v>5</v>
      </c>
      <c r="D61" s="384">
        <v>8</v>
      </c>
      <c r="E61" s="384">
        <v>9</v>
      </c>
      <c r="F61" s="384">
        <v>6</v>
      </c>
      <c r="G61" s="384"/>
      <c r="H61" s="384">
        <v>4</v>
      </c>
      <c r="I61" s="384">
        <v>8</v>
      </c>
      <c r="J61" s="384">
        <v>10</v>
      </c>
      <c r="K61" s="384">
        <v>56</v>
      </c>
    </row>
    <row r="62" spans="1:11" x14ac:dyDescent="0.25">
      <c r="A62" s="383" t="s">
        <v>436</v>
      </c>
      <c r="B62" s="384">
        <v>14</v>
      </c>
      <c r="C62" s="384">
        <v>4</v>
      </c>
      <c r="D62" s="384">
        <v>6</v>
      </c>
      <c r="E62" s="384">
        <v>2</v>
      </c>
      <c r="F62" s="384">
        <v>5</v>
      </c>
      <c r="G62" s="384"/>
      <c r="H62" s="384">
        <v>5</v>
      </c>
      <c r="I62" s="384">
        <v>6</v>
      </c>
      <c r="J62" s="384">
        <v>4</v>
      </c>
      <c r="K62" s="384">
        <v>46</v>
      </c>
    </row>
    <row r="63" spans="1:11" x14ac:dyDescent="0.25">
      <c r="A63" s="383" t="s">
        <v>317</v>
      </c>
      <c r="B63" s="384">
        <v>8</v>
      </c>
      <c r="C63" s="384">
        <v>7</v>
      </c>
      <c r="D63" s="384">
        <v>6</v>
      </c>
      <c r="E63" s="384">
        <v>8</v>
      </c>
      <c r="F63" s="384">
        <v>8</v>
      </c>
      <c r="G63" s="384"/>
      <c r="H63" s="384">
        <v>13</v>
      </c>
      <c r="I63" s="384">
        <v>8</v>
      </c>
      <c r="J63" s="384">
        <v>3</v>
      </c>
      <c r="K63" s="384">
        <v>61</v>
      </c>
    </row>
    <row r="64" spans="1:11" x14ac:dyDescent="0.25">
      <c r="A64" s="383" t="s">
        <v>467</v>
      </c>
      <c r="B64" s="384">
        <v>3</v>
      </c>
      <c r="C64" s="384">
        <v>5</v>
      </c>
      <c r="D64" s="384">
        <v>3</v>
      </c>
      <c r="E64" s="384">
        <v>1</v>
      </c>
      <c r="F64" s="384">
        <v>5</v>
      </c>
      <c r="G64" s="384"/>
      <c r="H64" s="384">
        <v>21</v>
      </c>
      <c r="I64" s="384"/>
      <c r="J64" s="384">
        <v>12</v>
      </c>
      <c r="K64" s="384">
        <v>50</v>
      </c>
    </row>
    <row r="65" spans="1:11" x14ac:dyDescent="0.25">
      <c r="A65" s="383" t="s">
        <v>439</v>
      </c>
      <c r="B65" s="384"/>
      <c r="C65" s="384"/>
      <c r="D65" s="384"/>
      <c r="E65" s="384">
        <v>2</v>
      </c>
      <c r="F65" s="384">
        <v>1</v>
      </c>
      <c r="G65" s="384"/>
      <c r="H65" s="384">
        <v>1</v>
      </c>
      <c r="I65" s="384">
        <v>6</v>
      </c>
      <c r="J65" s="384">
        <v>3</v>
      </c>
      <c r="K65" s="384">
        <v>13</v>
      </c>
    </row>
    <row r="66" spans="1:11" x14ac:dyDescent="0.25">
      <c r="A66" s="383" t="s">
        <v>320</v>
      </c>
      <c r="B66" s="384"/>
      <c r="C66" s="384"/>
      <c r="D66" s="384">
        <v>1</v>
      </c>
      <c r="E66" s="384">
        <v>1</v>
      </c>
      <c r="F66" s="384">
        <v>2</v>
      </c>
      <c r="G66" s="384"/>
      <c r="H66" s="384">
        <v>2</v>
      </c>
      <c r="I66" s="384">
        <v>2</v>
      </c>
      <c r="J66" s="384">
        <v>10</v>
      </c>
      <c r="K66" s="384">
        <v>18</v>
      </c>
    </row>
    <row r="67" spans="1:11" x14ac:dyDescent="0.25">
      <c r="A67" s="381" t="s">
        <v>468</v>
      </c>
      <c r="B67" s="382">
        <v>13</v>
      </c>
      <c r="C67" s="382">
        <v>13</v>
      </c>
      <c r="D67" s="382">
        <v>3</v>
      </c>
      <c r="E67" s="382">
        <v>10</v>
      </c>
      <c r="F67" s="382">
        <v>5</v>
      </c>
      <c r="G67" s="382">
        <v>1</v>
      </c>
      <c r="H67" s="382">
        <v>12</v>
      </c>
      <c r="I67" s="382">
        <v>19</v>
      </c>
      <c r="J67" s="382">
        <v>7</v>
      </c>
      <c r="K67" s="382">
        <v>83</v>
      </c>
    </row>
    <row r="68" spans="1:11" x14ac:dyDescent="0.25">
      <c r="A68" s="383" t="s">
        <v>351</v>
      </c>
      <c r="B68" s="384">
        <v>7</v>
      </c>
      <c r="C68" s="384">
        <v>10</v>
      </c>
      <c r="D68" s="384">
        <v>3</v>
      </c>
      <c r="E68" s="384">
        <v>2</v>
      </c>
      <c r="F68" s="384">
        <v>1</v>
      </c>
      <c r="G68" s="384">
        <v>1</v>
      </c>
      <c r="H68" s="384">
        <v>3</v>
      </c>
      <c r="I68" s="384">
        <v>5</v>
      </c>
      <c r="J68" s="384">
        <v>3</v>
      </c>
      <c r="K68" s="384">
        <v>35</v>
      </c>
    </row>
    <row r="69" spans="1:11" x14ac:dyDescent="0.25">
      <c r="A69" s="383" t="s">
        <v>471</v>
      </c>
      <c r="B69" s="384">
        <v>2</v>
      </c>
      <c r="C69" s="384"/>
      <c r="D69" s="384"/>
      <c r="E69" s="384"/>
      <c r="F69" s="384"/>
      <c r="G69" s="384"/>
      <c r="H69" s="384">
        <v>6</v>
      </c>
      <c r="I69" s="384">
        <v>9</v>
      </c>
      <c r="J69" s="384"/>
      <c r="K69" s="384">
        <v>17</v>
      </c>
    </row>
    <row r="70" spans="1:11" x14ac:dyDescent="0.25">
      <c r="A70" s="383" t="s">
        <v>352</v>
      </c>
      <c r="B70" s="384">
        <v>4</v>
      </c>
      <c r="C70" s="384">
        <v>3</v>
      </c>
      <c r="D70" s="384"/>
      <c r="E70" s="384">
        <v>8</v>
      </c>
      <c r="F70" s="384">
        <v>4</v>
      </c>
      <c r="G70" s="384"/>
      <c r="H70" s="384">
        <v>3</v>
      </c>
      <c r="I70" s="384">
        <v>4</v>
      </c>
      <c r="J70" s="384">
        <v>4</v>
      </c>
      <c r="K70" s="384">
        <v>30</v>
      </c>
    </row>
    <row r="71" spans="1:11" x14ac:dyDescent="0.25">
      <c r="A71" s="383" t="s">
        <v>474</v>
      </c>
      <c r="B71" s="384"/>
      <c r="C71" s="384"/>
      <c r="D71" s="384"/>
      <c r="E71" s="384"/>
      <c r="F71" s="384"/>
      <c r="G71" s="384"/>
      <c r="H71" s="384"/>
      <c r="I71" s="384">
        <v>1</v>
      </c>
      <c r="J71" s="384"/>
      <c r="K71" s="384">
        <v>1</v>
      </c>
    </row>
    <row r="72" spans="1:11" x14ac:dyDescent="0.25">
      <c r="A72" s="381" t="s">
        <v>475</v>
      </c>
      <c r="B72" s="382">
        <v>31</v>
      </c>
      <c r="C72" s="382">
        <v>33</v>
      </c>
      <c r="D72" s="382">
        <v>43</v>
      </c>
      <c r="E72" s="382">
        <v>45</v>
      </c>
      <c r="F72" s="382">
        <v>19</v>
      </c>
      <c r="G72" s="382">
        <v>1</v>
      </c>
      <c r="H72" s="382">
        <v>31</v>
      </c>
      <c r="I72" s="382">
        <v>32</v>
      </c>
      <c r="J72" s="382">
        <v>16</v>
      </c>
      <c r="K72" s="382">
        <v>251</v>
      </c>
    </row>
    <row r="73" spans="1:11" x14ac:dyDescent="0.25">
      <c r="A73" s="383" t="s">
        <v>477</v>
      </c>
      <c r="B73" s="384">
        <v>2</v>
      </c>
      <c r="C73" s="384"/>
      <c r="D73" s="384"/>
      <c r="E73" s="384"/>
      <c r="F73" s="384"/>
      <c r="G73" s="384"/>
      <c r="H73" s="384"/>
      <c r="I73" s="384"/>
      <c r="J73" s="384"/>
      <c r="K73" s="384">
        <v>2</v>
      </c>
    </row>
    <row r="74" spans="1:11" x14ac:dyDescent="0.25">
      <c r="A74" s="383" t="s">
        <v>478</v>
      </c>
      <c r="B74" s="384">
        <v>29</v>
      </c>
      <c r="C74" s="384">
        <v>33</v>
      </c>
      <c r="D74" s="384">
        <v>43</v>
      </c>
      <c r="E74" s="384">
        <v>45</v>
      </c>
      <c r="F74" s="384">
        <v>19</v>
      </c>
      <c r="G74" s="384">
        <v>1</v>
      </c>
      <c r="H74" s="384">
        <v>31</v>
      </c>
      <c r="I74" s="384">
        <v>29</v>
      </c>
      <c r="J74" s="384">
        <v>16</v>
      </c>
      <c r="K74" s="384">
        <v>246</v>
      </c>
    </row>
    <row r="75" spans="1:11" x14ac:dyDescent="0.25">
      <c r="A75" s="383" t="s">
        <v>480</v>
      </c>
      <c r="B75" s="384"/>
      <c r="C75" s="384"/>
      <c r="D75" s="384"/>
      <c r="E75" s="384"/>
      <c r="F75" s="384"/>
      <c r="G75" s="384"/>
      <c r="H75" s="384"/>
      <c r="I75" s="384">
        <v>3</v>
      </c>
      <c r="J75" s="384"/>
      <c r="K75" s="384">
        <v>3</v>
      </c>
    </row>
    <row r="76" spans="1:11" x14ac:dyDescent="0.25">
      <c r="A76" s="381" t="s">
        <v>482</v>
      </c>
      <c r="B76" s="382">
        <v>41</v>
      </c>
      <c r="C76" s="382">
        <v>29</v>
      </c>
      <c r="D76" s="382">
        <v>14</v>
      </c>
      <c r="E76" s="382">
        <v>42</v>
      </c>
      <c r="F76" s="382">
        <v>44</v>
      </c>
      <c r="G76" s="382"/>
      <c r="H76" s="382">
        <v>36</v>
      </c>
      <c r="I76" s="382">
        <v>20</v>
      </c>
      <c r="J76" s="382">
        <v>42</v>
      </c>
      <c r="K76" s="382">
        <v>268</v>
      </c>
    </row>
    <row r="77" spans="1:11" x14ac:dyDescent="0.25">
      <c r="A77" s="383" t="s">
        <v>431</v>
      </c>
      <c r="B77" s="384"/>
      <c r="C77" s="384"/>
      <c r="D77" s="384"/>
      <c r="E77" s="384"/>
      <c r="F77" s="384"/>
      <c r="G77" s="384"/>
      <c r="H77" s="384"/>
      <c r="I77" s="384"/>
      <c r="J77" s="384">
        <v>8</v>
      </c>
      <c r="K77" s="384">
        <v>8</v>
      </c>
    </row>
    <row r="78" spans="1:11" x14ac:dyDescent="0.25">
      <c r="A78" s="383" t="s">
        <v>483</v>
      </c>
      <c r="B78" s="384">
        <v>3</v>
      </c>
      <c r="C78" s="384"/>
      <c r="D78" s="384">
        <v>1</v>
      </c>
      <c r="E78" s="384"/>
      <c r="F78" s="384"/>
      <c r="G78" s="384"/>
      <c r="H78" s="384">
        <v>3</v>
      </c>
      <c r="I78" s="384">
        <v>3</v>
      </c>
      <c r="J78" s="384">
        <v>8</v>
      </c>
      <c r="K78" s="384">
        <v>18</v>
      </c>
    </row>
    <row r="79" spans="1:11" x14ac:dyDescent="0.25">
      <c r="A79" s="383" t="s">
        <v>484</v>
      </c>
      <c r="B79" s="384">
        <v>6</v>
      </c>
      <c r="C79" s="384">
        <v>5</v>
      </c>
      <c r="D79" s="384">
        <v>2</v>
      </c>
      <c r="E79" s="384">
        <v>9</v>
      </c>
      <c r="F79" s="384">
        <v>10</v>
      </c>
      <c r="G79" s="384"/>
      <c r="H79" s="384"/>
      <c r="I79" s="384"/>
      <c r="J79" s="384"/>
      <c r="K79" s="384">
        <v>32</v>
      </c>
    </row>
    <row r="80" spans="1:11" x14ac:dyDescent="0.25">
      <c r="A80" s="383" t="s">
        <v>485</v>
      </c>
      <c r="B80" s="384">
        <v>8</v>
      </c>
      <c r="C80" s="384">
        <v>10</v>
      </c>
      <c r="D80" s="384">
        <v>1</v>
      </c>
      <c r="E80" s="384">
        <v>8</v>
      </c>
      <c r="F80" s="384">
        <v>7</v>
      </c>
      <c r="G80" s="384"/>
      <c r="H80" s="384">
        <v>20</v>
      </c>
      <c r="I80" s="384">
        <v>9</v>
      </c>
      <c r="J80" s="384">
        <v>17</v>
      </c>
      <c r="K80" s="384">
        <v>80</v>
      </c>
    </row>
    <row r="81" spans="1:11" x14ac:dyDescent="0.25">
      <c r="A81" s="383" t="s">
        <v>360</v>
      </c>
      <c r="B81" s="384">
        <v>7</v>
      </c>
      <c r="C81" s="384"/>
      <c r="D81" s="384">
        <v>5</v>
      </c>
      <c r="E81" s="384">
        <v>3</v>
      </c>
      <c r="F81" s="384">
        <v>6</v>
      </c>
      <c r="G81" s="384"/>
      <c r="H81" s="384">
        <v>4</v>
      </c>
      <c r="I81" s="384">
        <v>1</v>
      </c>
      <c r="J81" s="384">
        <v>3</v>
      </c>
      <c r="K81" s="384">
        <v>29</v>
      </c>
    </row>
    <row r="82" spans="1:11" x14ac:dyDescent="0.25">
      <c r="A82" s="383" t="s">
        <v>486</v>
      </c>
      <c r="B82" s="384">
        <v>5</v>
      </c>
      <c r="C82" s="384">
        <v>2</v>
      </c>
      <c r="D82" s="384">
        <v>1</v>
      </c>
      <c r="E82" s="384">
        <v>7</v>
      </c>
      <c r="F82" s="384">
        <v>7</v>
      </c>
      <c r="G82" s="384"/>
      <c r="H82" s="384"/>
      <c r="I82" s="384"/>
      <c r="J82" s="384"/>
      <c r="K82" s="384">
        <v>22</v>
      </c>
    </row>
    <row r="83" spans="1:11" x14ac:dyDescent="0.25">
      <c r="A83" s="383" t="s">
        <v>361</v>
      </c>
      <c r="B83" s="384"/>
      <c r="C83" s="384"/>
      <c r="D83" s="384"/>
      <c r="E83" s="384"/>
      <c r="F83" s="384"/>
      <c r="G83" s="384"/>
      <c r="H83" s="384">
        <v>1</v>
      </c>
      <c r="I83" s="384"/>
      <c r="J83" s="384"/>
      <c r="K83" s="384">
        <v>1</v>
      </c>
    </row>
    <row r="84" spans="1:11" x14ac:dyDescent="0.25">
      <c r="A84" s="383" t="s">
        <v>487</v>
      </c>
      <c r="B84" s="384">
        <v>7</v>
      </c>
      <c r="C84" s="384">
        <v>9</v>
      </c>
      <c r="D84" s="384">
        <v>3</v>
      </c>
      <c r="E84" s="384">
        <v>8</v>
      </c>
      <c r="F84" s="384">
        <v>8</v>
      </c>
      <c r="G84" s="384"/>
      <c r="H84" s="384"/>
      <c r="I84" s="384"/>
      <c r="J84" s="384"/>
      <c r="K84" s="384">
        <v>35</v>
      </c>
    </row>
    <row r="85" spans="1:11" x14ac:dyDescent="0.25">
      <c r="A85" s="383" t="s">
        <v>488</v>
      </c>
      <c r="B85" s="384">
        <v>5</v>
      </c>
      <c r="C85" s="384"/>
      <c r="D85" s="384"/>
      <c r="E85" s="384"/>
      <c r="F85" s="384"/>
      <c r="G85" s="384"/>
      <c r="H85" s="384"/>
      <c r="I85" s="384"/>
      <c r="J85" s="384"/>
      <c r="K85" s="384">
        <v>5</v>
      </c>
    </row>
    <row r="86" spans="1:11" x14ac:dyDescent="0.25">
      <c r="A86" s="383" t="s">
        <v>489</v>
      </c>
      <c r="B86" s="384"/>
      <c r="C86" s="384">
        <v>3</v>
      </c>
      <c r="D86" s="384">
        <v>1</v>
      </c>
      <c r="E86" s="384">
        <v>7</v>
      </c>
      <c r="F86" s="384">
        <v>6</v>
      </c>
      <c r="G86" s="384"/>
      <c r="H86" s="384">
        <v>8</v>
      </c>
      <c r="I86" s="384">
        <v>7</v>
      </c>
      <c r="J86" s="384">
        <v>6</v>
      </c>
      <c r="K86" s="384">
        <v>38</v>
      </c>
    </row>
    <row r="87" spans="1:11" x14ac:dyDescent="0.25">
      <c r="A87" s="381" t="s">
        <v>490</v>
      </c>
      <c r="B87" s="382">
        <v>49</v>
      </c>
      <c r="C87" s="382">
        <v>41</v>
      </c>
      <c r="D87" s="382">
        <v>46</v>
      </c>
      <c r="E87" s="382"/>
      <c r="F87" s="382">
        <v>53</v>
      </c>
      <c r="G87" s="382"/>
      <c r="H87" s="382">
        <v>47</v>
      </c>
      <c r="I87" s="382">
        <v>26</v>
      </c>
      <c r="J87" s="382">
        <v>31</v>
      </c>
      <c r="K87" s="382">
        <v>293</v>
      </c>
    </row>
    <row r="88" spans="1:11" x14ac:dyDescent="0.25">
      <c r="A88" s="383" t="s">
        <v>491</v>
      </c>
      <c r="B88" s="384">
        <v>19</v>
      </c>
      <c r="C88" s="384">
        <v>5</v>
      </c>
      <c r="D88" s="384">
        <v>8</v>
      </c>
      <c r="E88" s="384"/>
      <c r="F88" s="384">
        <v>11</v>
      </c>
      <c r="G88" s="384"/>
      <c r="H88" s="384">
        <v>10</v>
      </c>
      <c r="I88" s="384">
        <v>9</v>
      </c>
      <c r="J88" s="384">
        <v>9</v>
      </c>
      <c r="K88" s="384">
        <v>71</v>
      </c>
    </row>
    <row r="89" spans="1:11" x14ac:dyDescent="0.25">
      <c r="A89" s="383" t="s">
        <v>366</v>
      </c>
      <c r="B89" s="384">
        <v>8</v>
      </c>
      <c r="C89" s="384">
        <v>7</v>
      </c>
      <c r="D89" s="384">
        <v>7</v>
      </c>
      <c r="E89" s="384"/>
      <c r="F89" s="384">
        <v>4</v>
      </c>
      <c r="G89" s="384"/>
      <c r="H89" s="384"/>
      <c r="I89" s="384">
        <v>1</v>
      </c>
      <c r="J89" s="384">
        <v>2</v>
      </c>
      <c r="K89" s="384">
        <v>29</v>
      </c>
    </row>
    <row r="90" spans="1:11" x14ac:dyDescent="0.25">
      <c r="A90" s="383" t="s">
        <v>492</v>
      </c>
      <c r="B90" s="384">
        <v>16</v>
      </c>
      <c r="C90" s="384">
        <v>9</v>
      </c>
      <c r="D90" s="384">
        <v>18</v>
      </c>
      <c r="E90" s="384"/>
      <c r="F90" s="384">
        <v>17</v>
      </c>
      <c r="G90" s="384"/>
      <c r="H90" s="384">
        <v>20</v>
      </c>
      <c r="I90" s="384">
        <v>10</v>
      </c>
      <c r="J90" s="384">
        <v>11</v>
      </c>
      <c r="K90" s="384">
        <v>101</v>
      </c>
    </row>
    <row r="91" spans="1:11" x14ac:dyDescent="0.25">
      <c r="A91" s="383" t="s">
        <v>368</v>
      </c>
      <c r="B91" s="384">
        <v>6</v>
      </c>
      <c r="C91" s="384">
        <v>20</v>
      </c>
      <c r="D91" s="384">
        <v>13</v>
      </c>
      <c r="E91" s="384"/>
      <c r="F91" s="384">
        <v>21</v>
      </c>
      <c r="G91" s="384"/>
      <c r="H91" s="384">
        <v>17</v>
      </c>
      <c r="I91" s="384">
        <v>6</v>
      </c>
      <c r="J91" s="384">
        <v>9</v>
      </c>
      <c r="K91" s="384">
        <v>92</v>
      </c>
    </row>
    <row r="92" spans="1:11" x14ac:dyDescent="0.25">
      <c r="A92" s="381" t="s">
        <v>494</v>
      </c>
      <c r="B92" s="382">
        <v>62</v>
      </c>
      <c r="C92" s="382">
        <v>69</v>
      </c>
      <c r="D92" s="382">
        <v>57</v>
      </c>
      <c r="E92" s="382">
        <v>59</v>
      </c>
      <c r="F92" s="382">
        <v>120</v>
      </c>
      <c r="G92" s="382"/>
      <c r="H92" s="382">
        <v>107</v>
      </c>
      <c r="I92" s="382">
        <v>100</v>
      </c>
      <c r="J92" s="382">
        <v>111</v>
      </c>
      <c r="K92" s="382">
        <v>685</v>
      </c>
    </row>
    <row r="93" spans="1:11" x14ac:dyDescent="0.25">
      <c r="A93" s="383" t="s">
        <v>495</v>
      </c>
      <c r="B93" s="384">
        <v>12</v>
      </c>
      <c r="C93" s="384"/>
      <c r="D93" s="384">
        <v>10</v>
      </c>
      <c r="E93" s="384">
        <v>11</v>
      </c>
      <c r="F93" s="384">
        <v>6</v>
      </c>
      <c r="G93" s="384"/>
      <c r="H93" s="384">
        <v>18</v>
      </c>
      <c r="I93" s="384">
        <v>20</v>
      </c>
      <c r="J93" s="384">
        <v>15</v>
      </c>
      <c r="K93" s="384">
        <v>92</v>
      </c>
    </row>
    <row r="94" spans="1:11" x14ac:dyDescent="0.25">
      <c r="A94" s="383" t="s">
        <v>375</v>
      </c>
      <c r="B94" s="384"/>
      <c r="C94" s="384"/>
      <c r="D94" s="384"/>
      <c r="E94" s="384"/>
      <c r="F94" s="384">
        <v>2</v>
      </c>
      <c r="G94" s="384"/>
      <c r="H94" s="384">
        <v>4</v>
      </c>
      <c r="I94" s="384">
        <v>9</v>
      </c>
      <c r="J94" s="384">
        <v>1</v>
      </c>
      <c r="K94" s="384">
        <v>16</v>
      </c>
    </row>
    <row r="95" spans="1:11" x14ac:dyDescent="0.25">
      <c r="A95" s="383" t="s">
        <v>496</v>
      </c>
      <c r="B95" s="384"/>
      <c r="C95" s="384">
        <v>7</v>
      </c>
      <c r="D95" s="384">
        <v>12</v>
      </c>
      <c r="E95" s="384">
        <v>8</v>
      </c>
      <c r="F95" s="384">
        <v>15</v>
      </c>
      <c r="G95" s="384"/>
      <c r="H95" s="384">
        <v>8</v>
      </c>
      <c r="I95" s="384">
        <v>8</v>
      </c>
      <c r="J95" s="384">
        <v>7</v>
      </c>
      <c r="K95" s="384">
        <v>65</v>
      </c>
    </row>
    <row r="96" spans="1:11" x14ac:dyDescent="0.25">
      <c r="A96" s="383" t="s">
        <v>377</v>
      </c>
      <c r="B96" s="384">
        <v>35</v>
      </c>
      <c r="C96" s="384">
        <v>36</v>
      </c>
      <c r="D96" s="384">
        <v>11</v>
      </c>
      <c r="E96" s="384">
        <v>23</v>
      </c>
      <c r="F96" s="384">
        <v>16</v>
      </c>
      <c r="G96" s="384"/>
      <c r="H96" s="384">
        <v>23</v>
      </c>
      <c r="I96" s="384">
        <v>18</v>
      </c>
      <c r="J96" s="384">
        <v>27</v>
      </c>
      <c r="K96" s="384">
        <v>189</v>
      </c>
    </row>
    <row r="97" spans="1:11" x14ac:dyDescent="0.25">
      <c r="A97" s="383" t="s">
        <v>378</v>
      </c>
      <c r="B97" s="384"/>
      <c r="C97" s="384"/>
      <c r="D97" s="384"/>
      <c r="E97" s="384"/>
      <c r="F97" s="384">
        <v>6</v>
      </c>
      <c r="G97" s="384"/>
      <c r="H97" s="384"/>
      <c r="I97" s="384"/>
      <c r="J97" s="384">
        <v>1</v>
      </c>
      <c r="K97" s="384">
        <v>7</v>
      </c>
    </row>
    <row r="98" spans="1:11" x14ac:dyDescent="0.25">
      <c r="A98" s="383" t="s">
        <v>379</v>
      </c>
      <c r="B98" s="384">
        <v>10</v>
      </c>
      <c r="C98" s="384">
        <v>14</v>
      </c>
      <c r="D98" s="384">
        <v>11</v>
      </c>
      <c r="E98" s="384">
        <v>12</v>
      </c>
      <c r="F98" s="384">
        <v>17</v>
      </c>
      <c r="G98" s="384"/>
      <c r="H98" s="384">
        <v>17</v>
      </c>
      <c r="I98" s="384">
        <v>9</v>
      </c>
      <c r="J98" s="384">
        <v>8</v>
      </c>
      <c r="K98" s="384">
        <v>98</v>
      </c>
    </row>
    <row r="99" spans="1:11" x14ac:dyDescent="0.25">
      <c r="A99" s="383" t="s">
        <v>497</v>
      </c>
      <c r="B99" s="384"/>
      <c r="C99" s="384"/>
      <c r="D99" s="384"/>
      <c r="E99" s="384"/>
      <c r="F99" s="384">
        <v>17</v>
      </c>
      <c r="G99" s="384"/>
      <c r="H99" s="384">
        <v>22</v>
      </c>
      <c r="I99" s="384">
        <v>6</v>
      </c>
      <c r="J99" s="384">
        <v>22</v>
      </c>
      <c r="K99" s="384">
        <v>67</v>
      </c>
    </row>
    <row r="100" spans="1:11" x14ac:dyDescent="0.25">
      <c r="A100" s="383" t="s">
        <v>382</v>
      </c>
      <c r="B100" s="384">
        <v>5</v>
      </c>
      <c r="C100" s="384">
        <v>12</v>
      </c>
      <c r="D100" s="384">
        <v>13</v>
      </c>
      <c r="E100" s="384">
        <v>5</v>
      </c>
      <c r="F100" s="384">
        <v>15</v>
      </c>
      <c r="G100" s="384"/>
      <c r="H100" s="384">
        <v>5</v>
      </c>
      <c r="I100" s="384">
        <v>12</v>
      </c>
      <c r="J100" s="384">
        <v>10</v>
      </c>
      <c r="K100" s="384">
        <v>77</v>
      </c>
    </row>
    <row r="101" spans="1:11" x14ac:dyDescent="0.25">
      <c r="A101" s="383" t="s">
        <v>498</v>
      </c>
      <c r="B101" s="384"/>
      <c r="C101" s="384"/>
      <c r="D101" s="384"/>
      <c r="E101" s="384"/>
      <c r="F101" s="384">
        <v>26</v>
      </c>
      <c r="G101" s="384"/>
      <c r="H101" s="384">
        <v>10</v>
      </c>
      <c r="I101" s="384">
        <v>18</v>
      </c>
      <c r="J101" s="384">
        <v>20</v>
      </c>
      <c r="K101" s="384">
        <v>74</v>
      </c>
    </row>
    <row r="102" spans="1:11" x14ac:dyDescent="0.25">
      <c r="A102" s="381" t="s">
        <v>499</v>
      </c>
      <c r="B102" s="382"/>
      <c r="C102" s="382"/>
      <c r="D102" s="382"/>
      <c r="E102" s="382"/>
      <c r="F102" s="382">
        <v>11</v>
      </c>
      <c r="G102" s="382"/>
      <c r="H102" s="382">
        <v>14</v>
      </c>
      <c r="I102" s="382">
        <v>7</v>
      </c>
      <c r="J102" s="382">
        <v>11</v>
      </c>
      <c r="K102" s="382">
        <v>43</v>
      </c>
    </row>
    <row r="103" spans="1:11" x14ac:dyDescent="0.25">
      <c r="A103" s="383" t="s">
        <v>497</v>
      </c>
      <c r="B103" s="384"/>
      <c r="C103" s="384"/>
      <c r="D103" s="384"/>
      <c r="E103" s="384"/>
      <c r="F103" s="384">
        <v>11</v>
      </c>
      <c r="G103" s="384"/>
      <c r="H103" s="384">
        <v>14</v>
      </c>
      <c r="I103" s="384">
        <v>7</v>
      </c>
      <c r="J103" s="384">
        <v>11</v>
      </c>
      <c r="K103" s="384">
        <v>43</v>
      </c>
    </row>
    <row r="104" spans="1:11" x14ac:dyDescent="0.25">
      <c r="A104" s="381" t="s">
        <v>506</v>
      </c>
      <c r="B104" s="382"/>
      <c r="C104" s="382"/>
      <c r="D104" s="382"/>
      <c r="E104" s="382">
        <v>42</v>
      </c>
      <c r="F104" s="382"/>
      <c r="G104" s="382"/>
      <c r="H104" s="382"/>
      <c r="I104" s="382"/>
      <c r="J104" s="382"/>
      <c r="K104" s="382">
        <v>42</v>
      </c>
    </row>
    <row r="105" spans="1:11" x14ac:dyDescent="0.25">
      <c r="A105" s="383" t="s">
        <v>491</v>
      </c>
      <c r="B105" s="384"/>
      <c r="C105" s="384"/>
      <c r="D105" s="384"/>
      <c r="E105" s="384">
        <v>8</v>
      </c>
      <c r="F105" s="384"/>
      <c r="G105" s="384"/>
      <c r="H105" s="384"/>
      <c r="I105" s="384"/>
      <c r="J105" s="384"/>
      <c r="K105" s="384">
        <v>8</v>
      </c>
    </row>
    <row r="106" spans="1:11" x14ac:dyDescent="0.25">
      <c r="A106" s="383" t="s">
        <v>366</v>
      </c>
      <c r="B106" s="384"/>
      <c r="C106" s="384"/>
      <c r="D106" s="384"/>
      <c r="E106" s="384">
        <v>3</v>
      </c>
      <c r="F106" s="384"/>
      <c r="G106" s="384"/>
      <c r="H106" s="384"/>
      <c r="I106" s="384"/>
      <c r="J106" s="384"/>
      <c r="K106" s="384">
        <v>3</v>
      </c>
    </row>
    <row r="107" spans="1:11" x14ac:dyDescent="0.25">
      <c r="A107" s="383" t="s">
        <v>492</v>
      </c>
      <c r="B107" s="384"/>
      <c r="C107" s="384"/>
      <c r="D107" s="384"/>
      <c r="E107" s="384">
        <v>21</v>
      </c>
      <c r="F107" s="384"/>
      <c r="G107" s="384"/>
      <c r="H107" s="384"/>
      <c r="I107" s="384"/>
      <c r="J107" s="384"/>
      <c r="K107" s="384">
        <v>21</v>
      </c>
    </row>
    <row r="108" spans="1:11" x14ac:dyDescent="0.25">
      <c r="A108" s="383" t="s">
        <v>368</v>
      </c>
      <c r="B108" s="384"/>
      <c r="C108" s="384"/>
      <c r="D108" s="384"/>
      <c r="E108" s="384">
        <v>10</v>
      </c>
      <c r="F108" s="384"/>
      <c r="G108" s="384"/>
      <c r="H108" s="384"/>
      <c r="I108" s="384"/>
      <c r="J108" s="384"/>
      <c r="K108" s="384">
        <v>10</v>
      </c>
    </row>
    <row r="109" spans="1:11" x14ac:dyDescent="0.25">
      <c r="A109" s="381" t="s">
        <v>511</v>
      </c>
      <c r="B109" s="382"/>
      <c r="C109" s="382"/>
      <c r="D109" s="382"/>
      <c r="E109" s="382"/>
      <c r="F109" s="382">
        <v>1</v>
      </c>
      <c r="G109" s="382"/>
      <c r="H109" s="382"/>
      <c r="I109" s="382"/>
      <c r="J109" s="382"/>
      <c r="K109" s="382">
        <v>1</v>
      </c>
    </row>
    <row r="110" spans="1:11" x14ac:dyDescent="0.25">
      <c r="A110" s="383" t="s">
        <v>427</v>
      </c>
      <c r="B110" s="384"/>
      <c r="C110" s="384"/>
      <c r="D110" s="384"/>
      <c r="E110" s="384"/>
      <c r="F110" s="384">
        <v>1</v>
      </c>
      <c r="G110" s="384"/>
      <c r="H110" s="384"/>
      <c r="I110" s="384"/>
      <c r="J110" s="384"/>
      <c r="K110" s="384">
        <v>1</v>
      </c>
    </row>
    <row r="111" spans="1:11" x14ac:dyDescent="0.25">
      <c r="A111" s="381" t="s">
        <v>507</v>
      </c>
      <c r="B111" s="382"/>
      <c r="C111" s="382"/>
      <c r="D111" s="382"/>
      <c r="E111" s="382"/>
      <c r="F111" s="382"/>
      <c r="G111" s="382"/>
      <c r="H111" s="382">
        <v>4</v>
      </c>
      <c r="I111" s="382"/>
      <c r="J111" s="382"/>
      <c r="K111" s="382">
        <v>4</v>
      </c>
    </row>
    <row r="112" spans="1:11" x14ac:dyDescent="0.25">
      <c r="A112" s="383" t="s">
        <v>431</v>
      </c>
      <c r="B112" s="384"/>
      <c r="C112" s="384"/>
      <c r="D112" s="384"/>
      <c r="E112" s="384"/>
      <c r="F112" s="384"/>
      <c r="G112" s="384"/>
      <c r="H112" s="384">
        <v>4</v>
      </c>
      <c r="I112" s="384"/>
      <c r="J112" s="384"/>
      <c r="K112" s="384">
        <v>4</v>
      </c>
    </row>
    <row r="113" spans="1:11" x14ac:dyDescent="0.25">
      <c r="A113" s="381" t="s">
        <v>508</v>
      </c>
      <c r="B113" s="382"/>
      <c r="C113" s="382"/>
      <c r="D113" s="382"/>
      <c r="E113" s="382"/>
      <c r="F113" s="382"/>
      <c r="G113" s="382"/>
      <c r="H113" s="382"/>
      <c r="I113" s="382">
        <v>9</v>
      </c>
      <c r="J113" s="382"/>
      <c r="K113" s="382">
        <v>9</v>
      </c>
    </row>
    <row r="114" spans="1:11" x14ac:dyDescent="0.25">
      <c r="A114" s="383" t="s">
        <v>431</v>
      </c>
      <c r="B114" s="384"/>
      <c r="C114" s="384"/>
      <c r="D114" s="384"/>
      <c r="E114" s="384"/>
      <c r="F114" s="384"/>
      <c r="G114" s="384"/>
      <c r="H114" s="384"/>
      <c r="I114" s="384">
        <v>9</v>
      </c>
      <c r="J114" s="384"/>
      <c r="K114" s="384">
        <v>9</v>
      </c>
    </row>
    <row r="115" spans="1:11" x14ac:dyDescent="0.25">
      <c r="A115" s="385" t="s">
        <v>268</v>
      </c>
      <c r="B115" s="386">
        <v>606</v>
      </c>
      <c r="C115" s="386">
        <v>586</v>
      </c>
      <c r="D115" s="386">
        <v>553</v>
      </c>
      <c r="E115" s="386">
        <v>649</v>
      </c>
      <c r="F115" s="386">
        <v>698</v>
      </c>
      <c r="G115" s="386">
        <v>16</v>
      </c>
      <c r="H115" s="386">
        <v>719</v>
      </c>
      <c r="I115" s="386">
        <v>615</v>
      </c>
      <c r="J115" s="386">
        <v>572</v>
      </c>
      <c r="K115" s="386">
        <v>5014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8"/>
  <sheetViews>
    <sheetView workbookViewId="0">
      <selection activeCell="O17" sqref="O17"/>
    </sheetView>
  </sheetViews>
  <sheetFormatPr baseColWidth="10" defaultRowHeight="15" x14ac:dyDescent="0.25"/>
  <cols>
    <col min="1" max="1" width="53.28515625" bestFit="1" customWidth="1"/>
  </cols>
  <sheetData>
    <row r="2" spans="1:11" x14ac:dyDescent="0.25">
      <c r="A2" s="379" t="s">
        <v>392</v>
      </c>
      <c r="B2" s="379" t="s">
        <v>393</v>
      </c>
      <c r="C2" s="379" t="s">
        <v>394</v>
      </c>
      <c r="D2" s="379" t="s">
        <v>395</v>
      </c>
      <c r="E2" s="379" t="s">
        <v>396</v>
      </c>
      <c r="F2" s="379" t="s">
        <v>397</v>
      </c>
      <c r="G2" s="379" t="s">
        <v>398</v>
      </c>
      <c r="H2" s="379" t="s">
        <v>249</v>
      </c>
      <c r="I2" s="379" t="s">
        <v>399</v>
      </c>
      <c r="J2" s="379" t="s">
        <v>400</v>
      </c>
      <c r="K2" s="379" t="s">
        <v>268</v>
      </c>
    </row>
    <row r="3" spans="1:11" x14ac:dyDescent="0.25">
      <c r="A3" s="381" t="s">
        <v>401</v>
      </c>
      <c r="B3" s="382">
        <v>41</v>
      </c>
      <c r="C3" s="382">
        <v>33</v>
      </c>
      <c r="D3" s="382">
        <v>33</v>
      </c>
      <c r="E3" s="382">
        <v>17</v>
      </c>
      <c r="F3" s="382">
        <v>26</v>
      </c>
      <c r="G3" s="382">
        <v>17</v>
      </c>
      <c r="H3" s="382">
        <v>25</v>
      </c>
      <c r="I3" s="382">
        <v>27</v>
      </c>
      <c r="J3" s="382">
        <v>27</v>
      </c>
      <c r="K3" s="382">
        <v>246</v>
      </c>
    </row>
    <row r="4" spans="1:11" x14ac:dyDescent="0.25">
      <c r="A4" s="383" t="s">
        <v>272</v>
      </c>
      <c r="B4" s="384">
        <v>41</v>
      </c>
      <c r="C4" s="384">
        <v>33</v>
      </c>
      <c r="D4" s="384">
        <v>33</v>
      </c>
      <c r="E4" s="384">
        <v>17</v>
      </c>
      <c r="F4" s="384">
        <v>26</v>
      </c>
      <c r="G4" s="384">
        <v>17</v>
      </c>
      <c r="H4" s="384">
        <v>25</v>
      </c>
      <c r="I4" s="384">
        <v>27</v>
      </c>
      <c r="J4" s="384">
        <v>27</v>
      </c>
      <c r="K4" s="384">
        <v>246</v>
      </c>
    </row>
    <row r="5" spans="1:11" x14ac:dyDescent="0.25">
      <c r="A5" s="381" t="s">
        <v>403</v>
      </c>
      <c r="B5" s="382">
        <v>99</v>
      </c>
      <c r="C5" s="382">
        <v>95</v>
      </c>
      <c r="D5" s="382">
        <v>94</v>
      </c>
      <c r="E5" s="382">
        <v>88</v>
      </c>
      <c r="F5" s="382">
        <v>83</v>
      </c>
      <c r="G5" s="382">
        <v>72</v>
      </c>
      <c r="H5" s="382">
        <v>93</v>
      </c>
      <c r="I5" s="382">
        <v>91</v>
      </c>
      <c r="J5" s="382">
        <v>74</v>
      </c>
      <c r="K5" s="382">
        <v>789</v>
      </c>
    </row>
    <row r="6" spans="1:11" x14ac:dyDescent="0.25">
      <c r="A6" s="383" t="s">
        <v>275</v>
      </c>
      <c r="B6" s="384">
        <v>77</v>
      </c>
      <c r="C6" s="384">
        <v>89</v>
      </c>
      <c r="D6" s="384">
        <v>85</v>
      </c>
      <c r="E6" s="384">
        <v>84</v>
      </c>
      <c r="F6" s="384">
        <v>77</v>
      </c>
      <c r="G6" s="384">
        <v>66</v>
      </c>
      <c r="H6" s="384">
        <v>86</v>
      </c>
      <c r="I6" s="384">
        <v>88</v>
      </c>
      <c r="J6" s="384">
        <v>70</v>
      </c>
      <c r="K6" s="384">
        <v>722</v>
      </c>
    </row>
    <row r="7" spans="1:11" x14ac:dyDescent="0.25">
      <c r="A7" s="383" t="s">
        <v>276</v>
      </c>
      <c r="B7" s="384">
        <v>5</v>
      </c>
      <c r="C7" s="384">
        <v>3</v>
      </c>
      <c r="D7" s="384">
        <v>4</v>
      </c>
      <c r="E7" s="384"/>
      <c r="F7" s="384">
        <v>2</v>
      </c>
      <c r="G7" s="384">
        <v>4</v>
      </c>
      <c r="H7" s="384">
        <v>5</v>
      </c>
      <c r="I7" s="384">
        <v>3</v>
      </c>
      <c r="J7" s="384">
        <v>2</v>
      </c>
      <c r="K7" s="384">
        <v>28</v>
      </c>
    </row>
    <row r="8" spans="1:11" x14ac:dyDescent="0.25">
      <c r="A8" s="383" t="s">
        <v>404</v>
      </c>
      <c r="B8" s="384">
        <v>17</v>
      </c>
      <c r="C8" s="384">
        <v>3</v>
      </c>
      <c r="D8" s="384">
        <v>5</v>
      </c>
      <c r="E8" s="384">
        <v>4</v>
      </c>
      <c r="F8" s="384">
        <v>4</v>
      </c>
      <c r="G8" s="384">
        <v>2</v>
      </c>
      <c r="H8" s="384">
        <v>2</v>
      </c>
      <c r="I8" s="384"/>
      <c r="J8" s="384">
        <v>2</v>
      </c>
      <c r="K8" s="384">
        <v>39</v>
      </c>
    </row>
    <row r="9" spans="1:11" x14ac:dyDescent="0.25">
      <c r="A9" s="381" t="s">
        <v>405</v>
      </c>
      <c r="B9" s="382">
        <v>9</v>
      </c>
      <c r="C9" s="382">
        <v>6</v>
      </c>
      <c r="D9" s="382">
        <v>18</v>
      </c>
      <c r="E9" s="382">
        <v>16</v>
      </c>
      <c r="F9" s="382">
        <v>15</v>
      </c>
      <c r="G9" s="382">
        <v>17</v>
      </c>
      <c r="H9" s="382">
        <v>18</v>
      </c>
      <c r="I9" s="382">
        <v>34</v>
      </c>
      <c r="J9" s="382">
        <v>31</v>
      </c>
      <c r="K9" s="382">
        <v>164</v>
      </c>
    </row>
    <row r="10" spans="1:11" x14ac:dyDescent="0.25">
      <c r="A10" s="383" t="s">
        <v>279</v>
      </c>
      <c r="B10" s="384">
        <v>9</v>
      </c>
      <c r="C10" s="384">
        <v>6</v>
      </c>
      <c r="D10" s="384">
        <v>18</v>
      </c>
      <c r="E10" s="384">
        <v>16</v>
      </c>
      <c r="F10" s="384">
        <v>15</v>
      </c>
      <c r="G10" s="384">
        <v>17</v>
      </c>
      <c r="H10" s="384">
        <v>18</v>
      </c>
      <c r="I10" s="384">
        <v>34</v>
      </c>
      <c r="J10" s="384">
        <v>31</v>
      </c>
      <c r="K10" s="384">
        <v>164</v>
      </c>
    </row>
    <row r="11" spans="1:11" x14ac:dyDescent="0.25">
      <c r="A11" s="381" t="s">
        <v>406</v>
      </c>
      <c r="B11" s="382"/>
      <c r="C11" s="382">
        <v>1</v>
      </c>
      <c r="D11" s="382"/>
      <c r="E11" s="382">
        <v>3</v>
      </c>
      <c r="F11" s="382"/>
      <c r="G11" s="382"/>
      <c r="H11" s="382"/>
      <c r="I11" s="382"/>
      <c r="J11" s="382"/>
      <c r="K11" s="382">
        <v>4</v>
      </c>
    </row>
    <row r="12" spans="1:11" x14ac:dyDescent="0.25">
      <c r="A12" s="383" t="s">
        <v>408</v>
      </c>
      <c r="B12" s="384"/>
      <c r="C12" s="384">
        <v>1</v>
      </c>
      <c r="D12" s="384"/>
      <c r="E12" s="384">
        <v>3</v>
      </c>
      <c r="F12" s="384"/>
      <c r="G12" s="384"/>
      <c r="H12" s="384"/>
      <c r="I12" s="384"/>
      <c r="J12" s="384"/>
      <c r="K12" s="384">
        <v>4</v>
      </c>
    </row>
    <row r="13" spans="1:11" x14ac:dyDescent="0.25">
      <c r="A13" s="381" t="s">
        <v>409</v>
      </c>
      <c r="B13" s="382">
        <v>36</v>
      </c>
      <c r="C13" s="382">
        <v>44</v>
      </c>
      <c r="D13" s="382">
        <v>121</v>
      </c>
      <c r="E13" s="382">
        <v>35</v>
      </c>
      <c r="F13" s="382">
        <v>40</v>
      </c>
      <c r="G13" s="382">
        <v>47</v>
      </c>
      <c r="H13" s="382">
        <v>24</v>
      </c>
      <c r="I13" s="382">
        <v>39</v>
      </c>
      <c r="J13" s="382">
        <v>53</v>
      </c>
      <c r="K13" s="382">
        <v>439</v>
      </c>
    </row>
    <row r="14" spans="1:11" x14ac:dyDescent="0.25">
      <c r="A14" s="383" t="s">
        <v>285</v>
      </c>
      <c r="B14" s="384">
        <v>5</v>
      </c>
      <c r="C14" s="384">
        <v>1</v>
      </c>
      <c r="D14" s="384"/>
      <c r="E14" s="384">
        <v>9</v>
      </c>
      <c r="F14" s="384">
        <v>2</v>
      </c>
      <c r="G14" s="384">
        <v>29</v>
      </c>
      <c r="H14" s="384">
        <v>1</v>
      </c>
      <c r="I14" s="384">
        <v>3</v>
      </c>
      <c r="J14" s="384">
        <v>3</v>
      </c>
      <c r="K14" s="384">
        <v>53</v>
      </c>
    </row>
    <row r="15" spans="1:11" x14ac:dyDescent="0.25">
      <c r="A15" s="383" t="s">
        <v>286</v>
      </c>
      <c r="B15" s="384"/>
      <c r="C15" s="384"/>
      <c r="D15" s="384"/>
      <c r="E15" s="384"/>
      <c r="F15" s="384"/>
      <c r="G15" s="384"/>
      <c r="H15" s="384"/>
      <c r="I15" s="384"/>
      <c r="J15" s="384">
        <v>1</v>
      </c>
      <c r="K15" s="384">
        <v>1</v>
      </c>
    </row>
    <row r="16" spans="1:11" x14ac:dyDescent="0.25">
      <c r="A16" s="383" t="s">
        <v>287</v>
      </c>
      <c r="B16" s="384"/>
      <c r="C16" s="384"/>
      <c r="D16" s="384"/>
      <c r="E16" s="384"/>
      <c r="F16" s="384"/>
      <c r="G16" s="384">
        <v>1</v>
      </c>
      <c r="H16" s="384">
        <v>1</v>
      </c>
      <c r="I16" s="384"/>
      <c r="J16" s="384"/>
      <c r="K16" s="384">
        <v>2</v>
      </c>
    </row>
    <row r="17" spans="1:11" x14ac:dyDescent="0.25">
      <c r="A17" s="383" t="s">
        <v>289</v>
      </c>
      <c r="B17" s="384"/>
      <c r="C17" s="384"/>
      <c r="D17" s="384"/>
      <c r="E17" s="384">
        <v>1</v>
      </c>
      <c r="F17" s="384"/>
      <c r="G17" s="384"/>
      <c r="H17" s="384"/>
      <c r="I17" s="384"/>
      <c r="J17" s="384"/>
      <c r="K17" s="384">
        <v>1</v>
      </c>
    </row>
    <row r="18" spans="1:11" x14ac:dyDescent="0.25">
      <c r="A18" s="383" t="s">
        <v>413</v>
      </c>
      <c r="B18" s="384">
        <v>3</v>
      </c>
      <c r="C18" s="384"/>
      <c r="D18" s="384"/>
      <c r="E18" s="384"/>
      <c r="F18" s="384"/>
      <c r="G18" s="384"/>
      <c r="H18" s="384"/>
      <c r="I18" s="384"/>
      <c r="J18" s="384"/>
      <c r="K18" s="384">
        <v>3</v>
      </c>
    </row>
    <row r="19" spans="1:11" x14ac:dyDescent="0.25">
      <c r="A19" s="383" t="s">
        <v>414</v>
      </c>
      <c r="B19" s="384">
        <v>14</v>
      </c>
      <c r="C19" s="384">
        <v>20</v>
      </c>
      <c r="D19" s="384">
        <v>35</v>
      </c>
      <c r="E19" s="384">
        <v>3</v>
      </c>
      <c r="F19" s="384"/>
      <c r="G19" s="384"/>
      <c r="H19" s="384"/>
      <c r="I19" s="384">
        <v>1</v>
      </c>
      <c r="J19" s="384">
        <v>11</v>
      </c>
      <c r="K19" s="384">
        <v>84</v>
      </c>
    </row>
    <row r="20" spans="1:11" x14ac:dyDescent="0.25">
      <c r="A20" s="383" t="s">
        <v>293</v>
      </c>
      <c r="B20" s="384">
        <v>14</v>
      </c>
      <c r="C20" s="384">
        <v>22</v>
      </c>
      <c r="D20" s="384">
        <v>86</v>
      </c>
      <c r="E20" s="384">
        <v>20</v>
      </c>
      <c r="F20" s="384">
        <v>37</v>
      </c>
      <c r="G20" s="384">
        <v>17</v>
      </c>
      <c r="H20" s="384">
        <v>21</v>
      </c>
      <c r="I20" s="384">
        <v>35</v>
      </c>
      <c r="J20" s="384">
        <v>38</v>
      </c>
      <c r="K20" s="384">
        <v>290</v>
      </c>
    </row>
    <row r="21" spans="1:11" x14ac:dyDescent="0.25">
      <c r="A21" s="383" t="s">
        <v>294</v>
      </c>
      <c r="B21" s="384"/>
      <c r="C21" s="384">
        <v>1</v>
      </c>
      <c r="D21" s="384"/>
      <c r="E21" s="384">
        <v>2</v>
      </c>
      <c r="F21" s="384">
        <v>1</v>
      </c>
      <c r="G21" s="384"/>
      <c r="H21" s="384"/>
      <c r="I21" s="384"/>
      <c r="J21" s="384"/>
      <c r="K21" s="384">
        <v>4</v>
      </c>
    </row>
    <row r="22" spans="1:11" x14ac:dyDescent="0.25">
      <c r="A22" s="383" t="s">
        <v>283</v>
      </c>
      <c r="B22" s="384"/>
      <c r="C22" s="384"/>
      <c r="D22" s="384"/>
      <c r="E22" s="384"/>
      <c r="F22" s="384"/>
      <c r="G22" s="384"/>
      <c r="H22" s="384">
        <v>1</v>
      </c>
      <c r="I22" s="384"/>
      <c r="J22" s="384"/>
      <c r="K22" s="384">
        <v>1</v>
      </c>
    </row>
    <row r="23" spans="1:11" x14ac:dyDescent="0.25">
      <c r="A23" s="381" t="s">
        <v>418</v>
      </c>
      <c r="B23" s="382"/>
      <c r="C23" s="382"/>
      <c r="D23" s="382"/>
      <c r="E23" s="382"/>
      <c r="F23" s="382">
        <v>1</v>
      </c>
      <c r="G23" s="382">
        <v>1</v>
      </c>
      <c r="H23" s="382"/>
      <c r="I23" s="382"/>
      <c r="J23" s="382"/>
      <c r="K23" s="382">
        <v>2</v>
      </c>
    </row>
    <row r="24" spans="1:11" x14ac:dyDescent="0.25">
      <c r="A24" s="383" t="s">
        <v>419</v>
      </c>
      <c r="B24" s="384"/>
      <c r="C24" s="384"/>
      <c r="D24" s="384"/>
      <c r="E24" s="384"/>
      <c r="F24" s="384">
        <v>1</v>
      </c>
      <c r="G24" s="384">
        <v>1</v>
      </c>
      <c r="H24" s="384"/>
      <c r="I24" s="384"/>
      <c r="J24" s="384"/>
      <c r="K24" s="384">
        <v>2</v>
      </c>
    </row>
    <row r="25" spans="1:11" x14ac:dyDescent="0.25">
      <c r="A25" s="381" t="s">
        <v>424</v>
      </c>
      <c r="B25" s="382"/>
      <c r="C25" s="382"/>
      <c r="D25" s="382">
        <v>1</v>
      </c>
      <c r="E25" s="382"/>
      <c r="F25" s="382">
        <v>1</v>
      </c>
      <c r="G25" s="382"/>
      <c r="H25" s="382">
        <v>2</v>
      </c>
      <c r="I25" s="382">
        <v>1</v>
      </c>
      <c r="J25" s="382"/>
      <c r="K25" s="382">
        <v>5</v>
      </c>
    </row>
    <row r="26" spans="1:11" x14ac:dyDescent="0.25">
      <c r="A26" s="383" t="s">
        <v>425</v>
      </c>
      <c r="B26" s="384"/>
      <c r="C26" s="384"/>
      <c r="D26" s="384">
        <v>1</v>
      </c>
      <c r="E26" s="384"/>
      <c r="F26" s="384">
        <v>1</v>
      </c>
      <c r="G26" s="384"/>
      <c r="H26" s="384">
        <v>2</v>
      </c>
      <c r="I26" s="384">
        <v>1</v>
      </c>
      <c r="J26" s="384"/>
      <c r="K26" s="384">
        <v>5</v>
      </c>
    </row>
    <row r="27" spans="1:11" x14ac:dyDescent="0.25">
      <c r="A27" s="381" t="s">
        <v>426</v>
      </c>
      <c r="B27" s="382">
        <v>8</v>
      </c>
      <c r="C27" s="382">
        <v>5</v>
      </c>
      <c r="D27" s="382">
        <v>16</v>
      </c>
      <c r="E27" s="382">
        <v>8</v>
      </c>
      <c r="F27" s="382">
        <v>3</v>
      </c>
      <c r="G27" s="382">
        <v>2</v>
      </c>
      <c r="H27" s="382">
        <v>1</v>
      </c>
      <c r="I27" s="382"/>
      <c r="J27" s="382">
        <v>3</v>
      </c>
      <c r="K27" s="382">
        <v>46</v>
      </c>
    </row>
    <row r="28" spans="1:11" x14ac:dyDescent="0.25">
      <c r="A28" s="383" t="s">
        <v>427</v>
      </c>
      <c r="B28" s="384">
        <v>8</v>
      </c>
      <c r="C28" s="384">
        <v>5</v>
      </c>
      <c r="D28" s="384">
        <v>16</v>
      </c>
      <c r="E28" s="384">
        <v>8</v>
      </c>
      <c r="F28" s="384">
        <v>3</v>
      </c>
      <c r="G28" s="384">
        <v>2</v>
      </c>
      <c r="H28" s="384">
        <v>1</v>
      </c>
      <c r="I28" s="384"/>
      <c r="J28" s="384">
        <v>3</v>
      </c>
      <c r="K28" s="384">
        <v>46</v>
      </c>
    </row>
    <row r="29" spans="1:11" x14ac:dyDescent="0.25">
      <c r="A29" s="381" t="s">
        <v>428</v>
      </c>
      <c r="B29" s="382">
        <v>4</v>
      </c>
      <c r="C29" s="382">
        <v>34</v>
      </c>
      <c r="D29" s="382">
        <v>56</v>
      </c>
      <c r="E29" s="382">
        <v>25</v>
      </c>
      <c r="F29" s="382">
        <v>47</v>
      </c>
      <c r="G29" s="382">
        <v>43</v>
      </c>
      <c r="H29" s="382">
        <v>31</v>
      </c>
      <c r="I29" s="382">
        <v>50</v>
      </c>
      <c r="J29" s="382">
        <v>32</v>
      </c>
      <c r="K29" s="382">
        <v>322</v>
      </c>
    </row>
    <row r="30" spans="1:11" x14ac:dyDescent="0.25">
      <c r="A30" s="383" t="s">
        <v>429</v>
      </c>
      <c r="B30" s="384">
        <v>2</v>
      </c>
      <c r="C30" s="384">
        <v>32</v>
      </c>
      <c r="D30" s="384">
        <v>34</v>
      </c>
      <c r="E30" s="384">
        <v>15</v>
      </c>
      <c r="F30" s="384">
        <v>35</v>
      </c>
      <c r="G30" s="384">
        <v>36</v>
      </c>
      <c r="H30" s="384">
        <v>22</v>
      </c>
      <c r="I30" s="384">
        <v>25</v>
      </c>
      <c r="J30" s="384">
        <v>6</v>
      </c>
      <c r="K30" s="384">
        <v>207</v>
      </c>
    </row>
    <row r="31" spans="1:11" x14ac:dyDescent="0.25">
      <c r="A31" s="383" t="s">
        <v>308</v>
      </c>
      <c r="B31" s="384">
        <v>2</v>
      </c>
      <c r="C31" s="384">
        <v>2</v>
      </c>
      <c r="D31" s="384">
        <v>22</v>
      </c>
      <c r="E31" s="384">
        <v>10</v>
      </c>
      <c r="F31" s="384">
        <v>12</v>
      </c>
      <c r="G31" s="384">
        <v>7</v>
      </c>
      <c r="H31" s="384">
        <v>9</v>
      </c>
      <c r="I31" s="384">
        <v>25</v>
      </c>
      <c r="J31" s="384">
        <v>26</v>
      </c>
      <c r="K31" s="384">
        <v>115</v>
      </c>
    </row>
    <row r="32" spans="1:11" x14ac:dyDescent="0.25">
      <c r="A32" s="381" t="s">
        <v>430</v>
      </c>
      <c r="B32" s="382"/>
      <c r="C32" s="382"/>
      <c r="D32" s="382">
        <v>3</v>
      </c>
      <c r="E32" s="382">
        <v>1</v>
      </c>
      <c r="F32" s="382">
        <v>2</v>
      </c>
      <c r="G32" s="382">
        <v>1</v>
      </c>
      <c r="H32" s="382"/>
      <c r="I32" s="382"/>
      <c r="J32" s="382"/>
      <c r="K32" s="382">
        <v>7</v>
      </c>
    </row>
    <row r="33" spans="1:11" x14ac:dyDescent="0.25">
      <c r="A33" s="383" t="s">
        <v>431</v>
      </c>
      <c r="B33" s="384"/>
      <c r="C33" s="384"/>
      <c r="D33" s="384">
        <v>3</v>
      </c>
      <c r="E33" s="384">
        <v>1</v>
      </c>
      <c r="F33" s="384">
        <v>2</v>
      </c>
      <c r="G33" s="384">
        <v>1</v>
      </c>
      <c r="H33" s="384"/>
      <c r="I33" s="384"/>
      <c r="J33" s="384"/>
      <c r="K33" s="384">
        <v>7</v>
      </c>
    </row>
    <row r="34" spans="1:11" x14ac:dyDescent="0.25">
      <c r="A34" s="381" t="s">
        <v>433</v>
      </c>
      <c r="B34" s="382">
        <v>3</v>
      </c>
      <c r="C34" s="382">
        <v>8</v>
      </c>
      <c r="D34" s="382">
        <v>6</v>
      </c>
      <c r="E34" s="382">
        <v>11</v>
      </c>
      <c r="F34" s="382">
        <v>2</v>
      </c>
      <c r="G34" s="382">
        <v>8</v>
      </c>
      <c r="H34" s="382">
        <v>4</v>
      </c>
      <c r="I34" s="382">
        <v>6</v>
      </c>
      <c r="J34" s="382"/>
      <c r="K34" s="382">
        <v>48</v>
      </c>
    </row>
    <row r="35" spans="1:11" x14ac:dyDescent="0.25">
      <c r="A35" s="383" t="s">
        <v>434</v>
      </c>
      <c r="B35" s="384">
        <v>3</v>
      </c>
      <c r="C35" s="384">
        <v>8</v>
      </c>
      <c r="D35" s="384">
        <v>6</v>
      </c>
      <c r="E35" s="384">
        <v>11</v>
      </c>
      <c r="F35" s="384">
        <v>2</v>
      </c>
      <c r="G35" s="384">
        <v>8</v>
      </c>
      <c r="H35" s="384">
        <v>4</v>
      </c>
      <c r="I35" s="384">
        <v>6</v>
      </c>
      <c r="J35" s="384"/>
      <c r="K35" s="384">
        <v>48</v>
      </c>
    </row>
    <row r="36" spans="1:11" x14ac:dyDescent="0.25">
      <c r="A36" s="381" t="s">
        <v>435</v>
      </c>
      <c r="B36" s="382">
        <v>5</v>
      </c>
      <c r="C36" s="382">
        <v>8</v>
      </c>
      <c r="D36" s="382">
        <v>10</v>
      </c>
      <c r="E36" s="382">
        <v>51</v>
      </c>
      <c r="F36" s="382">
        <v>32</v>
      </c>
      <c r="G36" s="382">
        <v>66</v>
      </c>
      <c r="H36" s="382">
        <v>52</v>
      </c>
      <c r="I36" s="382">
        <v>52</v>
      </c>
      <c r="J36" s="382">
        <v>2</v>
      </c>
      <c r="K36" s="382">
        <v>278</v>
      </c>
    </row>
    <row r="37" spans="1:11" x14ac:dyDescent="0.25">
      <c r="A37" s="383" t="s">
        <v>314</v>
      </c>
      <c r="B37" s="384"/>
      <c r="C37" s="384"/>
      <c r="D37" s="384"/>
      <c r="E37" s="384"/>
      <c r="F37" s="384"/>
      <c r="G37" s="384"/>
      <c r="H37" s="384">
        <v>1</v>
      </c>
      <c r="I37" s="384"/>
      <c r="J37" s="384"/>
      <c r="K37" s="384">
        <v>1</v>
      </c>
    </row>
    <row r="38" spans="1:11" x14ac:dyDescent="0.25">
      <c r="A38" s="383" t="s">
        <v>437</v>
      </c>
      <c r="B38" s="384">
        <v>4</v>
      </c>
      <c r="C38" s="384">
        <v>3</v>
      </c>
      <c r="D38" s="384">
        <v>2</v>
      </c>
      <c r="E38" s="384">
        <v>4</v>
      </c>
      <c r="F38" s="384">
        <v>6</v>
      </c>
      <c r="G38" s="384">
        <v>4</v>
      </c>
      <c r="H38" s="384">
        <v>4</v>
      </c>
      <c r="I38" s="384">
        <v>13</v>
      </c>
      <c r="J38" s="384"/>
      <c r="K38" s="384">
        <v>40</v>
      </c>
    </row>
    <row r="39" spans="1:11" x14ac:dyDescent="0.25">
      <c r="A39" s="383" t="s">
        <v>439</v>
      </c>
      <c r="B39" s="384">
        <v>1</v>
      </c>
      <c r="C39" s="384">
        <v>2</v>
      </c>
      <c r="D39" s="384">
        <v>3</v>
      </c>
      <c r="E39" s="384">
        <v>2</v>
      </c>
      <c r="F39" s="384">
        <v>4</v>
      </c>
      <c r="G39" s="384">
        <v>1</v>
      </c>
      <c r="H39" s="384">
        <v>6</v>
      </c>
      <c r="I39" s="384">
        <v>2</v>
      </c>
      <c r="J39" s="384">
        <v>1</v>
      </c>
      <c r="K39" s="384">
        <v>22</v>
      </c>
    </row>
    <row r="40" spans="1:11" x14ac:dyDescent="0.25">
      <c r="A40" s="383" t="s">
        <v>322</v>
      </c>
      <c r="B40" s="384"/>
      <c r="C40" s="384">
        <v>1</v>
      </c>
      <c r="D40" s="384"/>
      <c r="E40" s="384"/>
      <c r="F40" s="384">
        <v>8</v>
      </c>
      <c r="G40" s="384">
        <v>2</v>
      </c>
      <c r="H40" s="384"/>
      <c r="I40" s="384">
        <v>1</v>
      </c>
      <c r="J40" s="384"/>
      <c r="K40" s="384">
        <v>12</v>
      </c>
    </row>
    <row r="41" spans="1:11" x14ac:dyDescent="0.25">
      <c r="A41" s="383" t="s">
        <v>319</v>
      </c>
      <c r="B41" s="384"/>
      <c r="C41" s="384">
        <v>2</v>
      </c>
      <c r="D41" s="384">
        <v>4</v>
      </c>
      <c r="E41" s="384">
        <v>45</v>
      </c>
      <c r="F41" s="384">
        <v>14</v>
      </c>
      <c r="G41" s="384">
        <v>59</v>
      </c>
      <c r="H41" s="384">
        <v>40</v>
      </c>
      <c r="I41" s="384">
        <v>36</v>
      </c>
      <c r="J41" s="384">
        <v>1</v>
      </c>
      <c r="K41" s="384">
        <v>201</v>
      </c>
    </row>
    <row r="42" spans="1:11" x14ac:dyDescent="0.25">
      <c r="A42" s="383" t="s">
        <v>320</v>
      </c>
      <c r="B42" s="384"/>
      <c r="C42" s="384"/>
      <c r="D42" s="384">
        <v>1</v>
      </c>
      <c r="E42" s="384"/>
      <c r="F42" s="384"/>
      <c r="G42" s="384"/>
      <c r="H42" s="384">
        <v>1</v>
      </c>
      <c r="I42" s="384"/>
      <c r="J42" s="384"/>
      <c r="K42" s="384">
        <v>2</v>
      </c>
    </row>
    <row r="43" spans="1:11" x14ac:dyDescent="0.25">
      <c r="A43" s="381" t="s">
        <v>440</v>
      </c>
      <c r="B43" s="382">
        <v>8</v>
      </c>
      <c r="C43" s="382">
        <v>14</v>
      </c>
      <c r="D43" s="382">
        <v>11</v>
      </c>
      <c r="E43" s="382">
        <v>13</v>
      </c>
      <c r="F43" s="382">
        <v>8</v>
      </c>
      <c r="G43" s="382">
        <v>7</v>
      </c>
      <c r="H43" s="382">
        <v>3</v>
      </c>
      <c r="I43" s="382">
        <v>9</v>
      </c>
      <c r="J43" s="382">
        <v>4</v>
      </c>
      <c r="K43" s="382">
        <v>77</v>
      </c>
    </row>
    <row r="44" spans="1:11" x14ac:dyDescent="0.25">
      <c r="A44" s="383" t="s">
        <v>322</v>
      </c>
      <c r="B44" s="384">
        <v>8</v>
      </c>
      <c r="C44" s="384">
        <v>14</v>
      </c>
      <c r="D44" s="384">
        <v>11</v>
      </c>
      <c r="E44" s="384">
        <v>13</v>
      </c>
      <c r="F44" s="384">
        <v>8</v>
      </c>
      <c r="G44" s="384">
        <v>7</v>
      </c>
      <c r="H44" s="384">
        <v>3</v>
      </c>
      <c r="I44" s="384">
        <v>9</v>
      </c>
      <c r="J44" s="384">
        <v>4</v>
      </c>
      <c r="K44" s="384">
        <v>77</v>
      </c>
    </row>
    <row r="45" spans="1:11" x14ac:dyDescent="0.25">
      <c r="A45" s="381" t="s">
        <v>441</v>
      </c>
      <c r="B45" s="382"/>
      <c r="C45" s="382"/>
      <c r="D45" s="382">
        <v>11</v>
      </c>
      <c r="E45" s="382">
        <v>2</v>
      </c>
      <c r="F45" s="382">
        <v>7</v>
      </c>
      <c r="G45" s="382">
        <v>14</v>
      </c>
      <c r="H45" s="382">
        <v>1</v>
      </c>
      <c r="I45" s="382">
        <v>3</v>
      </c>
      <c r="J45" s="382">
        <v>5</v>
      </c>
      <c r="K45" s="382">
        <v>43</v>
      </c>
    </row>
    <row r="46" spans="1:11" x14ac:dyDescent="0.25">
      <c r="A46" s="383" t="s">
        <v>443</v>
      </c>
      <c r="B46" s="384"/>
      <c r="C46" s="384"/>
      <c r="D46" s="384">
        <v>11</v>
      </c>
      <c r="E46" s="384">
        <v>2</v>
      </c>
      <c r="F46" s="384">
        <v>7</v>
      </c>
      <c r="G46" s="384">
        <v>14</v>
      </c>
      <c r="H46" s="384">
        <v>1</v>
      </c>
      <c r="I46" s="384">
        <v>3</v>
      </c>
      <c r="J46" s="384">
        <v>5</v>
      </c>
      <c r="K46" s="384">
        <v>43</v>
      </c>
    </row>
    <row r="47" spans="1:11" x14ac:dyDescent="0.25">
      <c r="A47" s="381" t="s">
        <v>444</v>
      </c>
      <c r="B47" s="382">
        <v>1556</v>
      </c>
      <c r="C47" s="382">
        <v>1565</v>
      </c>
      <c r="D47" s="382">
        <v>1386</v>
      </c>
      <c r="E47" s="382">
        <v>1324</v>
      </c>
      <c r="F47" s="382">
        <v>1402</v>
      </c>
      <c r="G47" s="382">
        <v>1225</v>
      </c>
      <c r="H47" s="382">
        <v>1496</v>
      </c>
      <c r="I47" s="382">
        <v>1490</v>
      </c>
      <c r="J47" s="382">
        <v>1355</v>
      </c>
      <c r="K47" s="382">
        <v>12799</v>
      </c>
    </row>
    <row r="48" spans="1:11" x14ac:dyDescent="0.25">
      <c r="A48" s="383" t="s">
        <v>446</v>
      </c>
      <c r="B48" s="384">
        <v>18</v>
      </c>
      <c r="C48" s="384">
        <v>39</v>
      </c>
      <c r="D48" s="384">
        <v>17</v>
      </c>
      <c r="E48" s="384">
        <v>25</v>
      </c>
      <c r="F48" s="384">
        <v>23</v>
      </c>
      <c r="G48" s="384">
        <v>41</v>
      </c>
      <c r="H48" s="384">
        <v>30</v>
      </c>
      <c r="I48" s="384"/>
      <c r="J48" s="384">
        <v>20</v>
      </c>
      <c r="K48" s="384">
        <v>213</v>
      </c>
    </row>
    <row r="49" spans="1:11" x14ac:dyDescent="0.25">
      <c r="A49" s="383" t="s">
        <v>328</v>
      </c>
      <c r="B49" s="384">
        <v>2</v>
      </c>
      <c r="C49" s="384">
        <v>22</v>
      </c>
      <c r="D49" s="384">
        <v>6</v>
      </c>
      <c r="E49" s="384">
        <v>3</v>
      </c>
      <c r="F49" s="384">
        <v>4</v>
      </c>
      <c r="G49" s="384">
        <v>8</v>
      </c>
      <c r="H49" s="384">
        <v>2</v>
      </c>
      <c r="I49" s="384">
        <v>11</v>
      </c>
      <c r="J49" s="384">
        <v>7</v>
      </c>
      <c r="K49" s="384">
        <v>65</v>
      </c>
    </row>
    <row r="50" spans="1:11" x14ac:dyDescent="0.25">
      <c r="A50" s="383" t="s">
        <v>329</v>
      </c>
      <c r="B50" s="384">
        <v>197</v>
      </c>
      <c r="C50" s="384">
        <v>130</v>
      </c>
      <c r="D50" s="384">
        <v>207</v>
      </c>
      <c r="E50" s="384">
        <v>157</v>
      </c>
      <c r="F50" s="384">
        <v>164</v>
      </c>
      <c r="G50" s="384">
        <v>143</v>
      </c>
      <c r="H50" s="384">
        <v>196</v>
      </c>
      <c r="I50" s="384">
        <v>191</v>
      </c>
      <c r="J50" s="384">
        <v>157</v>
      </c>
      <c r="K50" s="384">
        <v>1542</v>
      </c>
    </row>
    <row r="51" spans="1:11" x14ac:dyDescent="0.25">
      <c r="A51" s="383" t="s">
        <v>448</v>
      </c>
      <c r="B51" s="384">
        <v>156</v>
      </c>
      <c r="C51" s="384">
        <v>173</v>
      </c>
      <c r="D51" s="384">
        <v>146</v>
      </c>
      <c r="E51" s="384">
        <v>150</v>
      </c>
      <c r="F51" s="384">
        <v>149</v>
      </c>
      <c r="G51" s="384">
        <v>152</v>
      </c>
      <c r="H51" s="384">
        <v>150</v>
      </c>
      <c r="I51" s="384">
        <v>157</v>
      </c>
      <c r="J51" s="384">
        <v>119</v>
      </c>
      <c r="K51" s="384">
        <v>1352</v>
      </c>
    </row>
    <row r="52" spans="1:11" x14ac:dyDescent="0.25">
      <c r="A52" s="383" t="s">
        <v>449</v>
      </c>
      <c r="B52" s="384">
        <v>30</v>
      </c>
      <c r="C52" s="384">
        <v>4</v>
      </c>
      <c r="D52" s="384">
        <v>13</v>
      </c>
      <c r="E52" s="384">
        <v>9</v>
      </c>
      <c r="F52" s="384">
        <v>1</v>
      </c>
      <c r="G52" s="384">
        <v>1</v>
      </c>
      <c r="H52" s="384">
        <v>1</v>
      </c>
      <c r="I52" s="384">
        <v>2</v>
      </c>
      <c r="J52" s="384">
        <v>1</v>
      </c>
      <c r="K52" s="384">
        <v>62</v>
      </c>
    </row>
    <row r="53" spans="1:11" x14ac:dyDescent="0.25">
      <c r="A53" s="383" t="s">
        <v>332</v>
      </c>
      <c r="B53" s="384"/>
      <c r="C53" s="384">
        <v>36</v>
      </c>
      <c r="D53" s="384">
        <v>20</v>
      </c>
      <c r="E53" s="384">
        <v>12</v>
      </c>
      <c r="F53" s="384">
        <v>10</v>
      </c>
      <c r="G53" s="384">
        <v>12</v>
      </c>
      <c r="H53" s="384">
        <v>15</v>
      </c>
      <c r="I53" s="384">
        <v>35</v>
      </c>
      <c r="J53" s="384">
        <v>21</v>
      </c>
      <c r="K53" s="384">
        <v>161</v>
      </c>
    </row>
    <row r="54" spans="1:11" x14ac:dyDescent="0.25">
      <c r="A54" s="383" t="s">
        <v>450</v>
      </c>
      <c r="B54" s="384">
        <v>191</v>
      </c>
      <c r="C54" s="384">
        <v>92</v>
      </c>
      <c r="D54" s="384">
        <v>275</v>
      </c>
      <c r="E54" s="384"/>
      <c r="F54" s="384">
        <v>88</v>
      </c>
      <c r="G54" s="384"/>
      <c r="H54" s="384"/>
      <c r="I54" s="384"/>
      <c r="J54" s="384"/>
      <c r="K54" s="384">
        <v>646</v>
      </c>
    </row>
    <row r="55" spans="1:11" x14ac:dyDescent="0.25">
      <c r="A55" s="383" t="s">
        <v>451</v>
      </c>
      <c r="B55" s="384">
        <v>187</v>
      </c>
      <c r="C55" s="384">
        <v>240</v>
      </c>
      <c r="D55" s="384">
        <v>231</v>
      </c>
      <c r="E55" s="384">
        <v>130</v>
      </c>
      <c r="F55" s="384">
        <v>124</v>
      </c>
      <c r="G55" s="384">
        <v>101</v>
      </c>
      <c r="H55" s="384">
        <v>193</v>
      </c>
      <c r="I55" s="384">
        <v>181</v>
      </c>
      <c r="J55" s="384">
        <v>113</v>
      </c>
      <c r="K55" s="384">
        <v>1500</v>
      </c>
    </row>
    <row r="56" spans="1:11" x14ac:dyDescent="0.25">
      <c r="A56" s="383" t="s">
        <v>452</v>
      </c>
      <c r="B56" s="384"/>
      <c r="C56" s="384"/>
      <c r="D56" s="384">
        <v>16</v>
      </c>
      <c r="E56" s="384">
        <v>31</v>
      </c>
      <c r="F56" s="384">
        <v>10</v>
      </c>
      <c r="G56" s="384">
        <v>10</v>
      </c>
      <c r="H56" s="384">
        <v>19</v>
      </c>
      <c r="I56" s="384">
        <v>17</v>
      </c>
      <c r="J56" s="384">
        <v>36</v>
      </c>
      <c r="K56" s="384">
        <v>139</v>
      </c>
    </row>
    <row r="57" spans="1:11" x14ac:dyDescent="0.25">
      <c r="A57" s="383" t="s">
        <v>336</v>
      </c>
      <c r="B57" s="384">
        <v>2</v>
      </c>
      <c r="C57" s="384">
        <v>28</v>
      </c>
      <c r="D57" s="384"/>
      <c r="E57" s="384">
        <v>3</v>
      </c>
      <c r="F57" s="384">
        <v>3</v>
      </c>
      <c r="G57" s="384">
        <v>4</v>
      </c>
      <c r="H57" s="384">
        <v>6</v>
      </c>
      <c r="I57" s="384">
        <v>16</v>
      </c>
      <c r="J57" s="384">
        <v>4</v>
      </c>
      <c r="K57" s="384">
        <v>66</v>
      </c>
    </row>
    <row r="58" spans="1:11" x14ac:dyDescent="0.25">
      <c r="A58" s="383" t="s">
        <v>337</v>
      </c>
      <c r="B58" s="384">
        <v>5</v>
      </c>
      <c r="C58" s="384">
        <v>44</v>
      </c>
      <c r="D58" s="384">
        <v>29</v>
      </c>
      <c r="E58" s="384">
        <v>6</v>
      </c>
      <c r="F58" s="384">
        <v>3</v>
      </c>
      <c r="G58" s="384">
        <v>3</v>
      </c>
      <c r="H58" s="384">
        <v>10</v>
      </c>
      <c r="I58" s="384">
        <v>19</v>
      </c>
      <c r="J58" s="384"/>
      <c r="K58" s="384">
        <v>119</v>
      </c>
    </row>
    <row r="59" spans="1:11" x14ac:dyDescent="0.25">
      <c r="A59" s="383" t="s">
        <v>338</v>
      </c>
      <c r="B59" s="384">
        <v>596</v>
      </c>
      <c r="C59" s="384">
        <v>653</v>
      </c>
      <c r="D59" s="384">
        <v>213</v>
      </c>
      <c r="E59" s="384">
        <v>568</v>
      </c>
      <c r="F59" s="384">
        <v>645</v>
      </c>
      <c r="G59" s="384">
        <v>739</v>
      </c>
      <c r="H59" s="384">
        <v>645</v>
      </c>
      <c r="I59" s="384">
        <v>654</v>
      </c>
      <c r="J59" s="384">
        <v>690</v>
      </c>
      <c r="K59" s="384">
        <v>5403</v>
      </c>
    </row>
    <row r="60" spans="1:11" x14ac:dyDescent="0.25">
      <c r="A60" s="383" t="s">
        <v>453</v>
      </c>
      <c r="B60" s="384">
        <v>172</v>
      </c>
      <c r="C60" s="384">
        <v>104</v>
      </c>
      <c r="D60" s="384">
        <v>213</v>
      </c>
      <c r="E60" s="384">
        <v>230</v>
      </c>
      <c r="F60" s="384">
        <v>178</v>
      </c>
      <c r="G60" s="384">
        <v>11</v>
      </c>
      <c r="H60" s="384">
        <v>229</v>
      </c>
      <c r="I60" s="384">
        <v>181</v>
      </c>
      <c r="J60" s="384">
        <v>187</v>
      </c>
      <c r="K60" s="384">
        <v>1505</v>
      </c>
    </row>
    <row r="61" spans="1:11" x14ac:dyDescent="0.25">
      <c r="A61" s="383" t="s">
        <v>454</v>
      </c>
      <c r="B61" s="384"/>
      <c r="C61" s="384"/>
      <c r="D61" s="384"/>
      <c r="E61" s="384"/>
      <c r="F61" s="384"/>
      <c r="G61" s="384"/>
      <c r="H61" s="384"/>
      <c r="I61" s="384">
        <v>26</v>
      </c>
      <c r="J61" s="384"/>
      <c r="K61" s="384">
        <v>26</v>
      </c>
    </row>
    <row r="62" spans="1:11" x14ac:dyDescent="0.25">
      <c r="A62" s="381" t="s">
        <v>455</v>
      </c>
      <c r="B62" s="382">
        <v>57</v>
      </c>
      <c r="C62" s="382">
        <v>51</v>
      </c>
      <c r="D62" s="382">
        <v>49</v>
      </c>
      <c r="E62" s="382">
        <v>85</v>
      </c>
      <c r="F62" s="382">
        <v>69</v>
      </c>
      <c r="G62" s="382">
        <v>55</v>
      </c>
      <c r="H62" s="382">
        <v>95</v>
      </c>
      <c r="I62" s="382">
        <v>65</v>
      </c>
      <c r="J62" s="382">
        <v>55</v>
      </c>
      <c r="K62" s="382">
        <v>581</v>
      </c>
    </row>
    <row r="63" spans="1:11" x14ac:dyDescent="0.25">
      <c r="A63" s="383" t="s">
        <v>456</v>
      </c>
      <c r="B63" s="384">
        <v>3</v>
      </c>
      <c r="C63" s="384"/>
      <c r="D63" s="384">
        <v>10</v>
      </c>
      <c r="E63" s="384">
        <v>1</v>
      </c>
      <c r="F63" s="384">
        <v>1</v>
      </c>
      <c r="G63" s="384">
        <v>15</v>
      </c>
      <c r="H63" s="384">
        <v>6</v>
      </c>
      <c r="I63" s="384">
        <v>2</v>
      </c>
      <c r="J63" s="384">
        <v>5</v>
      </c>
      <c r="K63" s="384">
        <v>43</v>
      </c>
    </row>
    <row r="64" spans="1:11" x14ac:dyDescent="0.25">
      <c r="A64" s="383" t="s">
        <v>342</v>
      </c>
      <c r="B64" s="384">
        <v>11</v>
      </c>
      <c r="C64" s="384">
        <v>21</v>
      </c>
      <c r="D64" s="384">
        <v>19</v>
      </c>
      <c r="E64" s="384">
        <v>15</v>
      </c>
      <c r="F64" s="384">
        <v>7</v>
      </c>
      <c r="G64" s="384">
        <v>17</v>
      </c>
      <c r="H64" s="384">
        <v>20</v>
      </c>
      <c r="I64" s="384">
        <v>11</v>
      </c>
      <c r="J64" s="384">
        <v>12</v>
      </c>
      <c r="K64" s="384">
        <v>133</v>
      </c>
    </row>
    <row r="65" spans="1:11" x14ac:dyDescent="0.25">
      <c r="A65" s="383" t="s">
        <v>343</v>
      </c>
      <c r="B65" s="384">
        <v>43</v>
      </c>
      <c r="C65" s="384">
        <v>30</v>
      </c>
      <c r="D65" s="384">
        <v>20</v>
      </c>
      <c r="E65" s="384">
        <v>69</v>
      </c>
      <c r="F65" s="384">
        <v>61</v>
      </c>
      <c r="G65" s="384">
        <v>21</v>
      </c>
      <c r="H65" s="384">
        <v>63</v>
      </c>
      <c r="I65" s="384">
        <v>45</v>
      </c>
      <c r="J65" s="384">
        <v>29</v>
      </c>
      <c r="K65" s="384">
        <v>381</v>
      </c>
    </row>
    <row r="66" spans="1:11" x14ac:dyDescent="0.25">
      <c r="A66" s="383" t="s">
        <v>457</v>
      </c>
      <c r="B66" s="384"/>
      <c r="C66" s="384"/>
      <c r="D66" s="384"/>
      <c r="E66" s="384"/>
      <c r="F66" s="384"/>
      <c r="G66" s="384">
        <v>2</v>
      </c>
      <c r="H66" s="384">
        <v>6</v>
      </c>
      <c r="I66" s="384">
        <v>7</v>
      </c>
      <c r="J66" s="384">
        <v>9</v>
      </c>
      <c r="K66" s="384">
        <v>24</v>
      </c>
    </row>
    <row r="67" spans="1:11" x14ac:dyDescent="0.25">
      <c r="A67" s="381" t="s">
        <v>458</v>
      </c>
      <c r="B67" s="382">
        <v>52</v>
      </c>
      <c r="C67" s="382">
        <v>70</v>
      </c>
      <c r="D67" s="382">
        <v>150</v>
      </c>
      <c r="E67" s="382">
        <v>158</v>
      </c>
      <c r="F67" s="382">
        <v>156</v>
      </c>
      <c r="G67" s="382">
        <v>109</v>
      </c>
      <c r="H67" s="382">
        <v>133</v>
      </c>
      <c r="I67" s="382">
        <v>170</v>
      </c>
      <c r="J67" s="382">
        <v>127</v>
      </c>
      <c r="K67" s="382">
        <v>1125</v>
      </c>
    </row>
    <row r="68" spans="1:11" x14ac:dyDescent="0.25">
      <c r="A68" s="383" t="s">
        <v>346</v>
      </c>
      <c r="B68" s="384">
        <v>52</v>
      </c>
      <c r="C68" s="384">
        <v>70</v>
      </c>
      <c r="D68" s="384">
        <v>150</v>
      </c>
      <c r="E68" s="384">
        <v>158</v>
      </c>
      <c r="F68" s="384">
        <v>156</v>
      </c>
      <c r="G68" s="384">
        <v>109</v>
      </c>
      <c r="H68" s="384">
        <v>133</v>
      </c>
      <c r="I68" s="384">
        <v>168</v>
      </c>
      <c r="J68" s="384">
        <v>127</v>
      </c>
      <c r="K68" s="384">
        <v>1123</v>
      </c>
    </row>
    <row r="69" spans="1:11" x14ac:dyDescent="0.25">
      <c r="A69" s="383" t="s">
        <v>461</v>
      </c>
      <c r="B69" s="384"/>
      <c r="C69" s="384"/>
      <c r="D69" s="384"/>
      <c r="E69" s="384"/>
      <c r="F69" s="384"/>
      <c r="G69" s="384"/>
      <c r="H69" s="384"/>
      <c r="I69" s="384">
        <v>2</v>
      </c>
      <c r="J69" s="384"/>
      <c r="K69" s="384">
        <v>2</v>
      </c>
    </row>
    <row r="70" spans="1:11" x14ac:dyDescent="0.25">
      <c r="A70" s="381" t="s">
        <v>466</v>
      </c>
      <c r="B70" s="382">
        <v>3</v>
      </c>
      <c r="C70" s="382">
        <v>2</v>
      </c>
      <c r="D70" s="382">
        <v>2</v>
      </c>
      <c r="E70" s="382">
        <v>4</v>
      </c>
      <c r="F70" s="382">
        <v>4</v>
      </c>
      <c r="G70" s="382">
        <v>1</v>
      </c>
      <c r="H70" s="382">
        <v>1</v>
      </c>
      <c r="I70" s="382">
        <v>4</v>
      </c>
      <c r="J70" s="382">
        <v>2</v>
      </c>
      <c r="K70" s="382">
        <v>23</v>
      </c>
    </row>
    <row r="71" spans="1:11" x14ac:dyDescent="0.25">
      <c r="A71" s="383" t="s">
        <v>314</v>
      </c>
      <c r="B71" s="384"/>
      <c r="C71" s="384"/>
      <c r="D71" s="384"/>
      <c r="E71" s="384"/>
      <c r="F71" s="384"/>
      <c r="G71" s="384"/>
      <c r="H71" s="384"/>
      <c r="I71" s="384">
        <v>1</v>
      </c>
      <c r="J71" s="384"/>
      <c r="K71" s="384">
        <v>1</v>
      </c>
    </row>
    <row r="72" spans="1:11" x14ac:dyDescent="0.25">
      <c r="A72" s="383" t="s">
        <v>436</v>
      </c>
      <c r="B72" s="384">
        <v>1</v>
      </c>
      <c r="C72" s="384"/>
      <c r="D72" s="384">
        <v>1</v>
      </c>
      <c r="E72" s="384"/>
      <c r="F72" s="384">
        <v>3</v>
      </c>
      <c r="G72" s="384"/>
      <c r="H72" s="384">
        <v>1</v>
      </c>
      <c r="I72" s="384">
        <v>2</v>
      </c>
      <c r="J72" s="384">
        <v>1</v>
      </c>
      <c r="K72" s="384">
        <v>9</v>
      </c>
    </row>
    <row r="73" spans="1:11" x14ac:dyDescent="0.25">
      <c r="A73" s="383" t="s">
        <v>437</v>
      </c>
      <c r="B73" s="384"/>
      <c r="C73" s="384"/>
      <c r="D73" s="384"/>
      <c r="E73" s="384"/>
      <c r="F73" s="384">
        <v>1</v>
      </c>
      <c r="G73" s="384"/>
      <c r="H73" s="384"/>
      <c r="I73" s="384"/>
      <c r="J73" s="384"/>
      <c r="K73" s="384">
        <v>1</v>
      </c>
    </row>
    <row r="74" spans="1:11" x14ac:dyDescent="0.25">
      <c r="A74" s="383" t="s">
        <v>317</v>
      </c>
      <c r="B74" s="384">
        <v>1</v>
      </c>
      <c r="C74" s="384"/>
      <c r="D74" s="384"/>
      <c r="E74" s="384"/>
      <c r="F74" s="384"/>
      <c r="G74" s="384"/>
      <c r="H74" s="384"/>
      <c r="I74" s="384"/>
      <c r="J74" s="384"/>
      <c r="K74" s="384">
        <v>1</v>
      </c>
    </row>
    <row r="75" spans="1:11" x14ac:dyDescent="0.25">
      <c r="A75" s="383" t="s">
        <v>467</v>
      </c>
      <c r="B75" s="384"/>
      <c r="C75" s="384"/>
      <c r="D75" s="384"/>
      <c r="E75" s="384">
        <v>1</v>
      </c>
      <c r="F75" s="384"/>
      <c r="G75" s="384"/>
      <c r="H75" s="384"/>
      <c r="I75" s="384"/>
      <c r="J75" s="384"/>
      <c r="K75" s="384">
        <v>1</v>
      </c>
    </row>
    <row r="76" spans="1:11" x14ac:dyDescent="0.25">
      <c r="A76" s="383" t="s">
        <v>439</v>
      </c>
      <c r="B76" s="384"/>
      <c r="C76" s="384"/>
      <c r="D76" s="384"/>
      <c r="E76" s="384"/>
      <c r="F76" s="384"/>
      <c r="G76" s="384"/>
      <c r="H76" s="384"/>
      <c r="I76" s="384">
        <v>1</v>
      </c>
      <c r="J76" s="384"/>
      <c r="K76" s="384">
        <v>1</v>
      </c>
    </row>
    <row r="77" spans="1:11" x14ac:dyDescent="0.25">
      <c r="A77" s="383" t="s">
        <v>320</v>
      </c>
      <c r="B77" s="384">
        <v>1</v>
      </c>
      <c r="C77" s="384">
        <v>2</v>
      </c>
      <c r="D77" s="384">
        <v>1</v>
      </c>
      <c r="E77" s="384">
        <v>3</v>
      </c>
      <c r="F77" s="384"/>
      <c r="G77" s="384">
        <v>1</v>
      </c>
      <c r="H77" s="384"/>
      <c r="I77" s="384"/>
      <c r="J77" s="384">
        <v>1</v>
      </c>
      <c r="K77" s="384">
        <v>9</v>
      </c>
    </row>
    <row r="78" spans="1:11" x14ac:dyDescent="0.25">
      <c r="A78" s="381" t="s">
        <v>468</v>
      </c>
      <c r="B78" s="382">
        <v>132</v>
      </c>
      <c r="C78" s="382">
        <v>171</v>
      </c>
      <c r="D78" s="382">
        <v>176</v>
      </c>
      <c r="E78" s="382">
        <v>178</v>
      </c>
      <c r="F78" s="382">
        <v>192</v>
      </c>
      <c r="G78" s="382">
        <v>169</v>
      </c>
      <c r="H78" s="382">
        <v>119</v>
      </c>
      <c r="I78" s="382">
        <v>86</v>
      </c>
      <c r="J78" s="382">
        <v>14</v>
      </c>
      <c r="K78" s="382">
        <v>1237</v>
      </c>
    </row>
    <row r="79" spans="1:11" x14ac:dyDescent="0.25">
      <c r="A79" s="383" t="s">
        <v>351</v>
      </c>
      <c r="B79" s="384">
        <v>60</v>
      </c>
      <c r="C79" s="384">
        <v>83</v>
      </c>
      <c r="D79" s="384">
        <v>176</v>
      </c>
      <c r="E79" s="384">
        <v>132</v>
      </c>
      <c r="F79" s="384">
        <v>169</v>
      </c>
      <c r="G79" s="384">
        <v>165</v>
      </c>
      <c r="H79" s="384">
        <v>108</v>
      </c>
      <c r="I79" s="384">
        <v>76</v>
      </c>
      <c r="J79" s="384">
        <v>13</v>
      </c>
      <c r="K79" s="384">
        <v>982</v>
      </c>
    </row>
    <row r="80" spans="1:11" x14ac:dyDescent="0.25">
      <c r="A80" s="383" t="s">
        <v>470</v>
      </c>
      <c r="B80" s="384"/>
      <c r="C80" s="384"/>
      <c r="D80" s="384"/>
      <c r="E80" s="384"/>
      <c r="F80" s="384"/>
      <c r="G80" s="384">
        <v>2</v>
      </c>
      <c r="H80" s="384">
        <v>8</v>
      </c>
      <c r="I80" s="384">
        <v>6</v>
      </c>
      <c r="J80" s="384"/>
      <c r="K80" s="384">
        <v>16</v>
      </c>
    </row>
    <row r="81" spans="1:11" x14ac:dyDescent="0.25">
      <c r="A81" s="383" t="s">
        <v>352</v>
      </c>
      <c r="B81" s="384">
        <v>72</v>
      </c>
      <c r="C81" s="384">
        <v>88</v>
      </c>
      <c r="D81" s="384"/>
      <c r="E81" s="384">
        <v>46</v>
      </c>
      <c r="F81" s="384">
        <v>23</v>
      </c>
      <c r="G81" s="384">
        <v>2</v>
      </c>
      <c r="H81" s="384">
        <v>3</v>
      </c>
      <c r="I81" s="384">
        <v>2</v>
      </c>
      <c r="J81" s="384">
        <v>1</v>
      </c>
      <c r="K81" s="384">
        <v>237</v>
      </c>
    </row>
    <row r="82" spans="1:11" x14ac:dyDescent="0.25">
      <c r="A82" s="383" t="s">
        <v>473</v>
      </c>
      <c r="B82" s="384"/>
      <c r="C82" s="384"/>
      <c r="D82" s="384"/>
      <c r="E82" s="384"/>
      <c r="F82" s="384"/>
      <c r="G82" s="384"/>
      <c r="H82" s="384"/>
      <c r="I82" s="384">
        <v>2</v>
      </c>
      <c r="J82" s="384"/>
      <c r="K82" s="384">
        <v>2</v>
      </c>
    </row>
    <row r="83" spans="1:11" x14ac:dyDescent="0.25">
      <c r="A83" s="381" t="s">
        <v>475</v>
      </c>
      <c r="B83" s="382"/>
      <c r="C83" s="382"/>
      <c r="D83" s="382"/>
      <c r="E83" s="382"/>
      <c r="F83" s="382"/>
      <c r="G83" s="382"/>
      <c r="H83" s="382"/>
      <c r="I83" s="382">
        <v>1</v>
      </c>
      <c r="J83" s="382"/>
      <c r="K83" s="382">
        <v>1</v>
      </c>
    </row>
    <row r="84" spans="1:11" x14ac:dyDescent="0.25">
      <c r="A84" s="383" t="s">
        <v>478</v>
      </c>
      <c r="B84" s="384"/>
      <c r="C84" s="384"/>
      <c r="D84" s="384"/>
      <c r="E84" s="384"/>
      <c r="F84" s="384"/>
      <c r="G84" s="384"/>
      <c r="H84" s="384"/>
      <c r="I84" s="384">
        <v>1</v>
      </c>
      <c r="J84" s="384"/>
      <c r="K84" s="384">
        <v>1</v>
      </c>
    </row>
    <row r="85" spans="1:11" x14ac:dyDescent="0.25">
      <c r="A85" s="381" t="s">
        <v>482</v>
      </c>
      <c r="B85" s="382">
        <v>122</v>
      </c>
      <c r="C85" s="382">
        <v>174</v>
      </c>
      <c r="D85" s="382">
        <v>93</v>
      </c>
      <c r="E85" s="382">
        <v>227</v>
      </c>
      <c r="F85" s="382">
        <v>181</v>
      </c>
      <c r="G85" s="382">
        <v>156</v>
      </c>
      <c r="H85" s="382">
        <v>168</v>
      </c>
      <c r="I85" s="382">
        <v>132</v>
      </c>
      <c r="J85" s="382">
        <v>226</v>
      </c>
      <c r="K85" s="382">
        <v>1479</v>
      </c>
    </row>
    <row r="86" spans="1:11" x14ac:dyDescent="0.25">
      <c r="A86" s="383" t="s">
        <v>356</v>
      </c>
      <c r="B86" s="384">
        <v>2</v>
      </c>
      <c r="C86" s="384">
        <v>5</v>
      </c>
      <c r="D86" s="384">
        <v>12</v>
      </c>
      <c r="E86" s="384">
        <v>9</v>
      </c>
      <c r="F86" s="384">
        <v>10</v>
      </c>
      <c r="G86" s="384">
        <v>13</v>
      </c>
      <c r="H86" s="384"/>
      <c r="I86" s="384">
        <v>12</v>
      </c>
      <c r="J86" s="384">
        <v>26</v>
      </c>
      <c r="K86" s="384">
        <v>89</v>
      </c>
    </row>
    <row r="87" spans="1:11" x14ac:dyDescent="0.25">
      <c r="A87" s="383" t="s">
        <v>431</v>
      </c>
      <c r="B87" s="384"/>
      <c r="C87" s="384"/>
      <c r="D87" s="384"/>
      <c r="E87" s="384"/>
      <c r="F87" s="384"/>
      <c r="G87" s="384"/>
      <c r="H87" s="384"/>
      <c r="I87" s="384"/>
      <c r="J87" s="384">
        <v>3</v>
      </c>
      <c r="K87" s="384">
        <v>3</v>
      </c>
    </row>
    <row r="88" spans="1:11" x14ac:dyDescent="0.25">
      <c r="A88" s="383" t="s">
        <v>483</v>
      </c>
      <c r="B88" s="384">
        <v>38</v>
      </c>
      <c r="C88" s="384">
        <v>78</v>
      </c>
      <c r="D88" s="384">
        <v>33</v>
      </c>
      <c r="E88" s="384">
        <v>67</v>
      </c>
      <c r="F88" s="384">
        <v>57</v>
      </c>
      <c r="G88" s="384">
        <v>53</v>
      </c>
      <c r="H88" s="384">
        <v>87</v>
      </c>
      <c r="I88" s="384">
        <v>20</v>
      </c>
      <c r="J88" s="384">
        <v>26</v>
      </c>
      <c r="K88" s="384">
        <v>459</v>
      </c>
    </row>
    <row r="89" spans="1:11" x14ac:dyDescent="0.25">
      <c r="A89" s="383" t="s">
        <v>484</v>
      </c>
      <c r="B89" s="384">
        <v>2</v>
      </c>
      <c r="C89" s="384">
        <v>1</v>
      </c>
      <c r="D89" s="384">
        <v>6</v>
      </c>
      <c r="E89" s="384">
        <v>94</v>
      </c>
      <c r="F89" s="384">
        <v>32</v>
      </c>
      <c r="G89" s="384">
        <v>17</v>
      </c>
      <c r="H89" s="384"/>
      <c r="I89" s="384"/>
      <c r="J89" s="384"/>
      <c r="K89" s="384">
        <v>152</v>
      </c>
    </row>
    <row r="90" spans="1:11" x14ac:dyDescent="0.25">
      <c r="A90" s="383" t="s">
        <v>485</v>
      </c>
      <c r="B90" s="384">
        <v>45</v>
      </c>
      <c r="C90" s="384">
        <v>52</v>
      </c>
      <c r="D90" s="384">
        <v>1</v>
      </c>
      <c r="E90" s="384">
        <v>2</v>
      </c>
      <c r="F90" s="384">
        <v>47</v>
      </c>
      <c r="G90" s="384">
        <v>38</v>
      </c>
      <c r="H90" s="384">
        <v>54</v>
      </c>
      <c r="I90" s="384">
        <v>76</v>
      </c>
      <c r="J90" s="384">
        <v>57</v>
      </c>
      <c r="K90" s="384">
        <v>372</v>
      </c>
    </row>
    <row r="91" spans="1:11" x14ac:dyDescent="0.25">
      <c r="A91" s="383" t="s">
        <v>360</v>
      </c>
      <c r="B91" s="384">
        <v>9</v>
      </c>
      <c r="C91" s="384"/>
      <c r="D91" s="384">
        <v>11</v>
      </c>
      <c r="E91" s="384">
        <v>13</v>
      </c>
      <c r="F91" s="384">
        <v>10</v>
      </c>
      <c r="G91" s="384">
        <v>7</v>
      </c>
      <c r="H91" s="384">
        <v>10</v>
      </c>
      <c r="I91" s="384">
        <v>9</v>
      </c>
      <c r="J91" s="384">
        <v>6</v>
      </c>
      <c r="K91" s="384">
        <v>75</v>
      </c>
    </row>
    <row r="92" spans="1:11" x14ac:dyDescent="0.25">
      <c r="A92" s="383" t="s">
        <v>486</v>
      </c>
      <c r="B92" s="384"/>
      <c r="C92" s="384"/>
      <c r="D92" s="384">
        <v>17</v>
      </c>
      <c r="E92" s="384"/>
      <c r="F92" s="384">
        <v>3</v>
      </c>
      <c r="G92" s="384">
        <v>2</v>
      </c>
      <c r="H92" s="384"/>
      <c r="I92" s="384"/>
      <c r="J92" s="384">
        <v>69</v>
      </c>
      <c r="K92" s="384">
        <v>91</v>
      </c>
    </row>
    <row r="93" spans="1:11" x14ac:dyDescent="0.25">
      <c r="A93" s="383" t="s">
        <v>361</v>
      </c>
      <c r="B93" s="384"/>
      <c r="C93" s="384">
        <v>1</v>
      </c>
      <c r="D93" s="384"/>
      <c r="E93" s="384"/>
      <c r="F93" s="384"/>
      <c r="G93" s="384"/>
      <c r="H93" s="384"/>
      <c r="I93" s="384">
        <v>3</v>
      </c>
      <c r="J93" s="384"/>
      <c r="K93" s="384">
        <v>4</v>
      </c>
    </row>
    <row r="94" spans="1:11" x14ac:dyDescent="0.25">
      <c r="A94" s="383" t="s">
        <v>487</v>
      </c>
      <c r="B94" s="384">
        <v>21</v>
      </c>
      <c r="C94" s="384">
        <v>33</v>
      </c>
      <c r="D94" s="384">
        <v>10</v>
      </c>
      <c r="E94" s="384">
        <v>24</v>
      </c>
      <c r="F94" s="384">
        <v>12</v>
      </c>
      <c r="G94" s="384">
        <v>19</v>
      </c>
      <c r="H94" s="384"/>
      <c r="I94" s="384"/>
      <c r="J94" s="384"/>
      <c r="K94" s="384">
        <v>119</v>
      </c>
    </row>
    <row r="95" spans="1:11" x14ac:dyDescent="0.25">
      <c r="A95" s="383" t="s">
        <v>488</v>
      </c>
      <c r="B95" s="384">
        <v>2</v>
      </c>
      <c r="C95" s="384"/>
      <c r="D95" s="384"/>
      <c r="E95" s="384"/>
      <c r="F95" s="384"/>
      <c r="G95" s="384"/>
      <c r="H95" s="384"/>
      <c r="I95" s="384"/>
      <c r="J95" s="384"/>
      <c r="K95" s="384">
        <v>2</v>
      </c>
    </row>
    <row r="96" spans="1:11" x14ac:dyDescent="0.25">
      <c r="A96" s="383" t="s">
        <v>489</v>
      </c>
      <c r="B96" s="384">
        <v>3</v>
      </c>
      <c r="C96" s="384">
        <v>4</v>
      </c>
      <c r="D96" s="384">
        <v>3</v>
      </c>
      <c r="E96" s="384">
        <v>18</v>
      </c>
      <c r="F96" s="384">
        <v>10</v>
      </c>
      <c r="G96" s="384">
        <v>7</v>
      </c>
      <c r="H96" s="384">
        <v>17</v>
      </c>
      <c r="I96" s="384">
        <v>12</v>
      </c>
      <c r="J96" s="384">
        <v>27</v>
      </c>
      <c r="K96" s="384">
        <v>101</v>
      </c>
    </row>
    <row r="97" spans="1:11" x14ac:dyDescent="0.25">
      <c r="A97" s="383" t="s">
        <v>369</v>
      </c>
      <c r="B97" s="384"/>
      <c r="C97" s="384"/>
      <c r="D97" s="384"/>
      <c r="E97" s="384"/>
      <c r="F97" s="384"/>
      <c r="G97" s="384"/>
      <c r="H97" s="384"/>
      <c r="I97" s="384"/>
      <c r="J97" s="384">
        <v>12</v>
      </c>
      <c r="K97" s="384">
        <v>12</v>
      </c>
    </row>
    <row r="98" spans="1:11" x14ac:dyDescent="0.25">
      <c r="A98" s="381" t="s">
        <v>490</v>
      </c>
      <c r="B98" s="382">
        <v>337</v>
      </c>
      <c r="C98" s="382">
        <v>262</v>
      </c>
      <c r="D98" s="382">
        <v>252</v>
      </c>
      <c r="E98" s="382"/>
      <c r="F98" s="382">
        <v>243</v>
      </c>
      <c r="G98" s="382">
        <v>264</v>
      </c>
      <c r="H98" s="382">
        <v>321</v>
      </c>
      <c r="I98" s="382">
        <v>285</v>
      </c>
      <c r="J98" s="382">
        <v>288</v>
      </c>
      <c r="K98" s="382">
        <v>2252</v>
      </c>
    </row>
    <row r="99" spans="1:11" x14ac:dyDescent="0.25">
      <c r="A99" s="383" t="s">
        <v>491</v>
      </c>
      <c r="B99" s="384">
        <v>142</v>
      </c>
      <c r="C99" s="384">
        <v>29</v>
      </c>
      <c r="D99" s="384">
        <v>22</v>
      </c>
      <c r="E99" s="384"/>
      <c r="F99" s="384">
        <v>13</v>
      </c>
      <c r="G99" s="384">
        <v>49</v>
      </c>
      <c r="H99" s="384">
        <v>44</v>
      </c>
      <c r="I99" s="384">
        <v>25</v>
      </c>
      <c r="J99" s="384">
        <v>30</v>
      </c>
      <c r="K99" s="384">
        <v>354</v>
      </c>
    </row>
    <row r="100" spans="1:11" x14ac:dyDescent="0.25">
      <c r="A100" s="383" t="s">
        <v>366</v>
      </c>
      <c r="B100" s="384">
        <v>38</v>
      </c>
      <c r="C100" s="384">
        <v>33</v>
      </c>
      <c r="D100" s="384">
        <v>31</v>
      </c>
      <c r="E100" s="384"/>
      <c r="F100" s="384"/>
      <c r="G100" s="384"/>
      <c r="H100" s="384">
        <v>7</v>
      </c>
      <c r="I100" s="384">
        <v>54</v>
      </c>
      <c r="J100" s="384">
        <v>23</v>
      </c>
      <c r="K100" s="384">
        <v>186</v>
      </c>
    </row>
    <row r="101" spans="1:11" x14ac:dyDescent="0.25">
      <c r="A101" s="383" t="s">
        <v>492</v>
      </c>
      <c r="B101" s="384">
        <v>105</v>
      </c>
      <c r="C101" s="384">
        <v>102</v>
      </c>
      <c r="D101" s="384">
        <v>137</v>
      </c>
      <c r="E101" s="384"/>
      <c r="F101" s="384">
        <v>135</v>
      </c>
      <c r="G101" s="384">
        <v>92</v>
      </c>
      <c r="H101" s="384">
        <v>91</v>
      </c>
      <c r="I101" s="384">
        <v>51</v>
      </c>
      <c r="J101" s="384">
        <v>94</v>
      </c>
      <c r="K101" s="384">
        <v>807</v>
      </c>
    </row>
    <row r="102" spans="1:11" x14ac:dyDescent="0.25">
      <c r="A102" s="383" t="s">
        <v>368</v>
      </c>
      <c r="B102" s="384">
        <v>52</v>
      </c>
      <c r="C102" s="384">
        <v>98</v>
      </c>
      <c r="D102" s="384">
        <v>62</v>
      </c>
      <c r="E102" s="384"/>
      <c r="F102" s="384">
        <v>53</v>
      </c>
      <c r="G102" s="384">
        <v>56</v>
      </c>
      <c r="H102" s="384">
        <v>121</v>
      </c>
      <c r="I102" s="384">
        <v>68</v>
      </c>
      <c r="J102" s="384">
        <v>85</v>
      </c>
      <c r="K102" s="384">
        <v>595</v>
      </c>
    </row>
    <row r="103" spans="1:11" x14ac:dyDescent="0.25">
      <c r="A103" s="383" t="s">
        <v>370</v>
      </c>
      <c r="B103" s="384"/>
      <c r="C103" s="384"/>
      <c r="D103" s="384"/>
      <c r="E103" s="384"/>
      <c r="F103" s="384">
        <v>42</v>
      </c>
      <c r="G103" s="384">
        <v>67</v>
      </c>
      <c r="H103" s="384">
        <v>58</v>
      </c>
      <c r="I103" s="384">
        <v>87</v>
      </c>
      <c r="J103" s="384">
        <v>56</v>
      </c>
      <c r="K103" s="384">
        <v>310</v>
      </c>
    </row>
    <row r="104" spans="1:11" x14ac:dyDescent="0.25">
      <c r="A104" s="381" t="s">
        <v>493</v>
      </c>
      <c r="B104" s="382">
        <v>22</v>
      </c>
      <c r="C104" s="382"/>
      <c r="D104" s="382">
        <v>6</v>
      </c>
      <c r="E104" s="382">
        <v>21</v>
      </c>
      <c r="F104" s="382">
        <v>27</v>
      </c>
      <c r="G104" s="382">
        <v>26</v>
      </c>
      <c r="H104" s="382">
        <v>22</v>
      </c>
      <c r="I104" s="382">
        <v>13</v>
      </c>
      <c r="J104" s="382">
        <v>11</v>
      </c>
      <c r="K104" s="382">
        <v>148</v>
      </c>
    </row>
    <row r="105" spans="1:11" x14ac:dyDescent="0.25">
      <c r="A105" s="383" t="s">
        <v>372</v>
      </c>
      <c r="B105" s="384">
        <v>22</v>
      </c>
      <c r="C105" s="384"/>
      <c r="D105" s="384">
        <v>6</v>
      </c>
      <c r="E105" s="384">
        <v>21</v>
      </c>
      <c r="F105" s="384">
        <v>27</v>
      </c>
      <c r="G105" s="384">
        <v>26</v>
      </c>
      <c r="H105" s="384">
        <v>22</v>
      </c>
      <c r="I105" s="384">
        <v>13</v>
      </c>
      <c r="J105" s="384">
        <v>11</v>
      </c>
      <c r="K105" s="384">
        <v>148</v>
      </c>
    </row>
    <row r="106" spans="1:11" x14ac:dyDescent="0.25">
      <c r="A106" s="381" t="s">
        <v>494</v>
      </c>
      <c r="B106" s="382">
        <v>7</v>
      </c>
      <c r="C106" s="382">
        <v>24</v>
      </c>
      <c r="D106" s="382">
        <v>10</v>
      </c>
      <c r="E106" s="382">
        <v>22</v>
      </c>
      <c r="F106" s="382">
        <v>20</v>
      </c>
      <c r="G106" s="382">
        <v>10</v>
      </c>
      <c r="H106" s="382">
        <v>33</v>
      </c>
      <c r="I106" s="382">
        <v>20</v>
      </c>
      <c r="J106" s="382">
        <v>20</v>
      </c>
      <c r="K106" s="382">
        <v>166</v>
      </c>
    </row>
    <row r="107" spans="1:11" x14ac:dyDescent="0.25">
      <c r="A107" s="383" t="s">
        <v>375</v>
      </c>
      <c r="B107" s="384">
        <v>1</v>
      </c>
      <c r="C107" s="384">
        <v>4</v>
      </c>
      <c r="D107" s="384">
        <v>3</v>
      </c>
      <c r="E107" s="384">
        <v>7</v>
      </c>
      <c r="F107" s="384">
        <v>3</v>
      </c>
      <c r="G107" s="384"/>
      <c r="H107" s="384">
        <v>9</v>
      </c>
      <c r="I107" s="384">
        <v>4</v>
      </c>
      <c r="J107" s="384">
        <v>3</v>
      </c>
      <c r="K107" s="384">
        <v>34</v>
      </c>
    </row>
    <row r="108" spans="1:11" x14ac:dyDescent="0.25">
      <c r="A108" s="383" t="s">
        <v>496</v>
      </c>
      <c r="B108" s="384"/>
      <c r="C108" s="384">
        <v>1</v>
      </c>
      <c r="D108" s="384"/>
      <c r="E108" s="384">
        <v>1</v>
      </c>
      <c r="F108" s="384"/>
      <c r="G108" s="384"/>
      <c r="H108" s="384">
        <v>3</v>
      </c>
      <c r="I108" s="384">
        <v>3</v>
      </c>
      <c r="J108" s="384">
        <v>4</v>
      </c>
      <c r="K108" s="384">
        <v>12</v>
      </c>
    </row>
    <row r="109" spans="1:11" x14ac:dyDescent="0.25">
      <c r="A109" s="383" t="s">
        <v>377</v>
      </c>
      <c r="B109" s="384"/>
      <c r="C109" s="384"/>
      <c r="D109" s="384"/>
      <c r="E109" s="384"/>
      <c r="F109" s="384"/>
      <c r="G109" s="384"/>
      <c r="H109" s="384"/>
      <c r="I109" s="384">
        <v>2</v>
      </c>
      <c r="J109" s="384">
        <v>1</v>
      </c>
      <c r="K109" s="384">
        <v>3</v>
      </c>
    </row>
    <row r="110" spans="1:11" x14ac:dyDescent="0.25">
      <c r="A110" s="383" t="s">
        <v>378</v>
      </c>
      <c r="B110" s="384"/>
      <c r="C110" s="384">
        <v>11</v>
      </c>
      <c r="D110" s="384">
        <v>2</v>
      </c>
      <c r="E110" s="384">
        <v>7</v>
      </c>
      <c r="F110" s="384">
        <v>5</v>
      </c>
      <c r="G110" s="384">
        <v>2</v>
      </c>
      <c r="H110" s="384">
        <v>1</v>
      </c>
      <c r="I110" s="384"/>
      <c r="J110" s="384"/>
      <c r="K110" s="384">
        <v>28</v>
      </c>
    </row>
    <row r="111" spans="1:11" x14ac:dyDescent="0.25">
      <c r="A111" s="383" t="s">
        <v>379</v>
      </c>
      <c r="B111" s="384">
        <v>4</v>
      </c>
      <c r="C111" s="384">
        <v>5</v>
      </c>
      <c r="D111" s="384">
        <v>1</v>
      </c>
      <c r="E111" s="384">
        <v>4</v>
      </c>
      <c r="F111" s="384">
        <v>4</v>
      </c>
      <c r="G111" s="384"/>
      <c r="H111" s="384">
        <v>1</v>
      </c>
      <c r="I111" s="384">
        <v>3</v>
      </c>
      <c r="J111" s="384">
        <v>2</v>
      </c>
      <c r="K111" s="384">
        <v>24</v>
      </c>
    </row>
    <row r="112" spans="1:11" x14ac:dyDescent="0.25">
      <c r="A112" s="383" t="s">
        <v>382</v>
      </c>
      <c r="B112" s="384">
        <v>2</v>
      </c>
      <c r="C112" s="384">
        <v>3</v>
      </c>
      <c r="D112" s="384">
        <v>4</v>
      </c>
      <c r="E112" s="384">
        <v>3</v>
      </c>
      <c r="F112" s="384">
        <v>6</v>
      </c>
      <c r="G112" s="384">
        <v>2</v>
      </c>
      <c r="H112" s="384">
        <v>3</v>
      </c>
      <c r="I112" s="384">
        <v>1</v>
      </c>
      <c r="J112" s="384"/>
      <c r="K112" s="384">
        <v>24</v>
      </c>
    </row>
    <row r="113" spans="1:11" x14ac:dyDescent="0.25">
      <c r="A113" s="383" t="s">
        <v>498</v>
      </c>
      <c r="B113" s="384"/>
      <c r="C113" s="384"/>
      <c r="D113" s="384"/>
      <c r="E113" s="384"/>
      <c r="F113" s="384">
        <v>2</v>
      </c>
      <c r="G113" s="384">
        <v>6</v>
      </c>
      <c r="H113" s="384">
        <v>16</v>
      </c>
      <c r="I113" s="384">
        <v>7</v>
      </c>
      <c r="J113" s="384">
        <v>10</v>
      </c>
      <c r="K113" s="384">
        <v>41</v>
      </c>
    </row>
    <row r="114" spans="1:11" x14ac:dyDescent="0.25">
      <c r="A114" s="381" t="s">
        <v>499</v>
      </c>
      <c r="B114" s="382"/>
      <c r="C114" s="382"/>
      <c r="D114" s="382">
        <v>2</v>
      </c>
      <c r="E114" s="382"/>
      <c r="F114" s="382">
        <v>1</v>
      </c>
      <c r="G114" s="382"/>
      <c r="H114" s="382"/>
      <c r="I114" s="382"/>
      <c r="J114" s="382"/>
      <c r="K114" s="382">
        <v>3</v>
      </c>
    </row>
    <row r="115" spans="1:11" x14ac:dyDescent="0.25">
      <c r="A115" s="383" t="s">
        <v>500</v>
      </c>
      <c r="B115" s="384"/>
      <c r="C115" s="384"/>
      <c r="D115" s="384">
        <v>2</v>
      </c>
      <c r="E115" s="384"/>
      <c r="F115" s="384">
        <v>1</v>
      </c>
      <c r="G115" s="384"/>
      <c r="H115" s="384"/>
      <c r="I115" s="384"/>
      <c r="J115" s="384"/>
      <c r="K115" s="384">
        <v>3</v>
      </c>
    </row>
    <row r="116" spans="1:11" x14ac:dyDescent="0.25">
      <c r="A116" s="381" t="s">
        <v>501</v>
      </c>
      <c r="B116" s="382"/>
      <c r="C116" s="382">
        <v>1</v>
      </c>
      <c r="D116" s="382">
        <v>4</v>
      </c>
      <c r="E116" s="382"/>
      <c r="F116" s="382"/>
      <c r="G116" s="382"/>
      <c r="H116" s="382">
        <v>2</v>
      </c>
      <c r="I116" s="382"/>
      <c r="J116" s="382"/>
      <c r="K116" s="382">
        <v>7</v>
      </c>
    </row>
    <row r="117" spans="1:11" x14ac:dyDescent="0.25">
      <c r="A117" s="383" t="s">
        <v>502</v>
      </c>
      <c r="B117" s="384"/>
      <c r="C117" s="384">
        <v>1</v>
      </c>
      <c r="D117" s="384"/>
      <c r="E117" s="384"/>
      <c r="F117" s="384"/>
      <c r="G117" s="384"/>
      <c r="H117" s="384"/>
      <c r="I117" s="384"/>
      <c r="J117" s="384"/>
      <c r="K117" s="384">
        <v>1</v>
      </c>
    </row>
    <row r="118" spans="1:11" x14ac:dyDescent="0.25">
      <c r="A118" s="383" t="s">
        <v>388</v>
      </c>
      <c r="B118" s="384"/>
      <c r="C118" s="384"/>
      <c r="D118" s="384">
        <v>4</v>
      </c>
      <c r="E118" s="384"/>
      <c r="F118" s="384"/>
      <c r="G118" s="384"/>
      <c r="H118" s="384"/>
      <c r="I118" s="384"/>
      <c r="J118" s="384"/>
      <c r="K118" s="384">
        <v>4</v>
      </c>
    </row>
    <row r="119" spans="1:11" x14ac:dyDescent="0.25">
      <c r="A119" s="383" t="s">
        <v>504</v>
      </c>
      <c r="B119" s="384"/>
      <c r="C119" s="384"/>
      <c r="D119" s="384"/>
      <c r="E119" s="384"/>
      <c r="F119" s="384"/>
      <c r="G119" s="384"/>
      <c r="H119" s="384">
        <v>2</v>
      </c>
      <c r="I119" s="384"/>
      <c r="J119" s="384"/>
      <c r="K119" s="384">
        <v>2</v>
      </c>
    </row>
    <row r="120" spans="1:11" x14ac:dyDescent="0.25">
      <c r="A120" s="381" t="s">
        <v>506</v>
      </c>
      <c r="B120" s="382"/>
      <c r="C120" s="382"/>
      <c r="D120" s="382"/>
      <c r="E120" s="382">
        <v>254</v>
      </c>
      <c r="F120" s="382"/>
      <c r="G120" s="382"/>
      <c r="H120" s="382"/>
      <c r="I120" s="382"/>
      <c r="J120" s="382"/>
      <c r="K120" s="382">
        <v>254</v>
      </c>
    </row>
    <row r="121" spans="1:11" x14ac:dyDescent="0.25">
      <c r="A121" s="383" t="s">
        <v>491</v>
      </c>
      <c r="B121" s="384"/>
      <c r="C121" s="384"/>
      <c r="D121" s="384"/>
      <c r="E121" s="384">
        <v>38</v>
      </c>
      <c r="F121" s="384"/>
      <c r="G121" s="384"/>
      <c r="H121" s="384"/>
      <c r="I121" s="384"/>
      <c r="J121" s="384"/>
      <c r="K121" s="384">
        <v>38</v>
      </c>
    </row>
    <row r="122" spans="1:11" x14ac:dyDescent="0.25">
      <c r="A122" s="383" t="s">
        <v>366</v>
      </c>
      <c r="B122" s="384"/>
      <c r="C122" s="384"/>
      <c r="D122" s="384"/>
      <c r="E122" s="384">
        <v>42</v>
      </c>
      <c r="F122" s="384"/>
      <c r="G122" s="384"/>
      <c r="H122" s="384"/>
      <c r="I122" s="384"/>
      <c r="J122" s="384"/>
      <c r="K122" s="384">
        <v>42</v>
      </c>
    </row>
    <row r="123" spans="1:11" x14ac:dyDescent="0.25">
      <c r="A123" s="383" t="s">
        <v>492</v>
      </c>
      <c r="B123" s="384"/>
      <c r="C123" s="384"/>
      <c r="D123" s="384"/>
      <c r="E123" s="384">
        <v>125</v>
      </c>
      <c r="F123" s="384"/>
      <c r="G123" s="384"/>
      <c r="H123" s="384"/>
      <c r="I123" s="384"/>
      <c r="J123" s="384"/>
      <c r="K123" s="384">
        <v>125</v>
      </c>
    </row>
    <row r="124" spans="1:11" x14ac:dyDescent="0.25">
      <c r="A124" s="383" t="s">
        <v>368</v>
      </c>
      <c r="B124" s="384"/>
      <c r="C124" s="384"/>
      <c r="D124" s="384"/>
      <c r="E124" s="384">
        <v>16</v>
      </c>
      <c r="F124" s="384"/>
      <c r="G124" s="384"/>
      <c r="H124" s="384"/>
      <c r="I124" s="384"/>
      <c r="J124" s="384"/>
      <c r="K124" s="384">
        <v>16</v>
      </c>
    </row>
    <row r="125" spans="1:11" x14ac:dyDescent="0.25">
      <c r="A125" s="383" t="s">
        <v>370</v>
      </c>
      <c r="B125" s="384"/>
      <c r="C125" s="384"/>
      <c r="D125" s="384"/>
      <c r="E125" s="384">
        <v>33</v>
      </c>
      <c r="F125" s="384"/>
      <c r="G125" s="384"/>
      <c r="H125" s="384"/>
      <c r="I125" s="384"/>
      <c r="J125" s="384"/>
      <c r="K125" s="384">
        <v>33</v>
      </c>
    </row>
    <row r="126" spans="1:11" x14ac:dyDescent="0.25">
      <c r="A126" s="381" t="s">
        <v>507</v>
      </c>
      <c r="B126" s="382"/>
      <c r="C126" s="382"/>
      <c r="D126" s="382"/>
      <c r="E126" s="382"/>
      <c r="F126" s="382"/>
      <c r="G126" s="382"/>
      <c r="H126" s="382">
        <v>3</v>
      </c>
      <c r="I126" s="382"/>
      <c r="J126" s="382"/>
      <c r="K126" s="382">
        <v>3</v>
      </c>
    </row>
    <row r="127" spans="1:11" x14ac:dyDescent="0.25">
      <c r="A127" s="383" t="s">
        <v>431</v>
      </c>
      <c r="B127" s="384"/>
      <c r="C127" s="384"/>
      <c r="D127" s="384"/>
      <c r="E127" s="384"/>
      <c r="F127" s="384"/>
      <c r="G127" s="384"/>
      <c r="H127" s="384">
        <v>3</v>
      </c>
      <c r="I127" s="384"/>
      <c r="J127" s="384"/>
      <c r="K127" s="384">
        <v>3</v>
      </c>
    </row>
    <row r="128" spans="1:11" x14ac:dyDescent="0.25">
      <c r="A128" s="385" t="s">
        <v>268</v>
      </c>
      <c r="B128" s="386">
        <v>2501</v>
      </c>
      <c r="C128" s="386">
        <v>2568</v>
      </c>
      <c r="D128" s="386">
        <v>2510</v>
      </c>
      <c r="E128" s="386">
        <v>2543</v>
      </c>
      <c r="F128" s="386">
        <v>2562</v>
      </c>
      <c r="G128" s="386">
        <v>2310</v>
      </c>
      <c r="H128" s="386">
        <v>2647</v>
      </c>
      <c r="I128" s="386">
        <v>2578</v>
      </c>
      <c r="J128" s="386">
        <v>2329</v>
      </c>
      <c r="K128" s="386">
        <v>22548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B1:N64"/>
  <sheetViews>
    <sheetView zoomScale="80" zoomScaleNormal="80"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M82" sqref="M82"/>
    </sheetView>
  </sheetViews>
  <sheetFormatPr baseColWidth="10" defaultRowHeight="14.25" x14ac:dyDescent="0.2"/>
  <cols>
    <col min="1" max="1" width="11.42578125" style="261"/>
    <col min="2" max="2" width="52.28515625" style="261" customWidth="1"/>
    <col min="3" max="3" width="25" style="262" hidden="1" customWidth="1"/>
    <col min="4" max="4" width="17.7109375" style="262" hidden="1" customWidth="1"/>
    <col min="5" max="5" width="24" style="262" hidden="1" customWidth="1"/>
    <col min="6" max="6" width="24.42578125" style="262" hidden="1" customWidth="1"/>
    <col min="7" max="7" width="21.5703125" style="262" customWidth="1"/>
    <col min="8" max="8" width="19.42578125" style="422" hidden="1" customWidth="1"/>
    <col min="9" max="9" width="22.140625" style="262" hidden="1" customWidth="1"/>
    <col min="10" max="10" width="21.28515625" style="262" hidden="1" customWidth="1"/>
    <col min="11" max="11" width="24.42578125" style="262" hidden="1" customWidth="1"/>
    <col min="12" max="12" width="22.85546875" style="262" hidden="1" customWidth="1"/>
    <col min="13" max="13" width="20.85546875" style="262" customWidth="1"/>
    <col min="14" max="14" width="20" style="262" hidden="1" customWidth="1"/>
    <col min="15" max="16384" width="11.42578125" style="261"/>
  </cols>
  <sheetData>
    <row r="1" spans="2:14" ht="36.75" customHeight="1" thickBot="1" x14ac:dyDescent="0.25">
      <c r="B1" s="434" t="s">
        <v>264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2:14" ht="64.5" customHeight="1" x14ac:dyDescent="0.2">
      <c r="B2" s="393">
        <f ca="1">NOW()</f>
        <v>45769.641672685182</v>
      </c>
      <c r="C2" s="429" t="s">
        <v>258</v>
      </c>
      <c r="D2" s="429"/>
      <c r="E2" s="430" t="s">
        <v>259</v>
      </c>
      <c r="F2" s="431"/>
      <c r="G2" s="432" t="s">
        <v>260</v>
      </c>
      <c r="H2" s="433"/>
      <c r="I2" s="435" t="s">
        <v>512</v>
      </c>
      <c r="J2" s="429"/>
      <c r="K2" s="430" t="s">
        <v>261</v>
      </c>
      <c r="L2" s="430"/>
      <c r="M2" s="436" t="s">
        <v>262</v>
      </c>
      <c r="N2" s="437"/>
    </row>
    <row r="3" spans="2:14" ht="42.75" x14ac:dyDescent="0.2">
      <c r="B3" s="394" t="s">
        <v>223</v>
      </c>
      <c r="C3" s="387" t="s">
        <v>202</v>
      </c>
      <c r="D3" s="387" t="s">
        <v>218</v>
      </c>
      <c r="E3" s="388" t="s">
        <v>219</v>
      </c>
      <c r="F3" s="402" t="s">
        <v>220</v>
      </c>
      <c r="G3" s="406" t="s">
        <v>260</v>
      </c>
      <c r="H3" s="414" t="s">
        <v>221</v>
      </c>
      <c r="I3" s="415" t="s">
        <v>202</v>
      </c>
      <c r="J3" s="387" t="s">
        <v>218</v>
      </c>
      <c r="K3" s="388" t="s">
        <v>219</v>
      </c>
      <c r="L3" s="388" t="s">
        <v>220</v>
      </c>
      <c r="M3" s="276" t="s">
        <v>262</v>
      </c>
      <c r="N3" s="407" t="s">
        <v>221</v>
      </c>
    </row>
    <row r="4" spans="2:14" s="262" customFormat="1" ht="18.75" customHeight="1" x14ac:dyDescent="0.25">
      <c r="B4" s="395" t="s">
        <v>39</v>
      </c>
      <c r="C4" s="389">
        <f>ENERO!B12+FEBRERO!B12+MARZO!B12+ABRIL!B12+MAYO!B12+JUNIO!B12</f>
        <v>2668</v>
      </c>
      <c r="D4" s="389">
        <v>50</v>
      </c>
      <c r="E4" s="390">
        <v>2962</v>
      </c>
      <c r="F4" s="403"/>
      <c r="G4" s="408">
        <f>+C4/E4</f>
        <v>0.90074274139095201</v>
      </c>
      <c r="H4" s="419" t="s">
        <v>513</v>
      </c>
      <c r="I4" s="416">
        <f>JULIO!B12+AGOSTO!B12+SEPTIEMBRE!B12+OCTUBRE!B12+NOVIEMBRE!B12+DICIEMBRE!B12</f>
        <v>1962</v>
      </c>
      <c r="J4" s="389">
        <v>99</v>
      </c>
      <c r="K4" s="391">
        <v>2690</v>
      </c>
      <c r="L4" s="391">
        <v>0</v>
      </c>
      <c r="M4" s="392">
        <f>+I4/K4</f>
        <v>0.72936802973977699</v>
      </c>
      <c r="N4" s="412" t="s">
        <v>513</v>
      </c>
    </row>
    <row r="5" spans="2:14" s="262" customFormat="1" ht="18.75" customHeight="1" x14ac:dyDescent="0.25">
      <c r="B5" s="395" t="s">
        <v>40</v>
      </c>
      <c r="C5" s="389">
        <f>ENERO!B13+FEBRERO!B13+MARZO!B13+ABRIL!B13+MAYO!B13+JUNIO!B13</f>
        <v>8494</v>
      </c>
      <c r="D5" s="389">
        <v>106</v>
      </c>
      <c r="E5" s="390">
        <v>8719</v>
      </c>
      <c r="F5" s="403">
        <v>63</v>
      </c>
      <c r="G5" s="408">
        <f>+C5/E5</f>
        <v>0.97419428833581834</v>
      </c>
      <c r="H5" s="419">
        <f>+D5/F5</f>
        <v>1.6825396825396826</v>
      </c>
      <c r="I5" s="416">
        <f>JULIO!B13+AGOSTO!B13+SEPTIEMBRE!B13+OCTUBRE!B13+NOVIEMBRE!B13+DICIEMBRE!B13</f>
        <v>8088</v>
      </c>
      <c r="J5" s="389">
        <v>199</v>
      </c>
      <c r="K5" s="391">
        <v>9004</v>
      </c>
      <c r="L5" s="391">
        <v>0</v>
      </c>
      <c r="M5" s="392">
        <f>+I5/K5</f>
        <v>0.89826743669480236</v>
      </c>
      <c r="N5" s="412" t="s">
        <v>513</v>
      </c>
    </row>
    <row r="6" spans="2:14" s="262" customFormat="1" ht="18.75" hidden="1" customHeight="1" x14ac:dyDescent="0.25">
      <c r="B6" s="395" t="s">
        <v>41</v>
      </c>
      <c r="C6" s="263">
        <f>ENERO!B14+FEBRERO!B14+MARZO!B14+ABRIL!B14+MAYO!B14+JUNIO!B14</f>
        <v>0</v>
      </c>
      <c r="D6" s="263">
        <v>0</v>
      </c>
      <c r="E6" s="264"/>
      <c r="F6" s="404"/>
      <c r="G6" s="409"/>
      <c r="H6" s="420"/>
      <c r="I6" s="417">
        <f>JULIO!B14+AGOSTO!B14+SEPTIEMBRE!B14+OCTUBRE!B14+NOVIEMBRE!B14+DICIEMBRE!B14</f>
        <v>0</v>
      </c>
      <c r="J6" s="263">
        <v>0</v>
      </c>
      <c r="K6" s="364">
        <v>0</v>
      </c>
      <c r="L6" s="364"/>
      <c r="M6" s="264">
        <v>0</v>
      </c>
      <c r="N6" s="410"/>
    </row>
    <row r="7" spans="2:14" s="262" customFormat="1" ht="18.75" customHeight="1" x14ac:dyDescent="0.25">
      <c r="B7" s="395" t="s">
        <v>42</v>
      </c>
      <c r="C7" s="389">
        <f>ENERO!B15+FEBRERO!B15+MARZO!B15+ABRIL!B15+MAYO!B15+JUNIO!B15</f>
        <v>280</v>
      </c>
      <c r="D7" s="389">
        <v>0</v>
      </c>
      <c r="E7" s="390">
        <v>263</v>
      </c>
      <c r="F7" s="403"/>
      <c r="G7" s="408">
        <f t="shared" ref="G7:G10" si="0">+C7/E7</f>
        <v>1.064638783269962</v>
      </c>
      <c r="H7" s="419" t="s">
        <v>513</v>
      </c>
      <c r="I7" s="416">
        <f>JULIO!B15+AGOSTO!B15+SEPTIEMBRE!B15+OCTUBRE!B15+NOVIEMBRE!B15+DICIEMBRE!B15</f>
        <v>147</v>
      </c>
      <c r="J7" s="389">
        <v>0</v>
      </c>
      <c r="K7" s="391">
        <v>301</v>
      </c>
      <c r="L7" s="391">
        <v>0</v>
      </c>
      <c r="M7" s="392">
        <f t="shared" ref="M7:M10" si="1">+I7/K7</f>
        <v>0.48837209302325579</v>
      </c>
      <c r="N7" s="412" t="s">
        <v>513</v>
      </c>
    </row>
    <row r="8" spans="2:14" s="262" customFormat="1" ht="18.75" customHeight="1" x14ac:dyDescent="0.25">
      <c r="B8" s="395" t="s">
        <v>43</v>
      </c>
      <c r="C8" s="389">
        <f>ENERO!B16+FEBRERO!B16+MARZO!B16+ABRIL!B16+MAYO!B16+JUNIO!B16</f>
        <v>540</v>
      </c>
      <c r="D8" s="389">
        <v>14</v>
      </c>
      <c r="E8" s="390">
        <v>565</v>
      </c>
      <c r="F8" s="403"/>
      <c r="G8" s="408">
        <f t="shared" si="0"/>
        <v>0.95575221238938057</v>
      </c>
      <c r="H8" s="419" t="s">
        <v>513</v>
      </c>
      <c r="I8" s="416">
        <f>JULIO!B16+AGOSTO!B16+SEPTIEMBRE!B16+OCTUBRE!B16+NOVIEMBRE!B16+DICIEMBRE!B16</f>
        <v>718</v>
      </c>
      <c r="J8" s="389">
        <v>48</v>
      </c>
      <c r="K8" s="391">
        <v>607</v>
      </c>
      <c r="L8" s="391">
        <v>19</v>
      </c>
      <c r="M8" s="392">
        <f t="shared" si="1"/>
        <v>1.1828665568369028</v>
      </c>
      <c r="N8" s="412">
        <f t="shared" ref="N8:N9" si="2">+J8/L8</f>
        <v>2.5263157894736841</v>
      </c>
    </row>
    <row r="9" spans="2:14" s="262" customFormat="1" ht="18.75" customHeight="1" x14ac:dyDescent="0.25">
      <c r="B9" s="395" t="s">
        <v>44</v>
      </c>
      <c r="C9" s="389">
        <f>ENERO!B17+FEBRERO!B17+MARZO!B17+ABRIL!B17+MAYO!B17+JUNIO!B17</f>
        <v>461</v>
      </c>
      <c r="D9" s="389">
        <v>13</v>
      </c>
      <c r="E9" s="390">
        <v>420</v>
      </c>
      <c r="F9" s="403">
        <v>9</v>
      </c>
      <c r="G9" s="408">
        <f t="shared" si="0"/>
        <v>1.0976190476190477</v>
      </c>
      <c r="H9" s="419">
        <f t="shared" ref="H9:H10" si="3">+D9/F9</f>
        <v>1.4444444444444444</v>
      </c>
      <c r="I9" s="416">
        <f>JULIO!B17+AGOSTO!B17+SEPTIEMBRE!B17+OCTUBRE!B17+NOVIEMBRE!B17+DICIEMBRE!B17</f>
        <v>407</v>
      </c>
      <c r="J9" s="389">
        <v>36</v>
      </c>
      <c r="K9" s="391">
        <v>550</v>
      </c>
      <c r="L9" s="391">
        <v>18</v>
      </c>
      <c r="M9" s="392">
        <f t="shared" si="1"/>
        <v>0.74</v>
      </c>
      <c r="N9" s="412">
        <f t="shared" si="2"/>
        <v>2</v>
      </c>
    </row>
    <row r="10" spans="2:14" s="262" customFormat="1" ht="18.75" customHeight="1" x14ac:dyDescent="0.25">
      <c r="B10" s="395" t="s">
        <v>45</v>
      </c>
      <c r="C10" s="389">
        <f>ENERO!B18+FEBRERO!B18+MARZO!B18+ABRIL!B18+MAYO!B18+JUNIO!B18</f>
        <v>2162</v>
      </c>
      <c r="D10" s="389">
        <v>11</v>
      </c>
      <c r="E10" s="390">
        <v>2198</v>
      </c>
      <c r="F10" s="403">
        <v>21</v>
      </c>
      <c r="G10" s="408">
        <f t="shared" si="0"/>
        <v>0.98362147406733391</v>
      </c>
      <c r="H10" s="419">
        <f t="shared" si="3"/>
        <v>0.52380952380952384</v>
      </c>
      <c r="I10" s="416">
        <f>JULIO!B18+AGOSTO!B18+SEPTIEMBRE!B18+OCTUBRE!B18+NOVIEMBRE!B18+DICIEMBRE!B18</f>
        <v>1375</v>
      </c>
      <c r="J10" s="389">
        <v>16</v>
      </c>
      <c r="K10" s="391">
        <v>1797</v>
      </c>
      <c r="L10" s="391">
        <v>0</v>
      </c>
      <c r="M10" s="392">
        <f t="shared" si="1"/>
        <v>0.76516416249304398</v>
      </c>
      <c r="N10" s="412" t="s">
        <v>513</v>
      </c>
    </row>
    <row r="11" spans="2:14" s="262" customFormat="1" ht="18.75" hidden="1" customHeight="1" x14ac:dyDescent="0.25">
      <c r="B11" s="395" t="s">
        <v>46</v>
      </c>
      <c r="C11" s="263">
        <f>ENERO!B19+FEBRERO!B19+MARZO!B19+ABRIL!B19+MAYO!B19+JUNIO!B19</f>
        <v>0</v>
      </c>
      <c r="D11" s="263">
        <v>0</v>
      </c>
      <c r="E11" s="264"/>
      <c r="F11" s="404"/>
      <c r="G11" s="409"/>
      <c r="H11" s="420"/>
      <c r="I11" s="417">
        <f>JULIO!B19+AGOSTO!B19+SEPTIEMBRE!B19+OCTUBRE!B19+NOVIEMBRE!B19+DICIEMBRE!B19</f>
        <v>0</v>
      </c>
      <c r="J11" s="263">
        <v>0</v>
      </c>
      <c r="K11" s="364">
        <v>0</v>
      </c>
      <c r="L11" s="364">
        <v>0</v>
      </c>
      <c r="M11" s="364">
        <v>0</v>
      </c>
      <c r="N11" s="410"/>
    </row>
    <row r="12" spans="2:14" s="262" customFormat="1" ht="18.75" customHeight="1" x14ac:dyDescent="0.25">
      <c r="B12" s="395" t="s">
        <v>47</v>
      </c>
      <c r="C12" s="389">
        <f>ENERO!B20+FEBRERO!B20+MARZO!B20+ABRIL!B20+MAYO!B20+JUNIO!B20</f>
        <v>351</v>
      </c>
      <c r="D12" s="389">
        <v>3</v>
      </c>
      <c r="E12" s="390">
        <v>469</v>
      </c>
      <c r="F12" s="403">
        <v>11</v>
      </c>
      <c r="G12" s="408">
        <f>+C12/E12</f>
        <v>0.74840085287846481</v>
      </c>
      <c r="H12" s="419">
        <f>+D12/F12</f>
        <v>0.27272727272727271</v>
      </c>
      <c r="I12" s="416">
        <f>JULIO!B20+AGOSTO!B20+SEPTIEMBRE!B20+OCTUBRE!B20+NOVIEMBRE!B20+DICIEMBRE!B20</f>
        <v>356</v>
      </c>
      <c r="J12" s="389">
        <v>35</v>
      </c>
      <c r="K12" s="391">
        <v>246</v>
      </c>
      <c r="L12" s="391">
        <v>0</v>
      </c>
      <c r="M12" s="392">
        <f>+I12/K12</f>
        <v>1.4471544715447155</v>
      </c>
      <c r="N12" s="412" t="s">
        <v>513</v>
      </c>
    </row>
    <row r="13" spans="2:14" s="262" customFormat="1" ht="18.75" hidden="1" customHeight="1" x14ac:dyDescent="0.25">
      <c r="B13" s="395" t="s">
        <v>48</v>
      </c>
      <c r="C13" s="263">
        <f>ENERO!B21+FEBRERO!B21+MARZO!B21+ABRIL!B21+MAYO!B21+JUNIO!B21</f>
        <v>0</v>
      </c>
      <c r="D13" s="263">
        <v>0</v>
      </c>
      <c r="E13" s="264"/>
      <c r="F13" s="404"/>
      <c r="G13" s="409"/>
      <c r="H13" s="420"/>
      <c r="I13" s="417">
        <f>JULIO!B21+AGOSTO!B21+SEPTIEMBRE!B21+OCTUBRE!B21+NOVIEMBRE!B21+DICIEMBRE!B21</f>
        <v>0</v>
      </c>
      <c r="J13" s="263">
        <v>0</v>
      </c>
      <c r="K13" s="364">
        <v>0</v>
      </c>
      <c r="L13" s="364">
        <v>0</v>
      </c>
      <c r="M13" s="364">
        <v>0</v>
      </c>
      <c r="N13" s="410"/>
    </row>
    <row r="14" spans="2:14" s="262" customFormat="1" ht="18.75" customHeight="1" x14ac:dyDescent="0.25">
      <c r="B14" s="395" t="s">
        <v>49</v>
      </c>
      <c r="C14" s="389">
        <f>ENERO!B22+FEBRERO!B22+MARZO!B22+ABRIL!B22+MAYO!B22+JUNIO!B22</f>
        <v>355</v>
      </c>
      <c r="D14" s="389">
        <v>0</v>
      </c>
      <c r="E14" s="390">
        <v>363</v>
      </c>
      <c r="F14" s="403"/>
      <c r="G14" s="408">
        <f>+C14/E14</f>
        <v>0.97796143250688705</v>
      </c>
      <c r="H14" s="419" t="s">
        <v>513</v>
      </c>
      <c r="I14" s="416">
        <f>JULIO!B22+AGOSTO!B22+SEPTIEMBRE!B22+OCTUBRE!B22+NOVIEMBRE!B22+DICIEMBRE!B22</f>
        <v>327</v>
      </c>
      <c r="J14" s="389">
        <v>0</v>
      </c>
      <c r="K14" s="391">
        <v>365</v>
      </c>
      <c r="L14" s="391">
        <v>0</v>
      </c>
      <c r="M14" s="392">
        <f>+I14/K14</f>
        <v>0.89589041095890409</v>
      </c>
      <c r="N14" s="412" t="s">
        <v>513</v>
      </c>
    </row>
    <row r="15" spans="2:14" s="262" customFormat="1" ht="18.75" hidden="1" customHeight="1" x14ac:dyDescent="0.25">
      <c r="B15" s="395" t="s">
        <v>50</v>
      </c>
      <c r="C15" s="263">
        <f>ENERO!B23+FEBRERO!B23+MARZO!B23+ABRIL!B23+MAYO!B23+JUNIO!B23</f>
        <v>0</v>
      </c>
      <c r="D15" s="263">
        <v>0</v>
      </c>
      <c r="E15" s="264"/>
      <c r="F15" s="404"/>
      <c r="G15" s="409"/>
      <c r="H15" s="420"/>
      <c r="I15" s="417">
        <f>JULIO!B23+AGOSTO!B23+SEPTIEMBRE!B23+OCTUBRE!B23+NOVIEMBRE!B23+DICIEMBRE!B23</f>
        <v>0</v>
      </c>
      <c r="J15" s="263">
        <v>0</v>
      </c>
      <c r="K15" s="364">
        <v>0</v>
      </c>
      <c r="L15" s="364">
        <v>0</v>
      </c>
      <c r="M15" s="364">
        <v>0</v>
      </c>
      <c r="N15" s="410"/>
    </row>
    <row r="16" spans="2:14" s="262" customFormat="1" ht="18.75" hidden="1" customHeight="1" x14ac:dyDescent="0.25">
      <c r="B16" s="395" t="s">
        <v>51</v>
      </c>
      <c r="C16" s="263">
        <f>ENERO!B24+FEBRERO!B24+MARZO!B24+ABRIL!B24+MAYO!B24+JUNIO!B24</f>
        <v>0</v>
      </c>
      <c r="D16" s="263">
        <v>0</v>
      </c>
      <c r="E16" s="264"/>
      <c r="F16" s="404"/>
      <c r="G16" s="409"/>
      <c r="H16" s="420"/>
      <c r="I16" s="417">
        <f>JULIO!B24+AGOSTO!B24+SEPTIEMBRE!B24+OCTUBRE!B24+NOVIEMBRE!B24+DICIEMBRE!B24</f>
        <v>0</v>
      </c>
      <c r="J16" s="263">
        <v>0</v>
      </c>
      <c r="K16" s="364">
        <v>0</v>
      </c>
      <c r="L16" s="364">
        <v>0</v>
      </c>
      <c r="M16" s="364">
        <v>0</v>
      </c>
      <c r="N16" s="410"/>
    </row>
    <row r="17" spans="2:14" s="262" customFormat="1" ht="18.75" hidden="1" customHeight="1" x14ac:dyDescent="0.25">
      <c r="B17" s="395" t="s">
        <v>52</v>
      </c>
      <c r="C17" s="263">
        <f>ENERO!B25+FEBRERO!B25+MARZO!B25+ABRIL!B25+MAYO!B25+JUNIO!B25</f>
        <v>0</v>
      </c>
      <c r="D17" s="263">
        <v>0</v>
      </c>
      <c r="E17" s="264"/>
      <c r="F17" s="404"/>
      <c r="G17" s="409"/>
      <c r="H17" s="420"/>
      <c r="I17" s="417">
        <f>JULIO!B25+AGOSTO!B25+SEPTIEMBRE!B25+OCTUBRE!B25+NOVIEMBRE!B25+DICIEMBRE!B25</f>
        <v>0</v>
      </c>
      <c r="J17" s="263">
        <v>0</v>
      </c>
      <c r="K17" s="364">
        <v>0</v>
      </c>
      <c r="L17" s="364">
        <v>0</v>
      </c>
      <c r="M17" s="364">
        <v>0</v>
      </c>
      <c r="N17" s="410"/>
    </row>
    <row r="18" spans="2:14" s="262" customFormat="1" ht="18.75" hidden="1" customHeight="1" x14ac:dyDescent="0.25">
      <c r="B18" s="395" t="s">
        <v>53</v>
      </c>
      <c r="C18" s="263">
        <f>ENERO!B26+FEBRERO!B26+MARZO!B26+ABRIL!B26+MAYO!B26+JUNIO!B26</f>
        <v>0</v>
      </c>
      <c r="D18" s="263">
        <v>0</v>
      </c>
      <c r="E18" s="264"/>
      <c r="F18" s="404"/>
      <c r="G18" s="409"/>
      <c r="H18" s="420"/>
      <c r="I18" s="417">
        <f>JULIO!B26+AGOSTO!B26+SEPTIEMBRE!B26+OCTUBRE!B26+NOVIEMBRE!B26+DICIEMBRE!B26</f>
        <v>0</v>
      </c>
      <c r="J18" s="263">
        <v>0</v>
      </c>
      <c r="K18" s="364">
        <v>0</v>
      </c>
      <c r="L18" s="364">
        <v>0</v>
      </c>
      <c r="M18" s="364">
        <v>0</v>
      </c>
      <c r="N18" s="410"/>
    </row>
    <row r="19" spans="2:14" s="262" customFormat="1" ht="18.75" hidden="1" customHeight="1" x14ac:dyDescent="0.25">
      <c r="B19" s="395" t="s">
        <v>54</v>
      </c>
      <c r="C19" s="263">
        <f>ENERO!B27+FEBRERO!B27+MARZO!B27+ABRIL!B27+MAYO!B27+JUNIO!B27</f>
        <v>0</v>
      </c>
      <c r="D19" s="263">
        <v>0</v>
      </c>
      <c r="E19" s="264"/>
      <c r="F19" s="404"/>
      <c r="G19" s="409"/>
      <c r="H19" s="420"/>
      <c r="I19" s="417">
        <f>JULIO!B27+AGOSTO!B27+SEPTIEMBRE!B27+OCTUBRE!B27+NOVIEMBRE!B27+DICIEMBRE!B27</f>
        <v>0</v>
      </c>
      <c r="J19" s="263">
        <v>0</v>
      </c>
      <c r="K19" s="364">
        <v>0</v>
      </c>
      <c r="L19" s="364">
        <v>0</v>
      </c>
      <c r="M19" s="364">
        <v>0</v>
      </c>
      <c r="N19" s="410"/>
    </row>
    <row r="20" spans="2:14" s="262" customFormat="1" ht="18.75" hidden="1" customHeight="1" x14ac:dyDescent="0.25">
      <c r="B20" s="395" t="s">
        <v>55</v>
      </c>
      <c r="C20" s="263">
        <f>ENERO!B28+FEBRERO!B28+MARZO!B28+ABRIL!B28+MAYO!B28+JUNIO!B28</f>
        <v>0</v>
      </c>
      <c r="D20" s="263">
        <v>0</v>
      </c>
      <c r="E20" s="264"/>
      <c r="F20" s="404"/>
      <c r="G20" s="409"/>
      <c r="H20" s="420"/>
      <c r="I20" s="417">
        <f>JULIO!B28+AGOSTO!B28+SEPTIEMBRE!B28+OCTUBRE!B28+NOVIEMBRE!B28+DICIEMBRE!B28</f>
        <v>0</v>
      </c>
      <c r="J20" s="263">
        <v>0</v>
      </c>
      <c r="K20" s="364">
        <v>0</v>
      </c>
      <c r="L20" s="364">
        <v>0</v>
      </c>
      <c r="M20" s="364">
        <v>0</v>
      </c>
      <c r="N20" s="410"/>
    </row>
    <row r="21" spans="2:14" s="262" customFormat="1" ht="18.75" hidden="1" customHeight="1" x14ac:dyDescent="0.25">
      <c r="B21" s="395" t="s">
        <v>56</v>
      </c>
      <c r="C21" s="263">
        <f>ENERO!B29+FEBRERO!B29+MARZO!B29+ABRIL!B29+MAYO!B29+JUNIO!B29</f>
        <v>0</v>
      </c>
      <c r="D21" s="263">
        <v>0</v>
      </c>
      <c r="E21" s="264"/>
      <c r="F21" s="404"/>
      <c r="G21" s="409"/>
      <c r="H21" s="420"/>
      <c r="I21" s="417">
        <f>JULIO!B29+AGOSTO!B29+SEPTIEMBRE!B29+OCTUBRE!B29+NOVIEMBRE!B29+DICIEMBRE!B29</f>
        <v>0</v>
      </c>
      <c r="J21" s="263">
        <v>0</v>
      </c>
      <c r="K21" s="364">
        <v>0</v>
      </c>
      <c r="L21" s="364">
        <v>0</v>
      </c>
      <c r="M21" s="364">
        <v>0</v>
      </c>
      <c r="N21" s="410"/>
    </row>
    <row r="22" spans="2:14" s="262" customFormat="1" ht="18.75" hidden="1" customHeight="1" x14ac:dyDescent="0.25">
      <c r="B22" s="395" t="s">
        <v>57</v>
      </c>
      <c r="C22" s="263">
        <f>ENERO!B30+FEBRERO!B30+MARZO!B30+ABRIL!B30+MAYO!B30+JUNIO!B30</f>
        <v>0</v>
      </c>
      <c r="D22" s="263">
        <v>0</v>
      </c>
      <c r="E22" s="264"/>
      <c r="F22" s="404"/>
      <c r="G22" s="409"/>
      <c r="H22" s="420"/>
      <c r="I22" s="417">
        <f>JULIO!B30+AGOSTO!B30+SEPTIEMBRE!B30+OCTUBRE!B30+NOVIEMBRE!B30+DICIEMBRE!B30</f>
        <v>0</v>
      </c>
      <c r="J22" s="263">
        <v>0</v>
      </c>
      <c r="K22" s="364">
        <v>0</v>
      </c>
      <c r="L22" s="364">
        <v>0</v>
      </c>
      <c r="M22" s="364">
        <v>0</v>
      </c>
      <c r="N22" s="410"/>
    </row>
    <row r="23" spans="2:14" s="262" customFormat="1" ht="18.75" hidden="1" customHeight="1" x14ac:dyDescent="0.25">
      <c r="B23" s="395" t="s">
        <v>58</v>
      </c>
      <c r="C23" s="263">
        <f>ENERO!B31+FEBRERO!B31+MARZO!B31+ABRIL!B31+MAYO!B31+JUNIO!B31</f>
        <v>0</v>
      </c>
      <c r="D23" s="263">
        <v>0</v>
      </c>
      <c r="E23" s="264"/>
      <c r="F23" s="404"/>
      <c r="G23" s="409"/>
      <c r="H23" s="420"/>
      <c r="I23" s="417">
        <f>JULIO!B31+AGOSTO!B31+SEPTIEMBRE!B31+OCTUBRE!B31+NOVIEMBRE!B31+DICIEMBRE!B31</f>
        <v>0</v>
      </c>
      <c r="J23" s="263">
        <v>0</v>
      </c>
      <c r="K23" s="364">
        <v>0</v>
      </c>
      <c r="L23" s="364">
        <v>0</v>
      </c>
      <c r="M23" s="364">
        <v>0</v>
      </c>
      <c r="N23" s="410"/>
    </row>
    <row r="24" spans="2:14" s="262" customFormat="1" ht="18.75" customHeight="1" x14ac:dyDescent="0.25">
      <c r="B24" s="395" t="s">
        <v>59</v>
      </c>
      <c r="C24" s="389">
        <f>ENERO!B32+FEBRERO!B32+MARZO!B32+ABRIL!B32+MAYO!B32+JUNIO!B32</f>
        <v>821</v>
      </c>
      <c r="D24" s="389">
        <v>21</v>
      </c>
      <c r="E24" s="390">
        <v>709</v>
      </c>
      <c r="F24" s="403">
        <v>54</v>
      </c>
      <c r="G24" s="408">
        <f>+C24/E24</f>
        <v>1.157968970380818</v>
      </c>
      <c r="H24" s="419">
        <f>+D24/F24</f>
        <v>0.3888888888888889</v>
      </c>
      <c r="I24" s="416">
        <f>JULIO!B32+AGOSTO!B32+SEPTIEMBRE!B32+OCTUBRE!B32+NOVIEMBRE!B32+DICIEMBRE!B32</f>
        <v>752</v>
      </c>
      <c r="J24" s="389">
        <v>32</v>
      </c>
      <c r="K24" s="391">
        <v>868</v>
      </c>
      <c r="L24" s="391">
        <v>31</v>
      </c>
      <c r="M24" s="392">
        <f>+I24/K24</f>
        <v>0.86635944700460832</v>
      </c>
      <c r="N24" s="412">
        <f>+J24/L24</f>
        <v>1.032258064516129</v>
      </c>
    </row>
    <row r="25" spans="2:14" s="262" customFormat="1" ht="18.75" hidden="1" customHeight="1" x14ac:dyDescent="0.25">
      <c r="B25" s="395" t="s">
        <v>60</v>
      </c>
      <c r="C25" s="263">
        <f>ENERO!B33+FEBRERO!B33+MARZO!B33+ABRIL!B33+MAYO!B33+JUNIO!B33</f>
        <v>0</v>
      </c>
      <c r="D25" s="263">
        <v>0</v>
      </c>
      <c r="E25" s="264"/>
      <c r="F25" s="404"/>
      <c r="G25" s="409"/>
      <c r="H25" s="420"/>
      <c r="I25" s="417">
        <f>JULIO!B33+AGOSTO!B33+SEPTIEMBRE!B33+OCTUBRE!B33+NOVIEMBRE!B33+DICIEMBRE!B33</f>
        <v>0</v>
      </c>
      <c r="J25" s="263">
        <v>0</v>
      </c>
      <c r="K25" s="364">
        <v>0</v>
      </c>
      <c r="L25" s="364">
        <v>0</v>
      </c>
      <c r="M25" s="364">
        <v>0</v>
      </c>
      <c r="N25" s="410"/>
    </row>
    <row r="26" spans="2:14" s="262" customFormat="1" ht="18.75" hidden="1" customHeight="1" x14ac:dyDescent="0.25">
      <c r="B26" s="395" t="s">
        <v>61</v>
      </c>
      <c r="C26" s="263">
        <f>ENERO!B34+FEBRERO!B34+MARZO!B34+ABRIL!B34+MAYO!B34+JUNIO!B34</f>
        <v>0</v>
      </c>
      <c r="D26" s="263">
        <v>0</v>
      </c>
      <c r="E26" s="264"/>
      <c r="F26" s="404"/>
      <c r="G26" s="409"/>
      <c r="H26" s="420"/>
      <c r="I26" s="417">
        <f>JULIO!B34+AGOSTO!B34+SEPTIEMBRE!B34+OCTUBRE!B34+NOVIEMBRE!B34+DICIEMBRE!B34</f>
        <v>0</v>
      </c>
      <c r="J26" s="263">
        <v>0</v>
      </c>
      <c r="K26" s="364">
        <v>0</v>
      </c>
      <c r="L26" s="364">
        <v>0</v>
      </c>
      <c r="M26" s="364">
        <v>0</v>
      </c>
      <c r="N26" s="410"/>
    </row>
    <row r="27" spans="2:14" s="262" customFormat="1" ht="18.75" hidden="1" customHeight="1" x14ac:dyDescent="0.25">
      <c r="B27" s="395" t="s">
        <v>62</v>
      </c>
      <c r="C27" s="263">
        <f>ENERO!B35+FEBRERO!B35+MARZO!B35+ABRIL!B35+MAYO!B35+JUNIO!B35</f>
        <v>0</v>
      </c>
      <c r="D27" s="263">
        <v>0</v>
      </c>
      <c r="E27" s="264"/>
      <c r="F27" s="404"/>
      <c r="G27" s="409"/>
      <c r="H27" s="420"/>
      <c r="I27" s="417">
        <f>JULIO!B35+AGOSTO!B35+SEPTIEMBRE!B35+OCTUBRE!B35+NOVIEMBRE!B35+DICIEMBRE!B35</f>
        <v>0</v>
      </c>
      <c r="J27" s="263">
        <v>0</v>
      </c>
      <c r="K27" s="364">
        <v>0</v>
      </c>
      <c r="L27" s="364">
        <v>0</v>
      </c>
      <c r="M27" s="364">
        <v>0</v>
      </c>
      <c r="N27" s="410"/>
    </row>
    <row r="28" spans="2:14" s="262" customFormat="1" ht="18.75" hidden="1" customHeight="1" x14ac:dyDescent="0.25">
      <c r="B28" s="395" t="s">
        <v>63</v>
      </c>
      <c r="C28" s="263">
        <f>ENERO!B36+FEBRERO!B36+MARZO!B36+ABRIL!B36+MAYO!B36+JUNIO!B36</f>
        <v>0</v>
      </c>
      <c r="D28" s="263">
        <v>0</v>
      </c>
      <c r="E28" s="264"/>
      <c r="F28" s="404"/>
      <c r="G28" s="409"/>
      <c r="H28" s="420"/>
      <c r="I28" s="417">
        <f>JULIO!B36+AGOSTO!B36+SEPTIEMBRE!B36+OCTUBRE!B36+NOVIEMBRE!B36+DICIEMBRE!B36</f>
        <v>0</v>
      </c>
      <c r="J28" s="263">
        <v>0</v>
      </c>
      <c r="K28" s="364">
        <v>0</v>
      </c>
      <c r="L28" s="364">
        <v>0</v>
      </c>
      <c r="M28" s="364">
        <v>0</v>
      </c>
      <c r="N28" s="410"/>
    </row>
    <row r="29" spans="2:14" s="262" customFormat="1" ht="18.75" hidden="1" customHeight="1" x14ac:dyDescent="0.25">
      <c r="B29" s="395" t="s">
        <v>64</v>
      </c>
      <c r="C29" s="263">
        <f>ENERO!B37+FEBRERO!B37+MARZO!B37+ABRIL!B37+MAYO!B37+JUNIO!B37</f>
        <v>0</v>
      </c>
      <c r="D29" s="263">
        <v>0</v>
      </c>
      <c r="E29" s="264"/>
      <c r="F29" s="404"/>
      <c r="G29" s="409"/>
      <c r="H29" s="420"/>
      <c r="I29" s="417">
        <f>JULIO!B37+AGOSTO!B37+SEPTIEMBRE!B37+OCTUBRE!B37+NOVIEMBRE!B37+DICIEMBRE!B37</f>
        <v>0</v>
      </c>
      <c r="J29" s="263">
        <v>0</v>
      </c>
      <c r="K29" s="364">
        <v>0</v>
      </c>
      <c r="L29" s="364">
        <v>0</v>
      </c>
      <c r="M29" s="364">
        <v>0</v>
      </c>
      <c r="N29" s="410"/>
    </row>
    <row r="30" spans="2:14" s="262" customFormat="1" ht="18.75" hidden="1" customHeight="1" x14ac:dyDescent="0.25">
      <c r="B30" s="395" t="s">
        <v>65</v>
      </c>
      <c r="C30" s="263">
        <f>ENERO!B38+FEBRERO!B38+MARZO!B38+ABRIL!B38+MAYO!B38+JUNIO!B38</f>
        <v>0</v>
      </c>
      <c r="D30" s="263">
        <v>0</v>
      </c>
      <c r="E30" s="264"/>
      <c r="F30" s="404"/>
      <c r="G30" s="409"/>
      <c r="H30" s="420"/>
      <c r="I30" s="417">
        <f>JULIO!B38+AGOSTO!B38+SEPTIEMBRE!B38+OCTUBRE!B38+NOVIEMBRE!B38+DICIEMBRE!B38</f>
        <v>0</v>
      </c>
      <c r="J30" s="263">
        <v>0</v>
      </c>
      <c r="K30" s="364">
        <v>0</v>
      </c>
      <c r="L30" s="364">
        <v>0</v>
      </c>
      <c r="M30" s="364">
        <v>0</v>
      </c>
      <c r="N30" s="410"/>
    </row>
    <row r="31" spans="2:14" s="262" customFormat="1" ht="18.75" customHeight="1" x14ac:dyDescent="0.25">
      <c r="B31" s="395" t="s">
        <v>66</v>
      </c>
      <c r="C31" s="389">
        <f>ENERO!B39+FEBRERO!B39+MARZO!B39+ABRIL!B39+MAYO!B39+JUNIO!B39</f>
        <v>952</v>
      </c>
      <c r="D31" s="389">
        <v>0</v>
      </c>
      <c r="E31" s="390">
        <v>877</v>
      </c>
      <c r="F31" s="403">
        <v>9</v>
      </c>
      <c r="G31" s="408">
        <f t="shared" ref="G31:G32" si="4">+C31/E31</f>
        <v>1.0855188141391106</v>
      </c>
      <c r="H31" s="419">
        <f t="shared" ref="H31:H32" si="5">+D31/F31</f>
        <v>0</v>
      </c>
      <c r="I31" s="416">
        <f>JULIO!B39+AGOSTO!B39+SEPTIEMBRE!B39+OCTUBRE!B39+NOVIEMBRE!B39+DICIEMBRE!B39</f>
        <v>1019</v>
      </c>
      <c r="J31" s="389">
        <v>3</v>
      </c>
      <c r="K31" s="391">
        <v>978</v>
      </c>
      <c r="L31" s="391">
        <v>0</v>
      </c>
      <c r="M31" s="392">
        <f t="shared" ref="M31:M32" si="6">+I31/K31</f>
        <v>1.0419222903885481</v>
      </c>
      <c r="N31" s="412" t="s">
        <v>513</v>
      </c>
    </row>
    <row r="32" spans="2:14" s="262" customFormat="1" ht="18.75" customHeight="1" x14ac:dyDescent="0.25">
      <c r="B32" s="395" t="s">
        <v>67</v>
      </c>
      <c r="C32" s="389">
        <f>ENERO!B40+FEBRERO!B40+MARZO!B40+ABRIL!B40+MAYO!B40+JUNIO!B40</f>
        <v>1068</v>
      </c>
      <c r="D32" s="389">
        <v>0</v>
      </c>
      <c r="E32" s="390">
        <v>995</v>
      </c>
      <c r="F32" s="403">
        <v>43</v>
      </c>
      <c r="G32" s="408">
        <f t="shared" si="4"/>
        <v>1.0733668341708542</v>
      </c>
      <c r="H32" s="419">
        <f t="shared" si="5"/>
        <v>0</v>
      </c>
      <c r="I32" s="416">
        <f>JULIO!B40+AGOSTO!B40+SEPTIEMBRE!B40+OCTUBRE!B40+NOVIEMBRE!B40+DICIEMBRE!B40</f>
        <v>1494</v>
      </c>
      <c r="J32" s="389">
        <v>7</v>
      </c>
      <c r="K32" s="391">
        <v>1141</v>
      </c>
      <c r="L32" s="391">
        <v>0</v>
      </c>
      <c r="M32" s="392">
        <f t="shared" si="6"/>
        <v>1.3093777388255916</v>
      </c>
      <c r="N32" s="412" t="s">
        <v>513</v>
      </c>
    </row>
    <row r="33" spans="2:14" s="262" customFormat="1" ht="18.75" hidden="1" customHeight="1" x14ac:dyDescent="0.25">
      <c r="B33" s="395" t="s">
        <v>68</v>
      </c>
      <c r="C33" s="263">
        <f>ENERO!B41+FEBRERO!B41+MARZO!B41+ABRIL!B41+MAYO!B41+JUNIO!B41</f>
        <v>0</v>
      </c>
      <c r="D33" s="263">
        <v>0</v>
      </c>
      <c r="E33" s="264"/>
      <c r="F33" s="404"/>
      <c r="G33" s="409"/>
      <c r="H33" s="420"/>
      <c r="I33" s="417">
        <f>JULIO!B41+AGOSTO!B41+SEPTIEMBRE!B41+OCTUBRE!B41+NOVIEMBRE!B41+DICIEMBRE!B41</f>
        <v>0</v>
      </c>
      <c r="J33" s="263">
        <v>0</v>
      </c>
      <c r="K33" s="364">
        <v>0</v>
      </c>
      <c r="L33" s="364">
        <v>0</v>
      </c>
      <c r="M33" s="364">
        <v>0</v>
      </c>
      <c r="N33" s="410"/>
    </row>
    <row r="34" spans="2:14" s="262" customFormat="1" ht="18.75" customHeight="1" x14ac:dyDescent="0.25">
      <c r="B34" s="395" t="s">
        <v>69</v>
      </c>
      <c r="C34" s="389">
        <f>ENERO!B42+FEBRERO!B42+MARZO!B42+ABRIL!B42+MAYO!B42+JUNIO!B42</f>
        <v>240</v>
      </c>
      <c r="D34" s="389">
        <v>1</v>
      </c>
      <c r="E34" s="390">
        <v>295</v>
      </c>
      <c r="F34" s="403"/>
      <c r="G34" s="408">
        <f t="shared" ref="G34:G37" si="7">+C34/E34</f>
        <v>0.81355932203389836</v>
      </c>
      <c r="H34" s="419" t="s">
        <v>513</v>
      </c>
      <c r="I34" s="416">
        <f>JULIO!B42+AGOSTO!B42+SEPTIEMBRE!B42+OCTUBRE!B42+NOVIEMBRE!B42+DICIEMBRE!B42</f>
        <v>246</v>
      </c>
      <c r="J34" s="389">
        <v>1</v>
      </c>
      <c r="K34" s="391">
        <v>264</v>
      </c>
      <c r="L34" s="391">
        <v>0</v>
      </c>
      <c r="M34" s="392">
        <f t="shared" ref="M34:M37" si="8">+I34/K34</f>
        <v>0.93181818181818177</v>
      </c>
      <c r="N34" s="412" t="s">
        <v>513</v>
      </c>
    </row>
    <row r="35" spans="2:14" s="262" customFormat="1" ht="18.75" customHeight="1" x14ac:dyDescent="0.25">
      <c r="B35" s="395" t="s">
        <v>70</v>
      </c>
      <c r="C35" s="389">
        <f>ENERO!B43+FEBRERO!B43+MARZO!B43+ABRIL!B43+MAYO!B43+JUNIO!B43</f>
        <v>2044</v>
      </c>
      <c r="D35" s="389">
        <v>25</v>
      </c>
      <c r="E35" s="390">
        <v>2230</v>
      </c>
      <c r="F35" s="403"/>
      <c r="G35" s="408">
        <f t="shared" si="7"/>
        <v>0.91659192825112112</v>
      </c>
      <c r="H35" s="419" t="s">
        <v>513</v>
      </c>
      <c r="I35" s="416">
        <f>JULIO!B43+AGOSTO!B43+SEPTIEMBRE!B43+OCTUBRE!B43+NOVIEMBRE!B43+DICIEMBRE!B43</f>
        <v>2041</v>
      </c>
      <c r="J35" s="389">
        <v>35</v>
      </c>
      <c r="K35" s="391">
        <v>2060</v>
      </c>
      <c r="L35" s="391">
        <v>0</v>
      </c>
      <c r="M35" s="392">
        <f t="shared" si="8"/>
        <v>0.99077669902912624</v>
      </c>
      <c r="N35" s="412" t="s">
        <v>513</v>
      </c>
    </row>
    <row r="36" spans="2:14" s="262" customFormat="1" ht="18.75" customHeight="1" x14ac:dyDescent="0.25">
      <c r="B36" s="395" t="s">
        <v>71</v>
      </c>
      <c r="C36" s="389">
        <f>ENERO!B44+FEBRERO!B44+MARZO!B44+ABRIL!B44+MAYO!B44+JUNIO!B44</f>
        <v>938</v>
      </c>
      <c r="D36" s="389">
        <v>1</v>
      </c>
      <c r="E36" s="390">
        <v>1000</v>
      </c>
      <c r="F36" s="403"/>
      <c r="G36" s="408">
        <f t="shared" si="7"/>
        <v>0.93799999999999994</v>
      </c>
      <c r="H36" s="419" t="s">
        <v>513</v>
      </c>
      <c r="I36" s="416">
        <f>JULIO!B44+AGOSTO!B44+SEPTIEMBRE!B44+OCTUBRE!B44+NOVIEMBRE!B44+DICIEMBRE!B44</f>
        <v>995</v>
      </c>
      <c r="J36" s="389">
        <v>1</v>
      </c>
      <c r="K36" s="391">
        <v>999</v>
      </c>
      <c r="L36" s="391">
        <v>0</v>
      </c>
      <c r="M36" s="392">
        <f t="shared" si="8"/>
        <v>0.99599599599599598</v>
      </c>
      <c r="N36" s="412" t="s">
        <v>513</v>
      </c>
    </row>
    <row r="37" spans="2:14" s="262" customFormat="1" ht="18.75" customHeight="1" x14ac:dyDescent="0.25">
      <c r="B37" s="395" t="s">
        <v>72</v>
      </c>
      <c r="C37" s="389">
        <f>ENERO!B45+FEBRERO!B45+MARZO!B45+ABRIL!B45+MAYO!B45+JUNIO!B45</f>
        <v>4746</v>
      </c>
      <c r="D37" s="389">
        <v>62</v>
      </c>
      <c r="E37" s="390">
        <v>4608</v>
      </c>
      <c r="F37" s="403">
        <v>143</v>
      </c>
      <c r="G37" s="408">
        <f t="shared" si="7"/>
        <v>1.0299479166666667</v>
      </c>
      <c r="H37" s="419">
        <f t="shared" ref="H37" si="9">+D37/F37</f>
        <v>0.43356643356643354</v>
      </c>
      <c r="I37" s="416">
        <f>JULIO!B45+AGOSTO!B45+SEPTIEMBRE!B45+OCTUBRE!B45+NOVIEMBRE!B45+DICIEMBRE!B45</f>
        <v>4968</v>
      </c>
      <c r="J37" s="389">
        <v>121</v>
      </c>
      <c r="K37" s="391">
        <v>5135</v>
      </c>
      <c r="L37" s="391">
        <v>42</v>
      </c>
      <c r="M37" s="392">
        <f t="shared" si="8"/>
        <v>0.96747809152872444</v>
      </c>
      <c r="N37" s="412">
        <f t="shared" ref="N37" si="10">+J37/L37</f>
        <v>2.8809523809523809</v>
      </c>
    </row>
    <row r="38" spans="2:14" s="262" customFormat="1" ht="18.75" hidden="1" customHeight="1" x14ac:dyDescent="0.25">
      <c r="B38" s="395" t="s">
        <v>73</v>
      </c>
      <c r="C38" s="263">
        <f>ENERO!B46+FEBRERO!B46+MARZO!B46+ABRIL!B46+MAYO!B46+JUNIO!B46</f>
        <v>0</v>
      </c>
      <c r="D38" s="263">
        <v>0</v>
      </c>
      <c r="E38" s="264"/>
      <c r="F38" s="404"/>
      <c r="G38" s="409"/>
      <c r="H38" s="420"/>
      <c r="I38" s="417">
        <f>JULIO!B46+AGOSTO!B46+SEPTIEMBRE!B46+OCTUBRE!B46+NOVIEMBRE!B46+DICIEMBRE!B46</f>
        <v>0</v>
      </c>
      <c r="J38" s="263">
        <v>0</v>
      </c>
      <c r="K38" s="364">
        <v>0</v>
      </c>
      <c r="L38" s="364">
        <v>0</v>
      </c>
      <c r="M38" s="364">
        <v>0</v>
      </c>
      <c r="N38" s="410"/>
    </row>
    <row r="39" spans="2:14" s="262" customFormat="1" ht="18.75" hidden="1" customHeight="1" x14ac:dyDescent="0.25">
      <c r="B39" s="396" t="s">
        <v>74</v>
      </c>
      <c r="C39" s="263">
        <f>ENERO!B47+FEBRERO!B47+MARZO!B47+ABRIL!B47+MAYO!B47+JUNIO!B47</f>
        <v>0</v>
      </c>
      <c r="D39" s="263">
        <v>0</v>
      </c>
      <c r="E39" s="264"/>
      <c r="F39" s="404"/>
      <c r="G39" s="409"/>
      <c r="H39" s="420"/>
      <c r="I39" s="417">
        <f>JULIO!B47+AGOSTO!B47+SEPTIEMBRE!B47+OCTUBRE!B47+NOVIEMBRE!B47+DICIEMBRE!B47</f>
        <v>0</v>
      </c>
      <c r="J39" s="263">
        <v>0</v>
      </c>
      <c r="K39" s="364">
        <v>0</v>
      </c>
      <c r="L39" s="364">
        <v>0</v>
      </c>
      <c r="M39" s="364">
        <v>0</v>
      </c>
      <c r="N39" s="410"/>
    </row>
    <row r="40" spans="2:14" s="262" customFormat="1" ht="18.75" hidden="1" customHeight="1" x14ac:dyDescent="0.25">
      <c r="B40" s="395" t="s">
        <v>75</v>
      </c>
      <c r="C40" s="263">
        <f>ENERO!B48+FEBRERO!B48+MARZO!B48+ABRIL!B48+MAYO!B48+JUNIO!B48</f>
        <v>0</v>
      </c>
      <c r="D40" s="263">
        <v>0</v>
      </c>
      <c r="E40" s="264"/>
      <c r="F40" s="404"/>
      <c r="G40" s="409"/>
      <c r="H40" s="420"/>
      <c r="I40" s="417">
        <f>JULIO!B48+AGOSTO!B48+SEPTIEMBRE!B48+OCTUBRE!B48+NOVIEMBRE!B48+DICIEMBRE!B48</f>
        <v>0</v>
      </c>
      <c r="J40" s="263">
        <v>0</v>
      </c>
      <c r="K40" s="364">
        <v>0</v>
      </c>
      <c r="L40" s="364">
        <v>0</v>
      </c>
      <c r="M40" s="364">
        <v>0</v>
      </c>
      <c r="N40" s="410"/>
    </row>
    <row r="41" spans="2:14" s="262" customFormat="1" ht="18.75" hidden="1" customHeight="1" x14ac:dyDescent="0.25">
      <c r="B41" s="395" t="s">
        <v>76</v>
      </c>
      <c r="C41" s="263">
        <f>ENERO!B49+FEBRERO!B49+MARZO!B49+ABRIL!B49+MAYO!B49+JUNIO!B49</f>
        <v>0</v>
      </c>
      <c r="D41" s="263">
        <v>0</v>
      </c>
      <c r="E41" s="264"/>
      <c r="F41" s="404"/>
      <c r="G41" s="409"/>
      <c r="H41" s="420"/>
      <c r="I41" s="417">
        <f>JULIO!B49+AGOSTO!B49+SEPTIEMBRE!B49+OCTUBRE!B49+NOVIEMBRE!B49+DICIEMBRE!B49</f>
        <v>0</v>
      </c>
      <c r="J41" s="263">
        <v>0</v>
      </c>
      <c r="K41" s="364">
        <v>0</v>
      </c>
      <c r="L41" s="364">
        <v>0</v>
      </c>
      <c r="M41" s="364">
        <v>0</v>
      </c>
      <c r="N41" s="410"/>
    </row>
    <row r="42" spans="2:14" s="262" customFormat="1" ht="18.75" hidden="1" customHeight="1" x14ac:dyDescent="0.25">
      <c r="B42" s="395" t="s">
        <v>77</v>
      </c>
      <c r="C42" s="263">
        <f>ENERO!B50+FEBRERO!B50+MARZO!B50+ABRIL!B50+MAYO!B50+JUNIO!B50</f>
        <v>0</v>
      </c>
      <c r="D42" s="263">
        <v>0</v>
      </c>
      <c r="E42" s="264"/>
      <c r="F42" s="404"/>
      <c r="G42" s="409"/>
      <c r="H42" s="420"/>
      <c r="I42" s="417">
        <f>JULIO!B50+AGOSTO!B50+SEPTIEMBRE!B50+OCTUBRE!B50+NOVIEMBRE!B50+DICIEMBRE!B50</f>
        <v>0</v>
      </c>
      <c r="J42" s="263">
        <v>0</v>
      </c>
      <c r="K42" s="364">
        <v>0</v>
      </c>
      <c r="L42" s="364">
        <v>0</v>
      </c>
      <c r="M42" s="364">
        <v>0</v>
      </c>
      <c r="N42" s="410"/>
    </row>
    <row r="43" spans="2:14" s="262" customFormat="1" ht="18.75" hidden="1" customHeight="1" x14ac:dyDescent="0.25">
      <c r="B43" s="395" t="s">
        <v>78</v>
      </c>
      <c r="C43" s="389">
        <f>ENERO!B51+FEBRERO!B51+MARZO!B51+ABRIL!B51+MAYO!B51+JUNIO!B51</f>
        <v>407</v>
      </c>
      <c r="D43" s="389">
        <v>4</v>
      </c>
      <c r="E43" s="390">
        <v>496</v>
      </c>
      <c r="F43" s="403"/>
      <c r="G43" s="408">
        <f t="shared" ref="G43:G44" si="11">+C43/E43</f>
        <v>0.82056451612903225</v>
      </c>
      <c r="H43" s="419"/>
      <c r="I43" s="416">
        <f>JULIO!B51+AGOSTO!B51+SEPTIEMBRE!B51+OCTUBRE!B51+NOVIEMBRE!B51+DICIEMBRE!B51</f>
        <v>0</v>
      </c>
      <c r="J43" s="389">
        <v>4</v>
      </c>
      <c r="K43" s="391">
        <v>0</v>
      </c>
      <c r="L43" s="391"/>
      <c r="M43" s="392" t="s">
        <v>263</v>
      </c>
      <c r="N43" s="412" t="e">
        <f t="shared" ref="N43" si="12">+J43/L43</f>
        <v>#DIV/0!</v>
      </c>
    </row>
    <row r="44" spans="2:14" s="262" customFormat="1" ht="18.75" customHeight="1" x14ac:dyDescent="0.25">
      <c r="B44" s="395" t="s">
        <v>79</v>
      </c>
      <c r="C44" s="389">
        <f>ENERO!B52+FEBRERO!B52+MARZO!B52+ABRIL!B52+MAYO!B52+JUNIO!B52</f>
        <v>106</v>
      </c>
      <c r="D44" s="389">
        <v>0</v>
      </c>
      <c r="E44" s="390">
        <v>110</v>
      </c>
      <c r="F44" s="403"/>
      <c r="G44" s="408">
        <f t="shared" si="11"/>
        <v>0.96363636363636362</v>
      </c>
      <c r="H44" s="419" t="s">
        <v>513</v>
      </c>
      <c r="I44" s="416">
        <f>JULIO!B52+AGOSTO!B52+SEPTIEMBRE!B52+OCTUBRE!B52+NOVIEMBRE!B52+DICIEMBRE!B52</f>
        <v>195</v>
      </c>
      <c r="J44" s="389">
        <v>0</v>
      </c>
      <c r="K44" s="391">
        <v>32</v>
      </c>
      <c r="L44" s="391">
        <v>0</v>
      </c>
      <c r="M44" s="392">
        <f t="shared" ref="M44" si="13">+I44/K44</f>
        <v>6.09375</v>
      </c>
      <c r="N44" s="412" t="s">
        <v>513</v>
      </c>
    </row>
    <row r="45" spans="2:14" s="262" customFormat="1" ht="18.75" hidden="1" customHeight="1" x14ac:dyDescent="0.25">
      <c r="B45" s="395" t="s">
        <v>80</v>
      </c>
      <c r="C45" s="263">
        <f>ENERO!B53+FEBRERO!B53+MARZO!B53+ABRIL!B53+MAYO!B53+JUNIO!B53</f>
        <v>0</v>
      </c>
      <c r="D45" s="263">
        <v>0</v>
      </c>
      <c r="E45" s="264"/>
      <c r="F45" s="404"/>
      <c r="G45" s="409"/>
      <c r="H45" s="420"/>
      <c r="I45" s="417">
        <f>JULIO!B53+AGOSTO!B53+SEPTIEMBRE!B53+OCTUBRE!B53+NOVIEMBRE!B53+DICIEMBRE!B53</f>
        <v>0</v>
      </c>
      <c r="J45" s="263">
        <v>0</v>
      </c>
      <c r="K45" s="364">
        <v>0</v>
      </c>
      <c r="L45" s="364">
        <v>0</v>
      </c>
      <c r="M45" s="364">
        <v>0</v>
      </c>
      <c r="N45" s="410"/>
    </row>
    <row r="46" spans="2:14" s="262" customFormat="1" ht="18.75" hidden="1" customHeight="1" x14ac:dyDescent="0.25">
      <c r="B46" s="395" t="s">
        <v>81</v>
      </c>
      <c r="C46" s="263">
        <f>ENERO!B54+FEBRERO!B54+MARZO!B54+ABRIL!B54+MAYO!B54+JUNIO!B54</f>
        <v>0</v>
      </c>
      <c r="D46" s="263">
        <v>0</v>
      </c>
      <c r="E46" s="264"/>
      <c r="F46" s="404"/>
      <c r="G46" s="409"/>
      <c r="H46" s="420"/>
      <c r="I46" s="417">
        <f>JULIO!B54+AGOSTO!B54+SEPTIEMBRE!B54+OCTUBRE!B54+NOVIEMBRE!B54+DICIEMBRE!B54</f>
        <v>0</v>
      </c>
      <c r="J46" s="263">
        <v>0</v>
      </c>
      <c r="K46" s="364">
        <v>0</v>
      </c>
      <c r="L46" s="364">
        <v>0</v>
      </c>
      <c r="M46" s="364">
        <v>0</v>
      </c>
      <c r="N46" s="410"/>
    </row>
    <row r="47" spans="2:14" s="262" customFormat="1" ht="18.75" customHeight="1" x14ac:dyDescent="0.25">
      <c r="B47" s="395" t="s">
        <v>82</v>
      </c>
      <c r="C47" s="389">
        <f>ENERO!B55+FEBRERO!B55+MARZO!B55+ABRIL!B55+MAYO!B55+JUNIO!B55</f>
        <v>1382</v>
      </c>
      <c r="D47" s="389">
        <v>17</v>
      </c>
      <c r="E47" s="390">
        <v>1283</v>
      </c>
      <c r="F47" s="403">
        <v>0</v>
      </c>
      <c r="G47" s="408">
        <f t="shared" ref="G47:G54" si="14">+C47/E47</f>
        <v>1.0771628994544038</v>
      </c>
      <c r="H47" s="419" t="s">
        <v>513</v>
      </c>
      <c r="I47" s="416">
        <f>JULIO!B55+AGOSTO!B55+SEPTIEMBRE!B55+OCTUBRE!B55+NOVIEMBRE!B55+DICIEMBRE!B55</f>
        <v>1290</v>
      </c>
      <c r="J47" s="389">
        <v>31</v>
      </c>
      <c r="K47" s="391">
        <v>1413</v>
      </c>
      <c r="L47" s="391">
        <v>0</v>
      </c>
      <c r="M47" s="392">
        <f t="shared" ref="M47:M54" si="15">+I47/K47</f>
        <v>0.91295116772823781</v>
      </c>
      <c r="N47" s="412" t="s">
        <v>513</v>
      </c>
    </row>
    <row r="48" spans="2:14" s="262" customFormat="1" ht="18.75" customHeight="1" x14ac:dyDescent="0.25">
      <c r="B48" s="396" t="s">
        <v>83</v>
      </c>
      <c r="C48" s="389">
        <f>ENERO!B56+FEBRERO!B56+MARZO!B56+ABRIL!B56+MAYO!B56+JUNIO!B56</f>
        <v>1209</v>
      </c>
      <c r="D48" s="389">
        <v>182</v>
      </c>
      <c r="E48" s="390">
        <v>1731</v>
      </c>
      <c r="F48" s="403">
        <v>40</v>
      </c>
      <c r="G48" s="408">
        <f t="shared" si="14"/>
        <v>0.69844020797227035</v>
      </c>
      <c r="H48" s="419">
        <f t="shared" ref="H48:H54" si="16">+D48/F48</f>
        <v>4.55</v>
      </c>
      <c r="I48" s="416">
        <f>JULIO!B56+AGOSTO!B56+SEPTIEMBRE!B56+OCTUBRE!B56+NOVIEMBRE!B56+DICIEMBRE!B56</f>
        <v>938</v>
      </c>
      <c r="J48" s="389">
        <v>339</v>
      </c>
      <c r="K48" s="391">
        <v>1282</v>
      </c>
      <c r="L48" s="391">
        <v>25</v>
      </c>
      <c r="M48" s="392">
        <f t="shared" si="15"/>
        <v>0.73166926677067079</v>
      </c>
      <c r="N48" s="412">
        <f t="shared" ref="N48:N54" si="17">+J48/L48</f>
        <v>13.56</v>
      </c>
    </row>
    <row r="49" spans="2:14" s="262" customFormat="1" ht="18.75" customHeight="1" x14ac:dyDescent="0.25">
      <c r="B49" s="396" t="s">
        <v>84</v>
      </c>
      <c r="C49" s="389">
        <f>ENERO!B57+FEBRERO!B57+MARZO!B57+ABRIL!B57+MAYO!B57+JUNIO!B57</f>
        <v>554</v>
      </c>
      <c r="D49" s="389">
        <v>5</v>
      </c>
      <c r="E49" s="390">
        <v>611</v>
      </c>
      <c r="F49" s="403">
        <v>41</v>
      </c>
      <c r="G49" s="408">
        <f t="shared" si="14"/>
        <v>0.90671031096563015</v>
      </c>
      <c r="H49" s="419">
        <f t="shared" si="16"/>
        <v>0.12195121951219512</v>
      </c>
      <c r="I49" s="416">
        <f>JULIO!B57+AGOSTO!B57+SEPTIEMBRE!B57+OCTUBRE!B57+NOVIEMBRE!B57+DICIEMBRE!B57</f>
        <v>512</v>
      </c>
      <c r="J49" s="389">
        <v>22</v>
      </c>
      <c r="K49" s="391">
        <v>578</v>
      </c>
      <c r="L49" s="391">
        <v>10</v>
      </c>
      <c r="M49" s="392">
        <f t="shared" si="15"/>
        <v>0.88581314878892736</v>
      </c>
      <c r="N49" s="412">
        <f t="shared" si="17"/>
        <v>2.2000000000000002</v>
      </c>
    </row>
    <row r="50" spans="2:14" s="262" customFormat="1" ht="18.75" customHeight="1" x14ac:dyDescent="0.25">
      <c r="B50" s="396" t="s">
        <v>85</v>
      </c>
      <c r="C50" s="389">
        <f>ENERO!B58+FEBRERO!B58+MARZO!B58+ABRIL!B58+MAYO!B58+JUNIO!B58</f>
        <v>3054</v>
      </c>
      <c r="D50" s="389">
        <v>69</v>
      </c>
      <c r="E50" s="390">
        <v>3124</v>
      </c>
      <c r="F50" s="403">
        <v>10</v>
      </c>
      <c r="G50" s="408">
        <f t="shared" si="14"/>
        <v>0.97759282970550576</v>
      </c>
      <c r="H50" s="419">
        <f t="shared" si="16"/>
        <v>6.9</v>
      </c>
      <c r="I50" s="416">
        <f>JULIO!B58+AGOSTO!B58+SEPTIEMBRE!B58+OCTUBRE!B58+NOVIEMBRE!B58+DICIEMBRE!B58</f>
        <v>2304</v>
      </c>
      <c r="J50" s="389">
        <v>107</v>
      </c>
      <c r="K50" s="391">
        <v>3204</v>
      </c>
      <c r="L50" s="391">
        <v>22</v>
      </c>
      <c r="M50" s="392">
        <f t="shared" si="15"/>
        <v>0.7191011235955056</v>
      </c>
      <c r="N50" s="412">
        <f t="shared" si="17"/>
        <v>4.8636363636363633</v>
      </c>
    </row>
    <row r="51" spans="2:14" s="262" customFormat="1" ht="18.75" customHeight="1" x14ac:dyDescent="0.25">
      <c r="B51" s="395" t="s">
        <v>86</v>
      </c>
      <c r="C51" s="389">
        <f>ENERO!B59+FEBRERO!B59+MARZO!B59+ABRIL!B59+MAYO!B59+JUNIO!B59</f>
        <v>1237</v>
      </c>
      <c r="D51" s="389">
        <v>0</v>
      </c>
      <c r="E51" s="390">
        <v>1204</v>
      </c>
      <c r="F51" s="403"/>
      <c r="G51" s="408">
        <f t="shared" si="14"/>
        <v>1.0274086378737541</v>
      </c>
      <c r="H51" s="419" t="s">
        <v>513</v>
      </c>
      <c r="I51" s="416">
        <f>JULIO!B59+AGOSTO!B59+SEPTIEMBRE!B59+OCTUBRE!B59+NOVIEMBRE!B59+DICIEMBRE!B59</f>
        <v>4529</v>
      </c>
      <c r="J51" s="389">
        <v>0</v>
      </c>
      <c r="K51" s="391">
        <v>1350</v>
      </c>
      <c r="L51" s="391">
        <v>0</v>
      </c>
      <c r="M51" s="392">
        <f t="shared" si="15"/>
        <v>3.3548148148148149</v>
      </c>
      <c r="N51" s="412" t="s">
        <v>513</v>
      </c>
    </row>
    <row r="52" spans="2:14" s="262" customFormat="1" ht="18.75" customHeight="1" x14ac:dyDescent="0.25">
      <c r="B52" s="395" t="s">
        <v>87</v>
      </c>
      <c r="C52" s="389">
        <f>ENERO!B60+FEBRERO!B60+MARZO!B60+ABRIL!B60+MAYO!B60+JUNIO!B60</f>
        <v>1223</v>
      </c>
      <c r="D52" s="389">
        <v>0</v>
      </c>
      <c r="E52" s="390">
        <v>1107</v>
      </c>
      <c r="F52" s="403"/>
      <c r="G52" s="408">
        <f t="shared" si="14"/>
        <v>1.1047877145438121</v>
      </c>
      <c r="H52" s="419" t="s">
        <v>513</v>
      </c>
      <c r="I52" s="416">
        <f>JULIO!B60+AGOSTO!B60+SEPTIEMBRE!B60+OCTUBRE!B60+NOVIEMBRE!B60+DICIEMBRE!B60</f>
        <v>2410</v>
      </c>
      <c r="J52" s="389">
        <v>0</v>
      </c>
      <c r="K52" s="391">
        <v>1307</v>
      </c>
      <c r="L52" s="391">
        <v>0</v>
      </c>
      <c r="M52" s="392">
        <f t="shared" si="15"/>
        <v>1.8439173680183627</v>
      </c>
      <c r="N52" s="412" t="s">
        <v>513</v>
      </c>
    </row>
    <row r="53" spans="2:14" s="262" customFormat="1" ht="18.75" customHeight="1" x14ac:dyDescent="0.25">
      <c r="B53" s="395" t="s">
        <v>88</v>
      </c>
      <c r="C53" s="389">
        <f>ENERO!B61+FEBRERO!B61+MARZO!B61+ABRIL!B61+MAYO!B61+JUNIO!B61</f>
        <v>1656</v>
      </c>
      <c r="D53" s="389">
        <v>1</v>
      </c>
      <c r="E53" s="390">
        <v>1459</v>
      </c>
      <c r="F53" s="403">
        <v>84</v>
      </c>
      <c r="G53" s="408">
        <f t="shared" si="14"/>
        <v>1.1350239890335847</v>
      </c>
      <c r="H53" s="419">
        <f t="shared" si="16"/>
        <v>1.1904761904761904E-2</v>
      </c>
      <c r="I53" s="416">
        <f>JULIO!B61+AGOSTO!B61+SEPTIEMBRE!B61+OCTUBRE!B61+NOVIEMBRE!B61+DICIEMBRE!B61</f>
        <v>1480</v>
      </c>
      <c r="J53" s="389">
        <v>1</v>
      </c>
      <c r="K53" s="391">
        <v>1784</v>
      </c>
      <c r="L53" s="391">
        <v>79</v>
      </c>
      <c r="M53" s="392">
        <f t="shared" si="15"/>
        <v>0.82959641255605376</v>
      </c>
      <c r="N53" s="412">
        <f t="shared" si="17"/>
        <v>1.2658227848101266E-2</v>
      </c>
    </row>
    <row r="54" spans="2:14" s="262" customFormat="1" ht="18.75" customHeight="1" x14ac:dyDescent="0.25">
      <c r="B54" s="395" t="s">
        <v>89</v>
      </c>
      <c r="C54" s="389">
        <f>ENERO!B62+FEBRERO!B62+MARZO!B62+ABRIL!B62+MAYO!B62+JUNIO!B62</f>
        <v>3914</v>
      </c>
      <c r="D54" s="389">
        <v>5</v>
      </c>
      <c r="E54" s="390">
        <v>3297</v>
      </c>
      <c r="F54" s="403">
        <v>50</v>
      </c>
      <c r="G54" s="408">
        <f t="shared" si="14"/>
        <v>1.1871398240824993</v>
      </c>
      <c r="H54" s="419">
        <f t="shared" si="16"/>
        <v>0.1</v>
      </c>
      <c r="I54" s="416">
        <f>JULIO!B62+AGOSTO!B62+SEPTIEMBRE!B62+OCTUBRE!B62+NOVIEMBRE!B62+DICIEMBRE!B62</f>
        <v>4995</v>
      </c>
      <c r="J54" s="389">
        <v>28</v>
      </c>
      <c r="K54" s="391">
        <v>4340</v>
      </c>
      <c r="L54" s="391">
        <v>9</v>
      </c>
      <c r="M54" s="392">
        <f t="shared" si="15"/>
        <v>1.150921658986175</v>
      </c>
      <c r="N54" s="412">
        <f t="shared" si="17"/>
        <v>3.1111111111111112</v>
      </c>
    </row>
    <row r="55" spans="2:14" s="262" customFormat="1" ht="18.75" hidden="1" customHeight="1" x14ac:dyDescent="0.25">
      <c r="B55" s="395" t="s">
        <v>90</v>
      </c>
      <c r="C55" s="263">
        <f>ENERO!B63+FEBRERO!B63+MARZO!B63+ABRIL!B63+MAYO!B63+JUNIO!B63</f>
        <v>0</v>
      </c>
      <c r="D55" s="263">
        <v>0</v>
      </c>
      <c r="E55" s="264"/>
      <c r="F55" s="404"/>
      <c r="G55" s="409"/>
      <c r="H55" s="420"/>
      <c r="I55" s="417">
        <f>JULIO!B63+AGOSTO!B63+SEPTIEMBRE!B63+OCTUBRE!B63+NOVIEMBRE!B63+DICIEMBRE!B63</f>
        <v>0</v>
      </c>
      <c r="J55" s="263">
        <v>0</v>
      </c>
      <c r="K55" s="364">
        <v>0</v>
      </c>
      <c r="L55" s="364">
        <v>0</v>
      </c>
      <c r="M55" s="364">
        <v>0</v>
      </c>
      <c r="N55" s="410"/>
    </row>
    <row r="56" spans="2:14" s="262" customFormat="1" ht="18.75" customHeight="1" x14ac:dyDescent="0.25">
      <c r="B56" s="395" t="s">
        <v>91</v>
      </c>
      <c r="C56" s="389">
        <f>ENERO!B64+FEBRERO!B64+MARZO!B64+ABRIL!B64+MAYO!B64+JUNIO!B64</f>
        <v>955</v>
      </c>
      <c r="D56" s="389">
        <v>0</v>
      </c>
      <c r="E56" s="390">
        <v>840</v>
      </c>
      <c r="F56" s="403"/>
      <c r="G56" s="408">
        <f>+C56/E56</f>
        <v>1.1369047619047619</v>
      </c>
      <c r="H56" s="419" t="s">
        <v>513</v>
      </c>
      <c r="I56" s="416">
        <f>JULIO!B64+AGOSTO!B64+SEPTIEMBRE!B64+OCTUBRE!B64+NOVIEMBRE!B64+DICIEMBRE!B64</f>
        <v>1911</v>
      </c>
      <c r="J56" s="389">
        <v>1</v>
      </c>
      <c r="K56" s="391">
        <v>994</v>
      </c>
      <c r="L56" s="391">
        <v>0</v>
      </c>
      <c r="M56" s="392">
        <f>+I56/K56</f>
        <v>1.9225352112676057</v>
      </c>
      <c r="N56" s="412" t="s">
        <v>513</v>
      </c>
    </row>
    <row r="57" spans="2:14" s="262" customFormat="1" ht="18.75" hidden="1" customHeight="1" x14ac:dyDescent="0.25">
      <c r="B57" s="395" t="s">
        <v>92</v>
      </c>
      <c r="C57" s="263">
        <f>ENERO!B65+FEBRERO!B65+MARZO!B65+ABRIL!B65+MAYO!B65+JUNIO!B65</f>
        <v>0</v>
      </c>
      <c r="D57" s="263">
        <v>0</v>
      </c>
      <c r="E57" s="264"/>
      <c r="F57" s="404"/>
      <c r="G57" s="409"/>
      <c r="H57" s="420"/>
      <c r="I57" s="417">
        <f>JULIO!B65+AGOSTO!B65+SEPTIEMBRE!B65+OCTUBRE!B65+NOVIEMBRE!B65+DICIEMBRE!B65</f>
        <v>0</v>
      </c>
      <c r="J57" s="263"/>
      <c r="K57" s="364">
        <v>0</v>
      </c>
      <c r="L57" s="364">
        <v>0</v>
      </c>
      <c r="M57" s="364">
        <v>0</v>
      </c>
      <c r="N57" s="410"/>
    </row>
    <row r="58" spans="2:14" s="262" customFormat="1" ht="18.75" customHeight="1" x14ac:dyDescent="0.25">
      <c r="B58" s="395" t="s">
        <v>93</v>
      </c>
      <c r="C58" s="389">
        <f>ENERO!B66+FEBRERO!B66+MARZO!B66+ABRIL!B66+MAYO!B66+JUNIO!B66</f>
        <v>164</v>
      </c>
      <c r="D58" s="389">
        <v>0</v>
      </c>
      <c r="E58" s="390">
        <v>138</v>
      </c>
      <c r="F58" s="403"/>
      <c r="G58" s="408">
        <f>+C58/E58</f>
        <v>1.1884057971014492</v>
      </c>
      <c r="H58" s="419" t="s">
        <v>513</v>
      </c>
      <c r="I58" s="416">
        <f>JULIO!B66+AGOSTO!B66+SEPTIEMBRE!B66+OCTUBRE!B66+NOVIEMBRE!B66+DICIEMBRE!B66</f>
        <v>171</v>
      </c>
      <c r="J58" s="389">
        <v>0</v>
      </c>
      <c r="K58" s="391">
        <v>183</v>
      </c>
      <c r="L58" s="391">
        <v>0</v>
      </c>
      <c r="M58" s="392">
        <f>+I58/K58</f>
        <v>0.93442622950819676</v>
      </c>
      <c r="N58" s="412" t="s">
        <v>513</v>
      </c>
    </row>
    <row r="59" spans="2:14" s="262" customFormat="1" ht="18.75" hidden="1" customHeight="1" x14ac:dyDescent="0.25">
      <c r="B59" s="395" t="s">
        <v>94</v>
      </c>
      <c r="C59" s="263">
        <f>ENERO!B67+FEBRERO!B67+MARZO!B67+ABRIL!B67+MAYO!B67+JUNIO!B67</f>
        <v>0</v>
      </c>
      <c r="D59" s="263">
        <v>0</v>
      </c>
      <c r="E59" s="264"/>
      <c r="F59" s="404"/>
      <c r="G59" s="409"/>
      <c r="H59" s="420"/>
      <c r="I59" s="417">
        <f>JULIO!B67+AGOSTO!B67+SEPTIEMBRE!B67+OCTUBRE!B67+NOVIEMBRE!B67+DICIEMBRE!B67</f>
        <v>0</v>
      </c>
      <c r="J59" s="263"/>
      <c r="K59" s="364">
        <v>0</v>
      </c>
      <c r="L59" s="364">
        <v>0</v>
      </c>
      <c r="M59" s="364">
        <v>0</v>
      </c>
      <c r="N59" s="410"/>
    </row>
    <row r="60" spans="2:14" s="262" customFormat="1" ht="18.75" hidden="1" customHeight="1" x14ac:dyDescent="0.25">
      <c r="B60" s="395" t="s">
        <v>95</v>
      </c>
      <c r="C60" s="263">
        <f>ENERO!B68+FEBRERO!B68+MARZO!B68+ABRIL!B68+MAYO!B68+JUNIO!B68</f>
        <v>0</v>
      </c>
      <c r="D60" s="263">
        <v>0</v>
      </c>
      <c r="E60" s="264"/>
      <c r="F60" s="404"/>
      <c r="G60" s="409"/>
      <c r="H60" s="420"/>
      <c r="I60" s="417">
        <f>JULIO!B68+AGOSTO!B68+SEPTIEMBRE!B68+OCTUBRE!B68+NOVIEMBRE!B68+DICIEMBRE!B68</f>
        <v>0</v>
      </c>
      <c r="J60" s="263"/>
      <c r="K60" s="364">
        <v>0</v>
      </c>
      <c r="L60" s="364">
        <v>0</v>
      </c>
      <c r="M60" s="364">
        <v>0</v>
      </c>
      <c r="N60" s="410"/>
    </row>
    <row r="61" spans="2:14" s="262" customFormat="1" ht="18.75" hidden="1" customHeight="1" x14ac:dyDescent="0.25">
      <c r="B61" s="395" t="s">
        <v>96</v>
      </c>
      <c r="C61" s="263">
        <f>ENERO!B69+FEBRERO!B69+MARZO!B69+ABRIL!B69+MAYO!B69+JUNIO!B69</f>
        <v>0</v>
      </c>
      <c r="D61" s="263">
        <v>0</v>
      </c>
      <c r="E61" s="264"/>
      <c r="F61" s="404"/>
      <c r="G61" s="409"/>
      <c r="H61" s="420"/>
      <c r="I61" s="417">
        <f>JULIO!B69+AGOSTO!B69+SEPTIEMBRE!B69+OCTUBRE!B69+NOVIEMBRE!B69+DICIEMBRE!B69</f>
        <v>0</v>
      </c>
      <c r="J61" s="263"/>
      <c r="K61" s="364">
        <v>0</v>
      </c>
      <c r="L61" s="364">
        <v>0</v>
      </c>
      <c r="M61" s="364">
        <v>0</v>
      </c>
      <c r="N61" s="410"/>
    </row>
    <row r="62" spans="2:14" s="262" customFormat="1" ht="18.75" hidden="1" customHeight="1" x14ac:dyDescent="0.25">
      <c r="B62" s="395" t="s">
        <v>97</v>
      </c>
      <c r="C62" s="263">
        <f>ENERO!B70+FEBRERO!B70+MARZO!B70+ABRIL!B70+MAYO!B70+JUNIO!B70</f>
        <v>0</v>
      </c>
      <c r="D62" s="263">
        <v>0</v>
      </c>
      <c r="E62" s="264"/>
      <c r="F62" s="404"/>
      <c r="G62" s="409"/>
      <c r="H62" s="420"/>
      <c r="I62" s="417">
        <f>JULIO!B70+AGOSTO!B70+SEPTIEMBRE!B70+OCTUBRE!B70+NOVIEMBRE!B70+DICIEMBRE!B70</f>
        <v>0</v>
      </c>
      <c r="J62" s="263"/>
      <c r="K62" s="364">
        <v>0</v>
      </c>
      <c r="L62" s="364">
        <v>0</v>
      </c>
      <c r="M62" s="364">
        <v>0</v>
      </c>
      <c r="N62" s="410"/>
    </row>
    <row r="63" spans="2:14" s="262" customFormat="1" ht="18.75" hidden="1" customHeight="1" x14ac:dyDescent="0.25">
      <c r="B63" s="395" t="s">
        <v>98</v>
      </c>
      <c r="C63" s="263">
        <f>ENERO!B71+FEBRERO!B71+MARZO!B71+ABRIL!B71+MAYO!B71+JUNIO!B71</f>
        <v>0</v>
      </c>
      <c r="D63" s="263">
        <v>0</v>
      </c>
      <c r="E63" s="264"/>
      <c r="F63" s="404"/>
      <c r="G63" s="409"/>
      <c r="H63" s="420"/>
      <c r="I63" s="417">
        <f>JULIO!B71+AGOSTO!B71+SEPTIEMBRE!B71+OCTUBRE!B71+NOVIEMBRE!B71+DICIEMBRE!B71</f>
        <v>0</v>
      </c>
      <c r="J63" s="263"/>
      <c r="K63" s="364">
        <v>0</v>
      </c>
      <c r="L63" s="364">
        <v>0</v>
      </c>
      <c r="M63" s="364">
        <v>0</v>
      </c>
      <c r="N63" s="410"/>
    </row>
    <row r="64" spans="2:14" s="280" customFormat="1" ht="33.75" customHeight="1" thickBot="1" x14ac:dyDescent="0.3">
      <c r="B64" s="397" t="s">
        <v>99</v>
      </c>
      <c r="C64" s="398">
        <f>SUM(C4:C63)</f>
        <v>41981</v>
      </c>
      <c r="D64" s="398">
        <f t="shared" ref="D64:F64" si="18">SUM(D4:D63)</f>
        <v>590</v>
      </c>
      <c r="E64" s="399">
        <f t="shared" si="18"/>
        <v>42073</v>
      </c>
      <c r="F64" s="405">
        <f t="shared" si="18"/>
        <v>578</v>
      </c>
      <c r="G64" s="411">
        <f>+C64/E64</f>
        <v>0.99781332445986737</v>
      </c>
      <c r="H64" s="421">
        <f>+D64/F64</f>
        <v>1.0207612456747406</v>
      </c>
      <c r="I64" s="418">
        <f>SUM(I4:I63)</f>
        <v>45630</v>
      </c>
      <c r="J64" s="398">
        <f>SUM(J4:J63)</f>
        <v>1166</v>
      </c>
      <c r="K64" s="400">
        <f>SUBTOTAL(9,K4:K58)</f>
        <v>43472</v>
      </c>
      <c r="L64" s="400">
        <f>SUBTOTAL(9,L4:L58)</f>
        <v>255</v>
      </c>
      <c r="M64" s="401">
        <f>+I64/K64</f>
        <v>1.0496411483253589</v>
      </c>
      <c r="N64" s="413">
        <f>+J64/L64</f>
        <v>4.5725490196078429</v>
      </c>
    </row>
  </sheetData>
  <autoFilter ref="C3:N63">
    <filterColumn colId="10">
      <filters>
        <filter val="100%"/>
        <filter val="104%"/>
        <filter val="115%"/>
        <filter val="118%"/>
        <filter val="131%"/>
        <filter val="145%"/>
        <filter val="184%"/>
        <filter val="192%"/>
        <filter val="335%"/>
        <filter val="49%"/>
        <filter val="609%"/>
        <filter val="72%"/>
        <filter val="73%"/>
        <filter val="74%"/>
        <filter val="77%"/>
        <filter val="83%"/>
        <filter val="87%"/>
        <filter val="89%"/>
        <filter val="90%"/>
        <filter val="91%"/>
        <filter val="93%"/>
        <filter val="97%"/>
        <filter val="99%"/>
      </filters>
    </filterColumn>
  </autoFilter>
  <mergeCells count="7">
    <mergeCell ref="C2:D2"/>
    <mergeCell ref="E2:F2"/>
    <mergeCell ref="G2:H2"/>
    <mergeCell ref="B1:N1"/>
    <mergeCell ref="I2:J2"/>
    <mergeCell ref="K2:L2"/>
    <mergeCell ref="M2:N2"/>
  </mergeCells>
  <pageMargins left="0.25" right="0.25" top="0.75" bottom="0.75" header="0.3" footer="0.3"/>
  <pageSetup scale="6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66"/>
  <sheetViews>
    <sheetView topLeftCell="E1" zoomScale="80" zoomScaleNormal="80" workbookViewId="0">
      <selection activeCell="J38" sqref="J38"/>
    </sheetView>
  </sheetViews>
  <sheetFormatPr baseColWidth="10" defaultRowHeight="15" x14ac:dyDescent="0.25"/>
  <cols>
    <col min="1" max="1" width="40" style="271" customWidth="1"/>
    <col min="2" max="3" width="15.28515625" style="268" hidden="1" customWidth="1"/>
    <col min="4" max="4" width="21.140625" style="268" customWidth="1"/>
    <col min="5" max="5" width="21.85546875" style="296" customWidth="1"/>
    <col min="6" max="6" width="19.140625" style="296" customWidth="1"/>
    <col min="7" max="7" width="21.42578125" style="320" customWidth="1"/>
    <col min="8" max="8" width="19.140625" style="320" customWidth="1"/>
    <col min="9" max="9" width="18.42578125" style="268" customWidth="1"/>
    <col min="10" max="10" width="45.85546875" style="271" customWidth="1"/>
    <col min="11" max="12" width="15.85546875" style="268" hidden="1" customWidth="1"/>
    <col min="13" max="13" width="24.28515625" style="268" customWidth="1"/>
    <col min="14" max="14" width="26.28515625" style="268" customWidth="1"/>
    <col min="15" max="15" width="20.5703125" style="268" customWidth="1"/>
    <col min="16" max="16" width="21" style="268" customWidth="1"/>
    <col min="17" max="16384" width="11.42578125" style="268"/>
  </cols>
  <sheetData>
    <row r="1" spans="1:16" s="266" customFormat="1" ht="48.75" customHeight="1" x14ac:dyDescent="0.35">
      <c r="A1" s="265" t="s">
        <v>225</v>
      </c>
      <c r="E1" s="295"/>
      <c r="F1" s="295"/>
      <c r="G1" s="319"/>
      <c r="H1" s="319"/>
      <c r="J1" s="438" t="s">
        <v>231</v>
      </c>
      <c r="K1" s="438"/>
      <c r="L1" s="438"/>
      <c r="M1" s="438"/>
      <c r="N1" s="438"/>
      <c r="O1" s="438"/>
    </row>
    <row r="2" spans="1:16" ht="15.75" thickBot="1" x14ac:dyDescent="0.3">
      <c r="A2" s="267"/>
      <c r="B2" s="439" t="s">
        <v>201</v>
      </c>
      <c r="C2" s="439"/>
      <c r="D2" s="439"/>
      <c r="E2" s="289" t="s">
        <v>203</v>
      </c>
      <c r="F2" s="317"/>
      <c r="G2" s="314"/>
      <c r="H2" s="314"/>
      <c r="J2" s="267"/>
      <c r="K2" s="440" t="s">
        <v>201</v>
      </c>
      <c r="L2" s="440"/>
      <c r="M2" s="440"/>
      <c r="N2" s="289" t="s">
        <v>203</v>
      </c>
      <c r="O2" s="286" t="s">
        <v>204</v>
      </c>
    </row>
    <row r="3" spans="1:16" ht="77.25" thickBot="1" x14ac:dyDescent="0.3">
      <c r="A3" s="267" t="s">
        <v>234</v>
      </c>
      <c r="B3" s="439" t="s">
        <v>205</v>
      </c>
      <c r="C3" s="439"/>
      <c r="D3" s="439"/>
      <c r="E3" s="290" t="s">
        <v>206</v>
      </c>
      <c r="F3" s="317" t="s">
        <v>235</v>
      </c>
      <c r="G3" s="299" t="s">
        <v>233</v>
      </c>
      <c r="H3" s="299" t="s">
        <v>242</v>
      </c>
      <c r="J3" s="267" t="s">
        <v>230</v>
      </c>
      <c r="K3" s="440" t="s">
        <v>207</v>
      </c>
      <c r="L3" s="440"/>
      <c r="M3" s="440"/>
      <c r="N3" s="290" t="s">
        <v>241</v>
      </c>
      <c r="O3" s="303" t="s">
        <v>232</v>
      </c>
      <c r="P3" s="299" t="s">
        <v>233</v>
      </c>
    </row>
    <row r="4" spans="1:16" hidden="1" x14ac:dyDescent="0.25">
      <c r="A4" s="269"/>
      <c r="B4" s="285" t="s">
        <v>208</v>
      </c>
      <c r="C4" s="285" t="s">
        <v>209</v>
      </c>
      <c r="D4" s="286" t="s">
        <v>210</v>
      </c>
      <c r="E4" s="290" t="s">
        <v>211</v>
      </c>
      <c r="F4" s="293" t="s">
        <v>212</v>
      </c>
      <c r="G4" s="312"/>
      <c r="H4" s="312"/>
      <c r="J4" s="269"/>
      <c r="K4" s="300" t="s">
        <v>213</v>
      </c>
      <c r="L4" s="300" t="s">
        <v>214</v>
      </c>
      <c r="M4" s="293"/>
      <c r="N4" s="290"/>
      <c r="O4" s="304"/>
    </row>
    <row r="5" spans="1:16" x14ac:dyDescent="0.25">
      <c r="A5" s="377" t="s">
        <v>39</v>
      </c>
      <c r="B5" s="287">
        <f>CONSOLIDADO!W12</f>
        <v>1429</v>
      </c>
      <c r="C5" s="287">
        <f>+CONSOLIDADO!AA12</f>
        <v>66</v>
      </c>
      <c r="D5" s="287">
        <f>B5+C5</f>
        <v>1495</v>
      </c>
      <c r="E5" s="291">
        <f>+CONSOLIDADO!B12</f>
        <v>4630</v>
      </c>
      <c r="F5" s="322">
        <f>IFERROR(D5/E5,"-")</f>
        <v>0.32289416846652269</v>
      </c>
      <c r="G5" s="315" t="s">
        <v>239</v>
      </c>
      <c r="H5" s="315">
        <v>0.33</v>
      </c>
      <c r="J5" s="23" t="s">
        <v>39</v>
      </c>
      <c r="K5" s="301">
        <f>CONSOLIDADO!U76</f>
        <v>160</v>
      </c>
      <c r="L5" s="301">
        <f>CONSOLIDADO!V76</f>
        <v>238</v>
      </c>
      <c r="M5" s="301">
        <f>K5+L5</f>
        <v>398</v>
      </c>
      <c r="N5" s="291">
        <f>+CONSOLIDADO!B12+M5</f>
        <v>5028</v>
      </c>
      <c r="O5" s="375">
        <f>IFERROR(M5/N5,"-")</f>
        <v>7.9156722354813053E-2</v>
      </c>
      <c r="P5" s="307"/>
    </row>
    <row r="6" spans="1:16" x14ac:dyDescent="0.25">
      <c r="A6" s="378" t="s">
        <v>40</v>
      </c>
      <c r="B6" s="287">
        <f>CONSOLIDADO!W13</f>
        <v>3</v>
      </c>
      <c r="C6" s="287">
        <f>+CONSOLIDADO!AA13</f>
        <v>5430</v>
      </c>
      <c r="D6" s="287">
        <f t="shared" ref="D6:D64" si="0">B6+C6</f>
        <v>5433</v>
      </c>
      <c r="E6" s="291">
        <f>+CONSOLIDADO!B13</f>
        <v>16582</v>
      </c>
      <c r="F6" s="321">
        <f t="shared" ref="F6:F64" si="1">IFERROR(D6/E6,"-")</f>
        <v>0.32764443372331442</v>
      </c>
      <c r="G6" s="315" t="s">
        <v>240</v>
      </c>
      <c r="H6" s="315">
        <v>0.4</v>
      </c>
      <c r="J6" s="35" t="s">
        <v>40</v>
      </c>
      <c r="K6" s="301">
        <f>CONSOLIDADO!U77</f>
        <v>767</v>
      </c>
      <c r="L6" s="301">
        <f>CONSOLIDADO!V77</f>
        <v>1316</v>
      </c>
      <c r="M6" s="301">
        <f t="shared" ref="M6:M64" si="2">K6+L6</f>
        <v>2083</v>
      </c>
      <c r="N6" s="291">
        <f>+CONSOLIDADO!B13+M6</f>
        <v>18665</v>
      </c>
      <c r="O6" s="375">
        <f t="shared" ref="O6:O64" si="3">IFERROR(M6/N6,"-")</f>
        <v>0.11159924993302973</v>
      </c>
      <c r="P6" s="307"/>
    </row>
    <row r="7" spans="1:16" hidden="1" x14ac:dyDescent="0.25">
      <c r="A7" s="35" t="s">
        <v>41</v>
      </c>
      <c r="B7" s="287">
        <f>CONSOLIDADO!W14</f>
        <v>0</v>
      </c>
      <c r="C7" s="287">
        <f>+CONSOLIDADO!AA14</f>
        <v>0</v>
      </c>
      <c r="D7" s="287">
        <f t="shared" si="0"/>
        <v>0</v>
      </c>
      <c r="E7" s="291">
        <f>+CONSOLIDADO!B14</f>
        <v>0</v>
      </c>
      <c r="F7" s="294" t="str">
        <f t="shared" si="1"/>
        <v>-</v>
      </c>
      <c r="G7" s="313"/>
      <c r="H7" s="313"/>
      <c r="J7" s="35" t="s">
        <v>41</v>
      </c>
      <c r="K7" s="301">
        <f>CONSOLIDADO!U78</f>
        <v>0</v>
      </c>
      <c r="L7" s="301">
        <f>CONSOLIDADO!V78</f>
        <v>0</v>
      </c>
      <c r="M7" s="301">
        <f t="shared" si="2"/>
        <v>0</v>
      </c>
      <c r="N7" s="291">
        <f>+CONSOLIDADO!B14+M7</f>
        <v>0</v>
      </c>
      <c r="O7" s="305" t="str">
        <f t="shared" si="3"/>
        <v>-</v>
      </c>
      <c r="P7" s="307"/>
    </row>
    <row r="8" spans="1:16" x14ac:dyDescent="0.25">
      <c r="A8" s="378" t="s">
        <v>42</v>
      </c>
      <c r="B8" s="287">
        <f>CONSOLIDADO!W15</f>
        <v>71</v>
      </c>
      <c r="C8" s="287">
        <f>+CONSOLIDADO!AA15</f>
        <v>0</v>
      </c>
      <c r="D8" s="287">
        <f t="shared" si="0"/>
        <v>71</v>
      </c>
      <c r="E8" s="291">
        <f>+CONSOLIDADO!B15</f>
        <v>427</v>
      </c>
      <c r="F8" s="321">
        <f t="shared" si="1"/>
        <v>0.16627634660421545</v>
      </c>
      <c r="G8" s="315" t="s">
        <v>237</v>
      </c>
      <c r="H8" s="315">
        <v>0.25</v>
      </c>
      <c r="J8" s="35" t="s">
        <v>42</v>
      </c>
      <c r="K8" s="301">
        <f>CONSOLIDADO!U79</f>
        <v>11</v>
      </c>
      <c r="L8" s="301">
        <f>CONSOLIDADO!V79</f>
        <v>57</v>
      </c>
      <c r="M8" s="301">
        <f t="shared" si="2"/>
        <v>68</v>
      </c>
      <c r="N8" s="291">
        <f>+CONSOLIDADO!B15+M8</f>
        <v>495</v>
      </c>
      <c r="O8" s="375">
        <f t="shared" si="3"/>
        <v>0.13737373737373737</v>
      </c>
      <c r="P8" s="307"/>
    </row>
    <row r="9" spans="1:16" x14ac:dyDescent="0.25">
      <c r="A9" s="378" t="s">
        <v>43</v>
      </c>
      <c r="B9" s="287">
        <f>CONSOLIDADO!W16</f>
        <v>0</v>
      </c>
      <c r="C9" s="287">
        <f>+CONSOLIDADO!AA16</f>
        <v>415</v>
      </c>
      <c r="D9" s="287">
        <f t="shared" si="0"/>
        <v>415</v>
      </c>
      <c r="E9" s="291">
        <f>+CONSOLIDADO!B16</f>
        <v>1258</v>
      </c>
      <c r="F9" s="321">
        <f t="shared" si="1"/>
        <v>0.32988871224165339</v>
      </c>
      <c r="G9" s="315" t="s">
        <v>239</v>
      </c>
      <c r="H9" s="315">
        <v>0.33</v>
      </c>
      <c r="J9" s="35" t="s">
        <v>43</v>
      </c>
      <c r="K9" s="301">
        <f>CONSOLIDADO!U80</f>
        <v>54</v>
      </c>
      <c r="L9" s="301">
        <f>CONSOLIDADO!V80</f>
        <v>135</v>
      </c>
      <c r="M9" s="301">
        <f t="shared" si="2"/>
        <v>189</v>
      </c>
      <c r="N9" s="291">
        <f>+CONSOLIDADO!B16+M9</f>
        <v>1447</v>
      </c>
      <c r="O9" s="375">
        <f t="shared" si="3"/>
        <v>0.13061506565307532</v>
      </c>
      <c r="P9" s="307"/>
    </row>
    <row r="10" spans="1:16" x14ac:dyDescent="0.25">
      <c r="A10" s="378" t="s">
        <v>44</v>
      </c>
      <c r="B10" s="287">
        <f>CONSOLIDADO!W17</f>
        <v>260</v>
      </c>
      <c r="C10" s="287">
        <f>+CONSOLIDADO!AA17</f>
        <v>4</v>
      </c>
      <c r="D10" s="287">
        <f t="shared" si="0"/>
        <v>264</v>
      </c>
      <c r="E10" s="291">
        <f>+CONSOLIDADO!B17</f>
        <v>868</v>
      </c>
      <c r="F10" s="321">
        <f t="shared" si="1"/>
        <v>0.30414746543778803</v>
      </c>
      <c r="G10" s="315" t="s">
        <v>240</v>
      </c>
      <c r="H10" s="315">
        <v>0.4</v>
      </c>
      <c r="J10" s="35" t="s">
        <v>44</v>
      </c>
      <c r="K10" s="301">
        <f>CONSOLIDADO!U81</f>
        <v>0</v>
      </c>
      <c r="L10" s="301">
        <f>CONSOLIDADO!V81</f>
        <v>0</v>
      </c>
      <c r="M10" s="301">
        <f t="shared" si="2"/>
        <v>0</v>
      </c>
      <c r="N10" s="291">
        <f>+CONSOLIDADO!B17+M10</f>
        <v>868</v>
      </c>
      <c r="O10" s="375">
        <f t="shared" si="3"/>
        <v>0</v>
      </c>
      <c r="P10" s="307"/>
    </row>
    <row r="11" spans="1:16" x14ac:dyDescent="0.25">
      <c r="A11" s="378" t="s">
        <v>45</v>
      </c>
      <c r="B11" s="287">
        <f>CONSOLIDADO!W18</f>
        <v>0</v>
      </c>
      <c r="C11" s="287">
        <f>+CONSOLIDADO!AA18</f>
        <v>1293</v>
      </c>
      <c r="D11" s="287">
        <f t="shared" si="0"/>
        <v>1293</v>
      </c>
      <c r="E11" s="291">
        <f>+CONSOLIDADO!B18</f>
        <v>3537</v>
      </c>
      <c r="F11" s="321">
        <f t="shared" si="1"/>
        <v>0.3655640373197625</v>
      </c>
      <c r="G11" s="315" t="s">
        <v>240</v>
      </c>
      <c r="H11" s="315">
        <v>0.4</v>
      </c>
      <c r="J11" s="35" t="s">
        <v>45</v>
      </c>
      <c r="K11" s="301">
        <f>CONSOLIDADO!U82</f>
        <v>202</v>
      </c>
      <c r="L11" s="301">
        <f>CONSOLIDADO!V82</f>
        <v>257</v>
      </c>
      <c r="M11" s="301">
        <f t="shared" si="2"/>
        <v>459</v>
      </c>
      <c r="N11" s="291">
        <f>+CONSOLIDADO!B18+M11</f>
        <v>3996</v>
      </c>
      <c r="O11" s="375">
        <f t="shared" si="3"/>
        <v>0.11486486486486487</v>
      </c>
      <c r="P11" s="307"/>
    </row>
    <row r="12" spans="1:16" hidden="1" x14ac:dyDescent="0.25">
      <c r="A12" s="35" t="s">
        <v>46</v>
      </c>
      <c r="B12" s="287">
        <f>CONSOLIDADO!W19</f>
        <v>0</v>
      </c>
      <c r="C12" s="287">
        <f>+CONSOLIDADO!AA19</f>
        <v>0</v>
      </c>
      <c r="D12" s="287">
        <f t="shared" si="0"/>
        <v>0</v>
      </c>
      <c r="E12" s="291">
        <f>+CONSOLIDADO!B19</f>
        <v>0</v>
      </c>
      <c r="F12" s="294" t="str">
        <f t="shared" si="1"/>
        <v>-</v>
      </c>
      <c r="G12" s="313"/>
      <c r="H12" s="313"/>
      <c r="J12" s="35" t="s">
        <v>46</v>
      </c>
      <c r="K12" s="301">
        <f>CONSOLIDADO!U83</f>
        <v>0</v>
      </c>
      <c r="L12" s="301">
        <f>CONSOLIDADO!V83</f>
        <v>0</v>
      </c>
      <c r="M12" s="301">
        <f t="shared" si="2"/>
        <v>0</v>
      </c>
      <c r="N12" s="291">
        <f>+CONSOLIDADO!B19+M12</f>
        <v>0</v>
      </c>
      <c r="O12" s="305" t="str">
        <f t="shared" si="3"/>
        <v>-</v>
      </c>
      <c r="P12" s="307"/>
    </row>
    <row r="13" spans="1:16" x14ac:dyDescent="0.25">
      <c r="A13" s="378" t="s">
        <v>47</v>
      </c>
      <c r="B13" s="287">
        <f>CONSOLIDADO!W20</f>
        <v>1</v>
      </c>
      <c r="C13" s="287">
        <f>+CONSOLIDADO!AA20</f>
        <v>371</v>
      </c>
      <c r="D13" s="287">
        <f t="shared" si="0"/>
        <v>372</v>
      </c>
      <c r="E13" s="291">
        <f>+CONSOLIDADO!B20</f>
        <v>707</v>
      </c>
      <c r="F13" s="322">
        <f t="shared" si="1"/>
        <v>0.52616690240452613</v>
      </c>
      <c r="G13" s="315" t="s">
        <v>237</v>
      </c>
      <c r="H13" s="315">
        <v>0.25</v>
      </c>
      <c r="J13" s="35" t="s">
        <v>47</v>
      </c>
      <c r="K13" s="301">
        <f>CONSOLIDADO!U84</f>
        <v>36</v>
      </c>
      <c r="L13" s="301">
        <f>CONSOLIDADO!V84</f>
        <v>27</v>
      </c>
      <c r="M13" s="301">
        <f t="shared" si="2"/>
        <v>63</v>
      </c>
      <c r="N13" s="291">
        <f>+CONSOLIDADO!B20+M13</f>
        <v>770</v>
      </c>
      <c r="O13" s="375">
        <f t="shared" si="3"/>
        <v>8.1818181818181818E-2</v>
      </c>
      <c r="P13" s="307"/>
    </row>
    <row r="14" spans="1:16" hidden="1" x14ac:dyDescent="0.25">
      <c r="A14" s="35" t="s">
        <v>48</v>
      </c>
      <c r="B14" s="287">
        <f>CONSOLIDADO!W21</f>
        <v>0</v>
      </c>
      <c r="C14" s="287">
        <f>+CONSOLIDADO!AA21</f>
        <v>0</v>
      </c>
      <c r="D14" s="287">
        <f t="shared" si="0"/>
        <v>0</v>
      </c>
      <c r="E14" s="291">
        <f>+CONSOLIDADO!B21</f>
        <v>0</v>
      </c>
      <c r="F14" s="294" t="str">
        <f t="shared" si="1"/>
        <v>-</v>
      </c>
      <c r="G14" s="313"/>
      <c r="H14" s="313"/>
      <c r="J14" s="35" t="s">
        <v>48</v>
      </c>
      <c r="K14" s="301">
        <f>CONSOLIDADO!U85</f>
        <v>0</v>
      </c>
      <c r="L14" s="301">
        <f>CONSOLIDADO!V85</f>
        <v>0</v>
      </c>
      <c r="M14" s="301">
        <f t="shared" si="2"/>
        <v>0</v>
      </c>
      <c r="N14" s="291">
        <f>+CONSOLIDADO!B21+M14</f>
        <v>0</v>
      </c>
      <c r="O14" s="305" t="str">
        <f t="shared" si="3"/>
        <v>-</v>
      </c>
      <c r="P14" s="307"/>
    </row>
    <row r="15" spans="1:16" x14ac:dyDescent="0.25">
      <c r="A15" s="378" t="s">
        <v>49</v>
      </c>
      <c r="B15" s="287">
        <f>CONSOLIDADO!W22</f>
        <v>0</v>
      </c>
      <c r="C15" s="287">
        <f>+CONSOLIDADO!AA22</f>
        <v>369</v>
      </c>
      <c r="D15" s="287">
        <f t="shared" si="0"/>
        <v>369</v>
      </c>
      <c r="E15" s="291">
        <f>+CONSOLIDADO!B22</f>
        <v>682</v>
      </c>
      <c r="F15" s="322">
        <f t="shared" si="1"/>
        <v>0.54105571847507328</v>
      </c>
      <c r="G15" s="315" t="s">
        <v>240</v>
      </c>
      <c r="H15" s="315">
        <v>0.4</v>
      </c>
      <c r="J15" s="35" t="s">
        <v>49</v>
      </c>
      <c r="K15" s="301">
        <f>CONSOLIDADO!U86</f>
        <v>105</v>
      </c>
      <c r="L15" s="301">
        <f>CONSOLIDADO!V86</f>
        <v>37</v>
      </c>
      <c r="M15" s="301">
        <f t="shared" si="2"/>
        <v>142</v>
      </c>
      <c r="N15" s="291">
        <f>+CONSOLIDADO!B22+M15</f>
        <v>824</v>
      </c>
      <c r="O15" s="376">
        <f t="shared" si="3"/>
        <v>0.17233009708737865</v>
      </c>
      <c r="P15" s="307"/>
    </row>
    <row r="16" spans="1:16" hidden="1" x14ac:dyDescent="0.25">
      <c r="A16" s="35" t="s">
        <v>50</v>
      </c>
      <c r="B16" s="287">
        <f>CONSOLIDADO!W23</f>
        <v>0</v>
      </c>
      <c r="C16" s="287">
        <f>+CONSOLIDADO!AA23</f>
        <v>0</v>
      </c>
      <c r="D16" s="287">
        <f t="shared" si="0"/>
        <v>0</v>
      </c>
      <c r="E16" s="291">
        <f>+CONSOLIDADO!B23</f>
        <v>0</v>
      </c>
      <c r="F16" s="294" t="str">
        <f t="shared" si="1"/>
        <v>-</v>
      </c>
      <c r="G16" s="313"/>
      <c r="H16" s="313"/>
      <c r="J16" s="35" t="s">
        <v>50</v>
      </c>
      <c r="K16" s="301">
        <f>CONSOLIDADO!U87</f>
        <v>0</v>
      </c>
      <c r="L16" s="301">
        <f>CONSOLIDADO!V87</f>
        <v>0</v>
      </c>
      <c r="M16" s="301">
        <f t="shared" si="2"/>
        <v>0</v>
      </c>
      <c r="N16" s="291">
        <f>+CONSOLIDADO!B23+M16</f>
        <v>0</v>
      </c>
      <c r="O16" s="305" t="str">
        <f t="shared" si="3"/>
        <v>-</v>
      </c>
      <c r="P16" s="307"/>
    </row>
    <row r="17" spans="1:16" hidden="1" x14ac:dyDescent="0.25">
      <c r="A17" s="35" t="s">
        <v>51</v>
      </c>
      <c r="B17" s="287">
        <f>CONSOLIDADO!W24</f>
        <v>0</v>
      </c>
      <c r="C17" s="287">
        <f>+CONSOLIDADO!AA24</f>
        <v>0</v>
      </c>
      <c r="D17" s="287">
        <f t="shared" si="0"/>
        <v>0</v>
      </c>
      <c r="E17" s="291">
        <f>+CONSOLIDADO!B24</f>
        <v>0</v>
      </c>
      <c r="F17" s="294" t="str">
        <f t="shared" si="1"/>
        <v>-</v>
      </c>
      <c r="G17" s="313"/>
      <c r="H17" s="313"/>
      <c r="J17" s="35" t="s">
        <v>51</v>
      </c>
      <c r="K17" s="301">
        <f>CONSOLIDADO!U88</f>
        <v>0</v>
      </c>
      <c r="L17" s="301">
        <f>CONSOLIDADO!V88</f>
        <v>0</v>
      </c>
      <c r="M17" s="301">
        <f t="shared" si="2"/>
        <v>0</v>
      </c>
      <c r="N17" s="291">
        <f>+CONSOLIDADO!B24+M17</f>
        <v>0</v>
      </c>
      <c r="O17" s="305" t="str">
        <f t="shared" si="3"/>
        <v>-</v>
      </c>
      <c r="P17" s="307"/>
    </row>
    <row r="18" spans="1:16" hidden="1" x14ac:dyDescent="0.25">
      <c r="A18" s="35" t="s">
        <v>52</v>
      </c>
      <c r="B18" s="287">
        <f>CONSOLIDADO!W25</f>
        <v>0</v>
      </c>
      <c r="C18" s="287">
        <f>+CONSOLIDADO!AA25</f>
        <v>0</v>
      </c>
      <c r="D18" s="287">
        <f t="shared" si="0"/>
        <v>0</v>
      </c>
      <c r="E18" s="291">
        <f>+CONSOLIDADO!B25</f>
        <v>0</v>
      </c>
      <c r="F18" s="294" t="str">
        <f t="shared" si="1"/>
        <v>-</v>
      </c>
      <c r="G18" s="313"/>
      <c r="H18" s="313"/>
      <c r="J18" s="35" t="s">
        <v>52</v>
      </c>
      <c r="K18" s="301">
        <f>CONSOLIDADO!U89</f>
        <v>0</v>
      </c>
      <c r="L18" s="301">
        <f>CONSOLIDADO!V89</f>
        <v>0</v>
      </c>
      <c r="M18" s="301">
        <f t="shared" si="2"/>
        <v>0</v>
      </c>
      <c r="N18" s="291">
        <f>+CONSOLIDADO!B25+M18</f>
        <v>0</v>
      </c>
      <c r="O18" s="305" t="str">
        <f t="shared" si="3"/>
        <v>-</v>
      </c>
      <c r="P18" s="307"/>
    </row>
    <row r="19" spans="1:16" hidden="1" x14ac:dyDescent="0.25">
      <c r="A19" s="35" t="s">
        <v>53</v>
      </c>
      <c r="B19" s="287">
        <f>CONSOLIDADO!W26</f>
        <v>0</v>
      </c>
      <c r="C19" s="287">
        <f>+CONSOLIDADO!AA26</f>
        <v>0</v>
      </c>
      <c r="D19" s="287">
        <f t="shared" si="0"/>
        <v>0</v>
      </c>
      <c r="E19" s="291">
        <f>+CONSOLIDADO!B26</f>
        <v>0</v>
      </c>
      <c r="F19" s="294" t="str">
        <f t="shared" si="1"/>
        <v>-</v>
      </c>
      <c r="G19" s="313"/>
      <c r="H19" s="313"/>
      <c r="J19" s="35" t="s">
        <v>53</v>
      </c>
      <c r="K19" s="301">
        <f>CONSOLIDADO!U90</f>
        <v>0</v>
      </c>
      <c r="L19" s="301">
        <f>CONSOLIDADO!V90</f>
        <v>0</v>
      </c>
      <c r="M19" s="301">
        <f t="shared" si="2"/>
        <v>0</v>
      </c>
      <c r="N19" s="291">
        <f>+CONSOLIDADO!B26+M19</f>
        <v>0</v>
      </c>
      <c r="O19" s="305" t="str">
        <f t="shared" si="3"/>
        <v>-</v>
      </c>
      <c r="P19" s="307"/>
    </row>
    <row r="20" spans="1:16" hidden="1" x14ac:dyDescent="0.25">
      <c r="A20" s="35" t="s">
        <v>54</v>
      </c>
      <c r="B20" s="287">
        <f>CONSOLIDADO!W27</f>
        <v>0</v>
      </c>
      <c r="C20" s="287">
        <f>+CONSOLIDADO!AA27</f>
        <v>0</v>
      </c>
      <c r="D20" s="287">
        <f t="shared" si="0"/>
        <v>0</v>
      </c>
      <c r="E20" s="291">
        <f>+CONSOLIDADO!B27</f>
        <v>0</v>
      </c>
      <c r="F20" s="294" t="str">
        <f t="shared" si="1"/>
        <v>-</v>
      </c>
      <c r="G20" s="313"/>
      <c r="H20" s="313"/>
      <c r="J20" s="35" t="s">
        <v>54</v>
      </c>
      <c r="K20" s="301">
        <f>CONSOLIDADO!U91</f>
        <v>0</v>
      </c>
      <c r="L20" s="301">
        <f>CONSOLIDADO!V91</f>
        <v>0</v>
      </c>
      <c r="M20" s="301">
        <f t="shared" si="2"/>
        <v>0</v>
      </c>
      <c r="N20" s="291">
        <f>+CONSOLIDADO!B27+M20</f>
        <v>0</v>
      </c>
      <c r="O20" s="305" t="str">
        <f t="shared" si="3"/>
        <v>-</v>
      </c>
      <c r="P20" s="307"/>
    </row>
    <row r="21" spans="1:16" hidden="1" x14ac:dyDescent="0.25">
      <c r="A21" s="35" t="s">
        <v>55</v>
      </c>
      <c r="B21" s="287">
        <f>CONSOLIDADO!W28</f>
        <v>0</v>
      </c>
      <c r="C21" s="287">
        <f>+CONSOLIDADO!AA28</f>
        <v>0</v>
      </c>
      <c r="D21" s="287">
        <f t="shared" si="0"/>
        <v>0</v>
      </c>
      <c r="E21" s="291">
        <f>+CONSOLIDADO!B28</f>
        <v>0</v>
      </c>
      <c r="F21" s="294" t="str">
        <f t="shared" si="1"/>
        <v>-</v>
      </c>
      <c r="G21" s="313"/>
      <c r="H21" s="313"/>
      <c r="J21" s="35" t="s">
        <v>55</v>
      </c>
      <c r="K21" s="301">
        <f>CONSOLIDADO!U92</f>
        <v>0</v>
      </c>
      <c r="L21" s="301">
        <f>CONSOLIDADO!V92</f>
        <v>0</v>
      </c>
      <c r="M21" s="301">
        <f t="shared" si="2"/>
        <v>0</v>
      </c>
      <c r="N21" s="291">
        <f>+CONSOLIDADO!B28+M21</f>
        <v>0</v>
      </c>
      <c r="O21" s="305" t="str">
        <f t="shared" si="3"/>
        <v>-</v>
      </c>
      <c r="P21" s="307"/>
    </row>
    <row r="22" spans="1:16" hidden="1" x14ac:dyDescent="0.25">
      <c r="A22" s="35" t="s">
        <v>56</v>
      </c>
      <c r="B22" s="287">
        <f>CONSOLIDADO!W29</f>
        <v>0</v>
      </c>
      <c r="C22" s="287">
        <f>+CONSOLIDADO!AA29</f>
        <v>0</v>
      </c>
      <c r="D22" s="287">
        <f t="shared" si="0"/>
        <v>0</v>
      </c>
      <c r="E22" s="291">
        <f>+CONSOLIDADO!B29</f>
        <v>0</v>
      </c>
      <c r="F22" s="294" t="str">
        <f t="shared" si="1"/>
        <v>-</v>
      </c>
      <c r="G22" s="313"/>
      <c r="H22" s="313"/>
      <c r="J22" s="35" t="s">
        <v>56</v>
      </c>
      <c r="K22" s="301">
        <f>CONSOLIDADO!U93</f>
        <v>0</v>
      </c>
      <c r="L22" s="301">
        <f>CONSOLIDADO!V93</f>
        <v>0</v>
      </c>
      <c r="M22" s="301">
        <f t="shared" si="2"/>
        <v>0</v>
      </c>
      <c r="N22" s="291">
        <f>+CONSOLIDADO!B29+M22</f>
        <v>0</v>
      </c>
      <c r="O22" s="305" t="str">
        <f t="shared" si="3"/>
        <v>-</v>
      </c>
      <c r="P22" s="307"/>
    </row>
    <row r="23" spans="1:16" hidden="1" x14ac:dyDescent="0.25">
      <c r="A23" s="35" t="s">
        <v>57</v>
      </c>
      <c r="B23" s="287">
        <f>CONSOLIDADO!W30</f>
        <v>0</v>
      </c>
      <c r="C23" s="287">
        <f>+CONSOLIDADO!AA30</f>
        <v>0</v>
      </c>
      <c r="D23" s="287">
        <f t="shared" si="0"/>
        <v>0</v>
      </c>
      <c r="E23" s="291">
        <f>+CONSOLIDADO!B30</f>
        <v>0</v>
      </c>
      <c r="F23" s="294" t="str">
        <f t="shared" si="1"/>
        <v>-</v>
      </c>
      <c r="G23" s="313"/>
      <c r="H23" s="313"/>
      <c r="J23" s="35" t="s">
        <v>57</v>
      </c>
      <c r="K23" s="301">
        <f>CONSOLIDADO!U94</f>
        <v>0</v>
      </c>
      <c r="L23" s="301">
        <f>CONSOLIDADO!V94</f>
        <v>0</v>
      </c>
      <c r="M23" s="301">
        <f t="shared" si="2"/>
        <v>0</v>
      </c>
      <c r="N23" s="291">
        <f>+CONSOLIDADO!B30+M23</f>
        <v>0</v>
      </c>
      <c r="O23" s="305" t="str">
        <f t="shared" si="3"/>
        <v>-</v>
      </c>
      <c r="P23" s="307"/>
    </row>
    <row r="24" spans="1:16" hidden="1" x14ac:dyDescent="0.25">
      <c r="A24" s="35" t="s">
        <v>58</v>
      </c>
      <c r="B24" s="287">
        <f>CONSOLIDADO!W31</f>
        <v>0</v>
      </c>
      <c r="C24" s="287">
        <f>+CONSOLIDADO!AA31</f>
        <v>0</v>
      </c>
      <c r="D24" s="287">
        <f t="shared" si="0"/>
        <v>0</v>
      </c>
      <c r="E24" s="291">
        <f>+CONSOLIDADO!B31</f>
        <v>0</v>
      </c>
      <c r="F24" s="294" t="str">
        <f t="shared" si="1"/>
        <v>-</v>
      </c>
      <c r="G24" s="313"/>
      <c r="H24" s="313"/>
      <c r="J24" s="35" t="s">
        <v>58</v>
      </c>
      <c r="K24" s="301">
        <f>CONSOLIDADO!U95</f>
        <v>0</v>
      </c>
      <c r="L24" s="301">
        <f>CONSOLIDADO!V95</f>
        <v>0</v>
      </c>
      <c r="M24" s="301">
        <f t="shared" si="2"/>
        <v>0</v>
      </c>
      <c r="N24" s="291">
        <f>+CONSOLIDADO!B31+M24</f>
        <v>0</v>
      </c>
      <c r="O24" s="305" t="str">
        <f t="shared" si="3"/>
        <v>-</v>
      </c>
      <c r="P24" s="307"/>
    </row>
    <row r="25" spans="1:16" x14ac:dyDescent="0.25">
      <c r="A25" s="378" t="s">
        <v>59</v>
      </c>
      <c r="B25" s="287">
        <f>CONSOLIDADO!W32</f>
        <v>115</v>
      </c>
      <c r="C25" s="287">
        <f>+CONSOLIDADO!AA32</f>
        <v>701</v>
      </c>
      <c r="D25" s="287">
        <f t="shared" si="0"/>
        <v>816</v>
      </c>
      <c r="E25" s="291">
        <f>+CONSOLIDADO!B32</f>
        <v>1573</v>
      </c>
      <c r="F25" s="322">
        <f t="shared" si="1"/>
        <v>0.51875397329942785</v>
      </c>
      <c r="G25" s="315" t="s">
        <v>240</v>
      </c>
      <c r="H25" s="315">
        <v>0.4</v>
      </c>
      <c r="J25" s="35" t="s">
        <v>59</v>
      </c>
      <c r="K25" s="301">
        <f>CONSOLIDADO!U96</f>
        <v>158</v>
      </c>
      <c r="L25" s="301">
        <f>CONSOLIDADO!V96</f>
        <v>91</v>
      </c>
      <c r="M25" s="301">
        <f t="shared" si="2"/>
        <v>249</v>
      </c>
      <c r="N25" s="291">
        <f>+CONSOLIDADO!B32+M25</f>
        <v>1822</v>
      </c>
      <c r="O25" s="376">
        <f t="shared" si="3"/>
        <v>0.13666300768386389</v>
      </c>
      <c r="P25" s="307"/>
    </row>
    <row r="26" spans="1:16" hidden="1" x14ac:dyDescent="0.25">
      <c r="A26" s="35" t="s">
        <v>60</v>
      </c>
      <c r="B26" s="287">
        <f>CONSOLIDADO!W33</f>
        <v>0</v>
      </c>
      <c r="C26" s="287">
        <f>+CONSOLIDADO!AA33</f>
        <v>0</v>
      </c>
      <c r="D26" s="287">
        <f t="shared" si="0"/>
        <v>0</v>
      </c>
      <c r="E26" s="291">
        <f>+CONSOLIDADO!B33</f>
        <v>0</v>
      </c>
      <c r="F26" s="294" t="str">
        <f t="shared" si="1"/>
        <v>-</v>
      </c>
      <c r="G26" s="313"/>
      <c r="H26" s="313"/>
      <c r="J26" s="35" t="s">
        <v>60</v>
      </c>
      <c r="K26" s="301">
        <f>CONSOLIDADO!U97</f>
        <v>0</v>
      </c>
      <c r="L26" s="301">
        <f>CONSOLIDADO!V97</f>
        <v>0</v>
      </c>
      <c r="M26" s="301">
        <f t="shared" si="2"/>
        <v>0</v>
      </c>
      <c r="N26" s="291">
        <f>+CONSOLIDADO!B33+M26</f>
        <v>0</v>
      </c>
      <c r="O26" s="305" t="str">
        <f t="shared" si="3"/>
        <v>-</v>
      </c>
      <c r="P26" s="307"/>
    </row>
    <row r="27" spans="1:16" hidden="1" x14ac:dyDescent="0.25">
      <c r="A27" s="35" t="s">
        <v>61</v>
      </c>
      <c r="B27" s="287">
        <f>CONSOLIDADO!W34</f>
        <v>0</v>
      </c>
      <c r="C27" s="287">
        <f>+CONSOLIDADO!AA34</f>
        <v>0</v>
      </c>
      <c r="D27" s="287">
        <f t="shared" si="0"/>
        <v>0</v>
      </c>
      <c r="E27" s="291">
        <f>+CONSOLIDADO!B34</f>
        <v>0</v>
      </c>
      <c r="F27" s="294" t="str">
        <f t="shared" si="1"/>
        <v>-</v>
      </c>
      <c r="G27" s="313"/>
      <c r="H27" s="313"/>
      <c r="J27" s="35" t="s">
        <v>61</v>
      </c>
      <c r="K27" s="301">
        <f>CONSOLIDADO!U98</f>
        <v>0</v>
      </c>
      <c r="L27" s="301">
        <f>CONSOLIDADO!V98</f>
        <v>0</v>
      </c>
      <c r="M27" s="301">
        <f t="shared" si="2"/>
        <v>0</v>
      </c>
      <c r="N27" s="291">
        <f>+CONSOLIDADO!B34+M27</f>
        <v>0</v>
      </c>
      <c r="O27" s="305" t="str">
        <f t="shared" si="3"/>
        <v>-</v>
      </c>
      <c r="P27" s="307"/>
    </row>
    <row r="28" spans="1:16" hidden="1" x14ac:dyDescent="0.25">
      <c r="A28" s="35" t="s">
        <v>62</v>
      </c>
      <c r="B28" s="287">
        <f>CONSOLIDADO!W35</f>
        <v>0</v>
      </c>
      <c r="C28" s="287">
        <f>+CONSOLIDADO!AA35</f>
        <v>0</v>
      </c>
      <c r="D28" s="287">
        <f t="shared" si="0"/>
        <v>0</v>
      </c>
      <c r="E28" s="291">
        <f>+CONSOLIDADO!B35</f>
        <v>0</v>
      </c>
      <c r="F28" s="294" t="str">
        <f t="shared" si="1"/>
        <v>-</v>
      </c>
      <c r="G28" s="313"/>
      <c r="H28" s="313"/>
      <c r="J28" s="35" t="s">
        <v>62</v>
      </c>
      <c r="K28" s="301">
        <f>CONSOLIDADO!U99</f>
        <v>0</v>
      </c>
      <c r="L28" s="301">
        <f>CONSOLIDADO!V99</f>
        <v>0</v>
      </c>
      <c r="M28" s="301">
        <f t="shared" si="2"/>
        <v>0</v>
      </c>
      <c r="N28" s="291">
        <f>+CONSOLIDADO!B35+M28</f>
        <v>0</v>
      </c>
      <c r="O28" s="305" t="str">
        <f t="shared" si="3"/>
        <v>-</v>
      </c>
      <c r="P28" s="307"/>
    </row>
    <row r="29" spans="1:16" hidden="1" x14ac:dyDescent="0.25">
      <c r="A29" s="35" t="s">
        <v>63</v>
      </c>
      <c r="B29" s="287">
        <f>CONSOLIDADO!W36</f>
        <v>0</v>
      </c>
      <c r="C29" s="287">
        <f>+CONSOLIDADO!AA36</f>
        <v>0</v>
      </c>
      <c r="D29" s="287">
        <f t="shared" si="0"/>
        <v>0</v>
      </c>
      <c r="E29" s="291">
        <f>+CONSOLIDADO!B36</f>
        <v>0</v>
      </c>
      <c r="F29" s="294" t="str">
        <f t="shared" si="1"/>
        <v>-</v>
      </c>
      <c r="G29" s="313"/>
      <c r="H29" s="313"/>
      <c r="J29" s="35" t="s">
        <v>63</v>
      </c>
      <c r="K29" s="301">
        <f>CONSOLIDADO!U100</f>
        <v>0</v>
      </c>
      <c r="L29" s="301">
        <f>CONSOLIDADO!V100</f>
        <v>0</v>
      </c>
      <c r="M29" s="301">
        <f t="shared" si="2"/>
        <v>0</v>
      </c>
      <c r="N29" s="291">
        <f>+CONSOLIDADO!B36+M29</f>
        <v>0</v>
      </c>
      <c r="O29" s="305" t="str">
        <f t="shared" si="3"/>
        <v>-</v>
      </c>
      <c r="P29" s="307"/>
    </row>
    <row r="30" spans="1:16" hidden="1" x14ac:dyDescent="0.25">
      <c r="A30" s="35" t="s">
        <v>64</v>
      </c>
      <c r="B30" s="287">
        <f>CONSOLIDADO!W37</f>
        <v>0</v>
      </c>
      <c r="C30" s="287">
        <f>+CONSOLIDADO!AA37</f>
        <v>0</v>
      </c>
      <c r="D30" s="287">
        <f t="shared" si="0"/>
        <v>0</v>
      </c>
      <c r="E30" s="291">
        <f>+CONSOLIDADO!B37</f>
        <v>0</v>
      </c>
      <c r="F30" s="294" t="str">
        <f t="shared" si="1"/>
        <v>-</v>
      </c>
      <c r="G30" s="313"/>
      <c r="H30" s="313"/>
      <c r="J30" s="35" t="s">
        <v>64</v>
      </c>
      <c r="K30" s="301">
        <f>CONSOLIDADO!U101</f>
        <v>0</v>
      </c>
      <c r="L30" s="301">
        <f>CONSOLIDADO!V101</f>
        <v>0</v>
      </c>
      <c r="M30" s="301">
        <f t="shared" si="2"/>
        <v>0</v>
      </c>
      <c r="N30" s="291">
        <f>+CONSOLIDADO!B37+M30</f>
        <v>0</v>
      </c>
      <c r="O30" s="305" t="str">
        <f t="shared" si="3"/>
        <v>-</v>
      </c>
      <c r="P30" s="307"/>
    </row>
    <row r="31" spans="1:16" hidden="1" x14ac:dyDescent="0.25">
      <c r="A31" s="35" t="s">
        <v>65</v>
      </c>
      <c r="B31" s="287">
        <f>CONSOLIDADO!W38</f>
        <v>0</v>
      </c>
      <c r="C31" s="287">
        <f>+CONSOLIDADO!AA38</f>
        <v>0</v>
      </c>
      <c r="D31" s="287">
        <f t="shared" si="0"/>
        <v>0</v>
      </c>
      <c r="E31" s="291">
        <f>+CONSOLIDADO!B38</f>
        <v>0</v>
      </c>
      <c r="F31" s="294" t="str">
        <f t="shared" si="1"/>
        <v>-</v>
      </c>
      <c r="G31" s="313"/>
      <c r="H31" s="313"/>
      <c r="J31" s="35" t="s">
        <v>65</v>
      </c>
      <c r="K31" s="301">
        <f>CONSOLIDADO!U102</f>
        <v>0</v>
      </c>
      <c r="L31" s="301">
        <f>CONSOLIDADO!V102</f>
        <v>0</v>
      </c>
      <c r="M31" s="301">
        <f t="shared" si="2"/>
        <v>0</v>
      </c>
      <c r="N31" s="291">
        <f>+CONSOLIDADO!B38+M31</f>
        <v>0</v>
      </c>
      <c r="O31" s="305" t="str">
        <f t="shared" si="3"/>
        <v>-</v>
      </c>
      <c r="P31" s="307"/>
    </row>
    <row r="32" spans="1:16" x14ac:dyDescent="0.25">
      <c r="A32" s="378" t="s">
        <v>66</v>
      </c>
      <c r="B32" s="287">
        <f>CONSOLIDADO!W39</f>
        <v>589</v>
      </c>
      <c r="C32" s="287">
        <f>+CONSOLIDADO!AA39</f>
        <v>10</v>
      </c>
      <c r="D32" s="287">
        <f t="shared" si="0"/>
        <v>599</v>
      </c>
      <c r="E32" s="291">
        <f>+CONSOLIDADO!B39</f>
        <v>1971</v>
      </c>
      <c r="F32" s="321">
        <f t="shared" si="1"/>
        <v>0.30390664637239978</v>
      </c>
      <c r="G32" s="315" t="s">
        <v>239</v>
      </c>
      <c r="H32" s="315">
        <v>0.33</v>
      </c>
      <c r="J32" s="35" t="s">
        <v>66</v>
      </c>
      <c r="K32" s="301">
        <f>CONSOLIDADO!U103</f>
        <v>0</v>
      </c>
      <c r="L32" s="301">
        <f>CONSOLIDADO!V103</f>
        <v>0</v>
      </c>
      <c r="M32" s="301">
        <f t="shared" si="2"/>
        <v>0</v>
      </c>
      <c r="N32" s="291">
        <f>+CONSOLIDADO!B39+M32</f>
        <v>1971</v>
      </c>
      <c r="O32" s="375">
        <f t="shared" si="3"/>
        <v>0</v>
      </c>
      <c r="P32" s="307"/>
    </row>
    <row r="33" spans="1:16" x14ac:dyDescent="0.25">
      <c r="A33" s="378" t="s">
        <v>67</v>
      </c>
      <c r="B33" s="287">
        <f>CONSOLIDADO!W40</f>
        <v>0</v>
      </c>
      <c r="C33" s="287">
        <f>+CONSOLIDADO!AA40</f>
        <v>1379</v>
      </c>
      <c r="D33" s="287">
        <f t="shared" si="0"/>
        <v>1379</v>
      </c>
      <c r="E33" s="291">
        <f>+CONSOLIDADO!B40</f>
        <v>2562</v>
      </c>
      <c r="F33" s="322">
        <f t="shared" si="1"/>
        <v>0.53825136612021862</v>
      </c>
      <c r="G33" s="315" t="s">
        <v>239</v>
      </c>
      <c r="H33" s="315">
        <v>0.33</v>
      </c>
      <c r="J33" s="35" t="s">
        <v>67</v>
      </c>
      <c r="K33" s="301">
        <f>CONSOLIDADO!U104</f>
        <v>178</v>
      </c>
      <c r="L33" s="301">
        <f>CONSOLIDADO!V104</f>
        <v>145</v>
      </c>
      <c r="M33" s="301">
        <f t="shared" si="2"/>
        <v>323</v>
      </c>
      <c r="N33" s="291">
        <f>+CONSOLIDADO!B40+M33</f>
        <v>2885</v>
      </c>
      <c r="O33" s="375">
        <f t="shared" si="3"/>
        <v>0.1119584055459272</v>
      </c>
      <c r="P33" s="307"/>
    </row>
    <row r="34" spans="1:16" hidden="1" x14ac:dyDescent="0.25">
      <c r="A34" s="35" t="s">
        <v>68</v>
      </c>
      <c r="B34" s="287">
        <f>CONSOLIDADO!W41</f>
        <v>0</v>
      </c>
      <c r="C34" s="287">
        <f>+CONSOLIDADO!AA41</f>
        <v>0</v>
      </c>
      <c r="D34" s="287">
        <f t="shared" si="0"/>
        <v>0</v>
      </c>
      <c r="E34" s="291">
        <f>+CONSOLIDADO!B41</f>
        <v>0</v>
      </c>
      <c r="F34" s="294" t="str">
        <f t="shared" si="1"/>
        <v>-</v>
      </c>
      <c r="G34" s="313"/>
      <c r="H34" s="313"/>
      <c r="J34" s="35" t="s">
        <v>68</v>
      </c>
      <c r="K34" s="301">
        <f>CONSOLIDADO!U105</f>
        <v>0</v>
      </c>
      <c r="L34" s="301">
        <f>CONSOLIDADO!V105</f>
        <v>0</v>
      </c>
      <c r="M34" s="301">
        <f t="shared" si="2"/>
        <v>0</v>
      </c>
      <c r="N34" s="291">
        <f>+CONSOLIDADO!B41+M34</f>
        <v>0</v>
      </c>
      <c r="O34" s="305" t="str">
        <f t="shared" si="3"/>
        <v>-</v>
      </c>
      <c r="P34" s="307"/>
    </row>
    <row r="35" spans="1:16" x14ac:dyDescent="0.25">
      <c r="A35" s="378" t="s">
        <v>127</v>
      </c>
      <c r="B35" s="287">
        <f>CONSOLIDADO!W42</f>
        <v>60</v>
      </c>
      <c r="C35" s="287">
        <f>+CONSOLIDADO!AA42</f>
        <v>83</v>
      </c>
      <c r="D35" s="287">
        <f t="shared" si="0"/>
        <v>143</v>
      </c>
      <c r="E35" s="291">
        <f>+CONSOLIDADO!B42</f>
        <v>486</v>
      </c>
      <c r="F35" s="322">
        <f t="shared" si="1"/>
        <v>0.29423868312757201</v>
      </c>
      <c r="G35" s="315" t="s">
        <v>236</v>
      </c>
      <c r="H35" s="315">
        <v>0.2</v>
      </c>
      <c r="J35" s="35" t="s">
        <v>127</v>
      </c>
      <c r="K35" s="301">
        <f>CONSOLIDADO!U106</f>
        <v>0</v>
      </c>
      <c r="L35" s="301">
        <f>CONSOLIDADO!V106</f>
        <v>0</v>
      </c>
      <c r="M35" s="301">
        <f t="shared" si="2"/>
        <v>0</v>
      </c>
      <c r="N35" s="291">
        <f>+CONSOLIDADO!B42+M35</f>
        <v>486</v>
      </c>
      <c r="O35" s="375">
        <f t="shared" si="3"/>
        <v>0</v>
      </c>
      <c r="P35" s="307"/>
    </row>
    <row r="36" spans="1:16" x14ac:dyDescent="0.25">
      <c r="A36" s="378" t="s">
        <v>70</v>
      </c>
      <c r="B36" s="287">
        <f>CONSOLIDADO!W43</f>
        <v>0</v>
      </c>
      <c r="C36" s="287">
        <f>+CONSOLIDADO!AA43</f>
        <v>496</v>
      </c>
      <c r="D36" s="287">
        <f t="shared" si="0"/>
        <v>496</v>
      </c>
      <c r="E36" s="291">
        <f>+CONSOLIDADO!B43</f>
        <v>4085</v>
      </c>
      <c r="F36" s="321">
        <f t="shared" si="1"/>
        <v>0.12141982864137087</v>
      </c>
      <c r="G36" s="315" t="s">
        <v>236</v>
      </c>
      <c r="H36" s="315">
        <v>0.2</v>
      </c>
      <c r="J36" s="35" t="s">
        <v>70</v>
      </c>
      <c r="K36" s="301">
        <f>CONSOLIDADO!U107</f>
        <v>78</v>
      </c>
      <c r="L36" s="301">
        <f>CONSOLIDADO!V107</f>
        <v>334</v>
      </c>
      <c r="M36" s="301">
        <f t="shared" si="2"/>
        <v>412</v>
      </c>
      <c r="N36" s="291">
        <f>+CONSOLIDADO!B43+M36</f>
        <v>4497</v>
      </c>
      <c r="O36" s="375">
        <f t="shared" si="3"/>
        <v>9.161663331109629E-2</v>
      </c>
      <c r="P36" s="307"/>
    </row>
    <row r="37" spans="1:16" x14ac:dyDescent="0.25">
      <c r="A37" s="378" t="s">
        <v>71</v>
      </c>
      <c r="B37" s="287">
        <f>CONSOLIDADO!W44</f>
        <v>843</v>
      </c>
      <c r="C37" s="287">
        <f>+CONSOLIDADO!AA44</f>
        <v>4</v>
      </c>
      <c r="D37" s="287">
        <f t="shared" si="0"/>
        <v>847</v>
      </c>
      <c r="E37" s="291">
        <f>+CONSOLIDADO!B44</f>
        <v>1933</v>
      </c>
      <c r="F37" s="322">
        <f t="shared" si="1"/>
        <v>0.43817899637868596</v>
      </c>
      <c r="G37" s="315" t="s">
        <v>240</v>
      </c>
      <c r="H37" s="315">
        <v>0.4</v>
      </c>
      <c r="J37" s="35" t="s">
        <v>71</v>
      </c>
      <c r="K37" s="301">
        <f>CONSOLIDADO!U108</f>
        <v>93</v>
      </c>
      <c r="L37" s="301">
        <f>CONSOLIDADO!V108</f>
        <v>140</v>
      </c>
      <c r="M37" s="301">
        <f t="shared" si="2"/>
        <v>233</v>
      </c>
      <c r="N37" s="291">
        <f>+CONSOLIDADO!B44+M37</f>
        <v>2166</v>
      </c>
      <c r="O37" s="375">
        <f t="shared" si="3"/>
        <v>0.10757156048014774</v>
      </c>
      <c r="P37" s="307"/>
    </row>
    <row r="38" spans="1:16" x14ac:dyDescent="0.25">
      <c r="A38" s="378" t="s">
        <v>72</v>
      </c>
      <c r="B38" s="287">
        <f>CONSOLIDADO!W45</f>
        <v>1</v>
      </c>
      <c r="C38" s="287">
        <f>+CONSOLIDADO!AA45</f>
        <v>3726</v>
      </c>
      <c r="D38" s="287">
        <f t="shared" si="0"/>
        <v>3727</v>
      </c>
      <c r="E38" s="291">
        <f>+CONSOLIDADO!B45</f>
        <v>9714</v>
      </c>
      <c r="F38" s="321">
        <f t="shared" si="1"/>
        <v>0.38367304920732964</v>
      </c>
      <c r="G38" s="315" t="s">
        <v>240</v>
      </c>
      <c r="H38" s="315">
        <v>0.4</v>
      </c>
      <c r="J38" s="35" t="s">
        <v>72</v>
      </c>
      <c r="K38" s="301">
        <f>CONSOLIDADO!U109</f>
        <v>1</v>
      </c>
      <c r="L38" s="301">
        <f>CONSOLIDADO!V109</f>
        <v>5</v>
      </c>
      <c r="M38" s="301">
        <f t="shared" si="2"/>
        <v>6</v>
      </c>
      <c r="N38" s="291">
        <f>+CONSOLIDADO!B45+M38</f>
        <v>9720</v>
      </c>
      <c r="O38" s="375">
        <f t="shared" si="3"/>
        <v>6.1728395061728394E-4</v>
      </c>
      <c r="P38" s="307"/>
    </row>
    <row r="39" spans="1:16" hidden="1" x14ac:dyDescent="0.25">
      <c r="A39" s="47" t="s">
        <v>73</v>
      </c>
      <c r="B39" s="287">
        <f>CONSOLIDADO!W46</f>
        <v>0</v>
      </c>
      <c r="C39" s="287">
        <f>+CONSOLIDADO!AA46</f>
        <v>0</v>
      </c>
      <c r="D39" s="287">
        <f t="shared" si="0"/>
        <v>0</v>
      </c>
      <c r="E39" s="291">
        <f>+CONSOLIDADO!B46</f>
        <v>0</v>
      </c>
      <c r="F39" s="294" t="str">
        <f t="shared" si="1"/>
        <v>-</v>
      </c>
      <c r="G39" s="313"/>
      <c r="H39" s="313"/>
      <c r="J39" s="47" t="s">
        <v>73</v>
      </c>
      <c r="K39" s="301">
        <f>CONSOLIDADO!U110</f>
        <v>0</v>
      </c>
      <c r="L39" s="301">
        <f>CONSOLIDADO!V110</f>
        <v>0</v>
      </c>
      <c r="M39" s="301">
        <f t="shared" si="2"/>
        <v>0</v>
      </c>
      <c r="N39" s="291">
        <f>+CONSOLIDADO!B46+M39</f>
        <v>0</v>
      </c>
      <c r="O39" s="305" t="str">
        <f t="shared" si="3"/>
        <v>-</v>
      </c>
      <c r="P39" s="307"/>
    </row>
    <row r="40" spans="1:16" hidden="1" x14ac:dyDescent="0.25">
      <c r="A40" s="48" t="s">
        <v>74</v>
      </c>
      <c r="B40" s="287">
        <f>CONSOLIDADO!W47</f>
        <v>0</v>
      </c>
      <c r="C40" s="287">
        <f>+CONSOLIDADO!AA47</f>
        <v>0</v>
      </c>
      <c r="D40" s="287">
        <f t="shared" si="0"/>
        <v>0</v>
      </c>
      <c r="E40" s="291">
        <f>+CONSOLIDADO!B47</f>
        <v>0</v>
      </c>
      <c r="F40" s="294" t="str">
        <f t="shared" si="1"/>
        <v>-</v>
      </c>
      <c r="G40" s="313"/>
      <c r="H40" s="313"/>
      <c r="J40" s="48" t="s">
        <v>74</v>
      </c>
      <c r="K40" s="301">
        <f>CONSOLIDADO!U111</f>
        <v>0</v>
      </c>
      <c r="L40" s="301">
        <f>CONSOLIDADO!V111</f>
        <v>0</v>
      </c>
      <c r="M40" s="301">
        <f t="shared" si="2"/>
        <v>0</v>
      </c>
      <c r="N40" s="291">
        <f>+CONSOLIDADO!B47+M40</f>
        <v>0</v>
      </c>
      <c r="O40" s="305" t="str">
        <f t="shared" si="3"/>
        <v>-</v>
      </c>
      <c r="P40" s="307"/>
    </row>
    <row r="41" spans="1:16" hidden="1" x14ac:dyDescent="0.25">
      <c r="A41" s="35" t="s">
        <v>75</v>
      </c>
      <c r="B41" s="287">
        <f>CONSOLIDADO!W48</f>
        <v>0</v>
      </c>
      <c r="C41" s="287">
        <f>+CONSOLIDADO!AA48</f>
        <v>0</v>
      </c>
      <c r="D41" s="287">
        <f t="shared" si="0"/>
        <v>0</v>
      </c>
      <c r="E41" s="291">
        <f>+CONSOLIDADO!B48</f>
        <v>0</v>
      </c>
      <c r="F41" s="294" t="str">
        <f t="shared" si="1"/>
        <v>-</v>
      </c>
      <c r="G41" s="313"/>
      <c r="H41" s="313"/>
      <c r="J41" s="35" t="s">
        <v>75</v>
      </c>
      <c r="K41" s="301">
        <f>CONSOLIDADO!U112</f>
        <v>0</v>
      </c>
      <c r="L41" s="301">
        <f>CONSOLIDADO!V112</f>
        <v>0</v>
      </c>
      <c r="M41" s="301">
        <f t="shared" si="2"/>
        <v>0</v>
      </c>
      <c r="N41" s="291">
        <f>+CONSOLIDADO!B48+M41</f>
        <v>0</v>
      </c>
      <c r="O41" s="305" t="str">
        <f t="shared" si="3"/>
        <v>-</v>
      </c>
      <c r="P41" s="307"/>
    </row>
    <row r="42" spans="1:16" hidden="1" x14ac:dyDescent="0.25">
      <c r="A42" s="35" t="s">
        <v>76</v>
      </c>
      <c r="B42" s="287">
        <f>CONSOLIDADO!W49</f>
        <v>0</v>
      </c>
      <c r="C42" s="287">
        <f>+CONSOLIDADO!AA49</f>
        <v>0</v>
      </c>
      <c r="D42" s="287">
        <f t="shared" si="0"/>
        <v>0</v>
      </c>
      <c r="E42" s="291">
        <f>+CONSOLIDADO!B49</f>
        <v>0</v>
      </c>
      <c r="F42" s="294" t="str">
        <f t="shared" si="1"/>
        <v>-</v>
      </c>
      <c r="G42" s="313"/>
      <c r="H42" s="313"/>
      <c r="J42" s="35" t="s">
        <v>76</v>
      </c>
      <c r="K42" s="301">
        <f>CONSOLIDADO!U113</f>
        <v>0</v>
      </c>
      <c r="L42" s="301">
        <f>CONSOLIDADO!V113</f>
        <v>0</v>
      </c>
      <c r="M42" s="301">
        <f t="shared" si="2"/>
        <v>0</v>
      </c>
      <c r="N42" s="291">
        <f>+CONSOLIDADO!B49+M42</f>
        <v>0</v>
      </c>
      <c r="O42" s="305" t="str">
        <f t="shared" si="3"/>
        <v>-</v>
      </c>
      <c r="P42" s="307"/>
    </row>
    <row r="43" spans="1:16" hidden="1" x14ac:dyDescent="0.25">
      <c r="A43" s="35" t="s">
        <v>77</v>
      </c>
      <c r="B43" s="287">
        <f>CONSOLIDADO!W50</f>
        <v>0</v>
      </c>
      <c r="C43" s="287">
        <f>+CONSOLIDADO!AA50</f>
        <v>0</v>
      </c>
      <c r="D43" s="287">
        <f t="shared" si="0"/>
        <v>0</v>
      </c>
      <c r="E43" s="291">
        <f>+CONSOLIDADO!B50</f>
        <v>0</v>
      </c>
      <c r="F43" s="294" t="str">
        <f t="shared" si="1"/>
        <v>-</v>
      </c>
      <c r="G43" s="313"/>
      <c r="H43" s="313"/>
      <c r="J43" s="35" t="s">
        <v>77</v>
      </c>
      <c r="K43" s="301">
        <f>CONSOLIDADO!U114</f>
        <v>0</v>
      </c>
      <c r="L43" s="301">
        <f>CONSOLIDADO!V114</f>
        <v>0</v>
      </c>
      <c r="M43" s="301">
        <f t="shared" si="2"/>
        <v>0</v>
      </c>
      <c r="N43" s="291">
        <f>+CONSOLIDADO!B50+M43</f>
        <v>0</v>
      </c>
      <c r="O43" s="305" t="str">
        <f t="shared" si="3"/>
        <v>-</v>
      </c>
      <c r="P43" s="307"/>
    </row>
    <row r="44" spans="1:16" x14ac:dyDescent="0.25">
      <c r="A44" s="378" t="s">
        <v>78</v>
      </c>
      <c r="B44" s="287">
        <f>CONSOLIDADO!W51</f>
        <v>0</v>
      </c>
      <c r="C44" s="287">
        <f>+CONSOLIDADO!AA51</f>
        <v>167</v>
      </c>
      <c r="D44" s="287">
        <f t="shared" si="0"/>
        <v>167</v>
      </c>
      <c r="E44" s="291">
        <f>+CONSOLIDADO!B51</f>
        <v>407</v>
      </c>
      <c r="F44" s="322">
        <f t="shared" si="1"/>
        <v>0.41031941031941033</v>
      </c>
      <c r="G44" s="315" t="s">
        <v>239</v>
      </c>
      <c r="H44" s="315">
        <v>0.33</v>
      </c>
      <c r="J44" s="35" t="s">
        <v>78</v>
      </c>
      <c r="K44" s="301">
        <f>CONSOLIDADO!U115</f>
        <v>0</v>
      </c>
      <c r="L44" s="301">
        <f>CONSOLIDADO!V115</f>
        <v>7</v>
      </c>
      <c r="M44" s="301">
        <f t="shared" si="2"/>
        <v>7</v>
      </c>
      <c r="N44" s="291">
        <f>+CONSOLIDADO!B51+M44</f>
        <v>414</v>
      </c>
      <c r="O44" s="375">
        <f t="shared" si="3"/>
        <v>1.6908212560386472E-2</v>
      </c>
      <c r="P44" s="307"/>
    </row>
    <row r="45" spans="1:16" x14ac:dyDescent="0.25">
      <c r="A45" s="378" t="s">
        <v>79</v>
      </c>
      <c r="B45" s="287">
        <f>CONSOLIDADO!W52</f>
        <v>0</v>
      </c>
      <c r="C45" s="287">
        <f>+CONSOLIDADO!AA52</f>
        <v>216</v>
      </c>
      <c r="D45" s="287">
        <f t="shared" si="0"/>
        <v>216</v>
      </c>
      <c r="E45" s="291">
        <f>+CONSOLIDADO!B52</f>
        <v>301</v>
      </c>
      <c r="F45" s="322">
        <f t="shared" si="1"/>
        <v>0.71760797342192695</v>
      </c>
      <c r="G45" s="315" t="s">
        <v>240</v>
      </c>
      <c r="H45" s="315">
        <v>0.4</v>
      </c>
      <c r="J45" s="35" t="s">
        <v>79</v>
      </c>
      <c r="K45" s="301">
        <f>CONSOLIDADO!U116</f>
        <v>20</v>
      </c>
      <c r="L45" s="301">
        <f>CONSOLIDADO!V116</f>
        <v>20</v>
      </c>
      <c r="M45" s="301">
        <f t="shared" si="2"/>
        <v>40</v>
      </c>
      <c r="N45" s="291">
        <f>+CONSOLIDADO!B52+M45</f>
        <v>341</v>
      </c>
      <c r="O45" s="375">
        <f t="shared" si="3"/>
        <v>0.11730205278592376</v>
      </c>
      <c r="P45" s="307"/>
    </row>
    <row r="46" spans="1:16" hidden="1" x14ac:dyDescent="0.25">
      <c r="A46" s="35" t="s">
        <v>80</v>
      </c>
      <c r="B46" s="287">
        <f>CONSOLIDADO!W53</f>
        <v>0</v>
      </c>
      <c r="C46" s="287">
        <f>+CONSOLIDADO!AA53</f>
        <v>0</v>
      </c>
      <c r="D46" s="287">
        <f t="shared" si="0"/>
        <v>0</v>
      </c>
      <c r="E46" s="291">
        <f>+CONSOLIDADO!B53</f>
        <v>0</v>
      </c>
      <c r="F46" s="294" t="str">
        <f t="shared" si="1"/>
        <v>-</v>
      </c>
      <c r="G46" s="313"/>
      <c r="H46" s="313"/>
      <c r="J46" s="35" t="s">
        <v>80</v>
      </c>
      <c r="K46" s="301">
        <f>CONSOLIDADO!U117</f>
        <v>0</v>
      </c>
      <c r="L46" s="301">
        <f>CONSOLIDADO!V117</f>
        <v>0</v>
      </c>
      <c r="M46" s="301">
        <f t="shared" si="2"/>
        <v>0</v>
      </c>
      <c r="N46" s="291">
        <f>+CONSOLIDADO!B53+M46</f>
        <v>0</v>
      </c>
      <c r="O46" s="305" t="str">
        <f t="shared" si="3"/>
        <v>-</v>
      </c>
      <c r="P46" s="307"/>
    </row>
    <row r="47" spans="1:16" hidden="1" x14ac:dyDescent="0.25">
      <c r="A47" s="35" t="s">
        <v>81</v>
      </c>
      <c r="B47" s="287">
        <f>CONSOLIDADO!W54</f>
        <v>0</v>
      </c>
      <c r="C47" s="287">
        <f>+CONSOLIDADO!AA54</f>
        <v>0</v>
      </c>
      <c r="D47" s="287">
        <f t="shared" si="0"/>
        <v>0</v>
      </c>
      <c r="E47" s="291">
        <f>+CONSOLIDADO!B54</f>
        <v>0</v>
      </c>
      <c r="F47" s="294" t="str">
        <f t="shared" si="1"/>
        <v>-</v>
      </c>
      <c r="G47" s="313"/>
      <c r="H47" s="313"/>
      <c r="J47" s="35" t="s">
        <v>81</v>
      </c>
      <c r="K47" s="301">
        <f>CONSOLIDADO!U118</f>
        <v>0</v>
      </c>
      <c r="L47" s="301">
        <f>CONSOLIDADO!V118</f>
        <v>0</v>
      </c>
      <c r="M47" s="301">
        <f t="shared" si="2"/>
        <v>0</v>
      </c>
      <c r="N47" s="291">
        <f>+CONSOLIDADO!B54+M47</f>
        <v>0</v>
      </c>
      <c r="O47" s="305" t="str">
        <f t="shared" si="3"/>
        <v>-</v>
      </c>
      <c r="P47" s="307"/>
    </row>
    <row r="48" spans="1:16" x14ac:dyDescent="0.25">
      <c r="A48" s="377" t="s">
        <v>82</v>
      </c>
      <c r="B48" s="287">
        <f>CONSOLIDADO!W55</f>
        <v>80</v>
      </c>
      <c r="C48" s="287">
        <f>+CONSOLIDADO!AA55</f>
        <v>1618</v>
      </c>
      <c r="D48" s="287">
        <f t="shared" si="0"/>
        <v>1698</v>
      </c>
      <c r="E48" s="291">
        <f>+CONSOLIDADO!B55</f>
        <v>2672</v>
      </c>
      <c r="F48" s="321">
        <f t="shared" si="1"/>
        <v>0.63547904191616766</v>
      </c>
      <c r="G48" s="315" t="s">
        <v>238</v>
      </c>
      <c r="H48" s="315">
        <v>0.75</v>
      </c>
      <c r="J48" s="23" t="s">
        <v>82</v>
      </c>
      <c r="K48" s="301">
        <f>CONSOLIDADO!U119</f>
        <v>81</v>
      </c>
      <c r="L48" s="301">
        <f>CONSOLIDADO!V119</f>
        <v>2</v>
      </c>
      <c r="M48" s="301">
        <f t="shared" si="2"/>
        <v>83</v>
      </c>
      <c r="N48" s="291">
        <f>+CONSOLIDADO!B55+M48</f>
        <v>2755</v>
      </c>
      <c r="O48" s="375">
        <f t="shared" si="3"/>
        <v>3.012704174228675E-2</v>
      </c>
      <c r="P48" s="307"/>
    </row>
    <row r="49" spans="1:16" x14ac:dyDescent="0.25">
      <c r="A49" s="278" t="s">
        <v>83</v>
      </c>
      <c r="B49" s="287">
        <f>CONSOLIDADO!W56</f>
        <v>2</v>
      </c>
      <c r="C49" s="287">
        <f>+CONSOLIDADO!AA56</f>
        <v>834</v>
      </c>
      <c r="D49" s="287">
        <f t="shared" si="0"/>
        <v>836</v>
      </c>
      <c r="E49" s="291">
        <f>+CONSOLIDADO!B56</f>
        <v>2147</v>
      </c>
      <c r="F49" s="322">
        <f t="shared" si="1"/>
        <v>0.38938053097345132</v>
      </c>
      <c r="G49" s="315" t="s">
        <v>239</v>
      </c>
      <c r="H49" s="315">
        <v>0.33</v>
      </c>
      <c r="J49" s="48" t="s">
        <v>83</v>
      </c>
      <c r="K49" s="301">
        <f>CONSOLIDADO!U120</f>
        <v>139</v>
      </c>
      <c r="L49" s="301">
        <f>CONSOLIDADO!V120</f>
        <v>241</v>
      </c>
      <c r="M49" s="301">
        <f t="shared" si="2"/>
        <v>380</v>
      </c>
      <c r="N49" s="291">
        <f>+CONSOLIDADO!B56+M49</f>
        <v>2527</v>
      </c>
      <c r="O49" s="376">
        <f t="shared" si="3"/>
        <v>0.15037593984962405</v>
      </c>
      <c r="P49" s="307"/>
    </row>
    <row r="50" spans="1:16" ht="26.25" x14ac:dyDescent="0.25">
      <c r="A50" s="278" t="s">
        <v>84</v>
      </c>
      <c r="B50" s="287">
        <f>CONSOLIDADO!W57</f>
        <v>327</v>
      </c>
      <c r="C50" s="287">
        <f>+CONSOLIDADO!AA57</f>
        <v>94</v>
      </c>
      <c r="D50" s="287">
        <f t="shared" si="0"/>
        <v>421</v>
      </c>
      <c r="E50" s="291">
        <f>+CONSOLIDADO!B57</f>
        <v>1066</v>
      </c>
      <c r="F50" s="322">
        <f t="shared" si="1"/>
        <v>0.39493433395872418</v>
      </c>
      <c r="G50" s="315" t="s">
        <v>239</v>
      </c>
      <c r="H50" s="315">
        <v>0.33</v>
      </c>
      <c r="J50" s="48" t="s">
        <v>84</v>
      </c>
      <c r="K50" s="301">
        <f>CONSOLIDADO!U121</f>
        <v>4</v>
      </c>
      <c r="L50" s="301">
        <f>CONSOLIDADO!V121</f>
        <v>5</v>
      </c>
      <c r="M50" s="301">
        <f t="shared" si="2"/>
        <v>9</v>
      </c>
      <c r="N50" s="291">
        <f>+CONSOLIDADO!B57+M50</f>
        <v>1075</v>
      </c>
      <c r="O50" s="375">
        <f t="shared" si="3"/>
        <v>8.3720930232558145E-3</v>
      </c>
      <c r="P50" s="307"/>
    </row>
    <row r="51" spans="1:16" x14ac:dyDescent="0.25">
      <c r="A51" s="278" t="s">
        <v>85</v>
      </c>
      <c r="B51" s="287">
        <f>CONSOLIDADO!W58</f>
        <v>0</v>
      </c>
      <c r="C51" s="287">
        <f>+CONSOLIDADO!AA58</f>
        <v>1900</v>
      </c>
      <c r="D51" s="287">
        <f t="shared" si="0"/>
        <v>1900</v>
      </c>
      <c r="E51" s="291">
        <f>+CONSOLIDADO!B58</f>
        <v>5358</v>
      </c>
      <c r="F51" s="321">
        <f t="shared" si="1"/>
        <v>0.3546099290780142</v>
      </c>
      <c r="G51" s="315" t="s">
        <v>240</v>
      </c>
      <c r="H51" s="315">
        <v>0.4</v>
      </c>
      <c r="J51" s="48" t="s">
        <v>85</v>
      </c>
      <c r="K51" s="301">
        <f>CONSOLIDADO!U122</f>
        <v>319</v>
      </c>
      <c r="L51" s="301">
        <f>CONSOLIDADO!V122</f>
        <v>425</v>
      </c>
      <c r="M51" s="301">
        <f t="shared" si="2"/>
        <v>744</v>
      </c>
      <c r="N51" s="291">
        <f>+CONSOLIDADO!B58+M51</f>
        <v>6102</v>
      </c>
      <c r="O51" s="375">
        <f t="shared" si="3"/>
        <v>0.12192723697148476</v>
      </c>
      <c r="P51" s="307"/>
    </row>
    <row r="52" spans="1:16" x14ac:dyDescent="0.25">
      <c r="A52" s="378" t="s">
        <v>86</v>
      </c>
      <c r="B52" s="287">
        <f>CONSOLIDADO!W59</f>
        <v>275</v>
      </c>
      <c r="C52" s="287">
        <f>+CONSOLIDADO!AA59</f>
        <v>2982</v>
      </c>
      <c r="D52" s="287">
        <f t="shared" si="0"/>
        <v>3257</v>
      </c>
      <c r="E52" s="291">
        <f>+CONSOLIDADO!B59</f>
        <v>5766</v>
      </c>
      <c r="F52" s="322">
        <f t="shared" si="1"/>
        <v>0.56486298994103368</v>
      </c>
      <c r="G52" s="315" t="s">
        <v>240</v>
      </c>
      <c r="H52" s="315">
        <v>0.4</v>
      </c>
      <c r="J52" s="35" t="s">
        <v>86</v>
      </c>
      <c r="K52" s="301">
        <f>CONSOLIDADO!U123</f>
        <v>174</v>
      </c>
      <c r="L52" s="301">
        <f>CONSOLIDADO!V123</f>
        <v>65</v>
      </c>
      <c r="M52" s="301">
        <f t="shared" si="2"/>
        <v>239</v>
      </c>
      <c r="N52" s="291">
        <f>+CONSOLIDADO!B59+M52</f>
        <v>6005</v>
      </c>
      <c r="O52" s="375">
        <f t="shared" si="3"/>
        <v>3.9800166527893421E-2</v>
      </c>
      <c r="P52" s="307"/>
    </row>
    <row r="53" spans="1:16" x14ac:dyDescent="0.25">
      <c r="A53" s="378" t="s">
        <v>87</v>
      </c>
      <c r="B53" s="287">
        <f>CONSOLIDADO!W60</f>
        <v>562</v>
      </c>
      <c r="C53" s="287">
        <f>+CONSOLIDADO!AA60</f>
        <v>1815</v>
      </c>
      <c r="D53" s="287">
        <f t="shared" si="0"/>
        <v>2377</v>
      </c>
      <c r="E53" s="291">
        <f>+CONSOLIDADO!B60</f>
        <v>3633</v>
      </c>
      <c r="F53" s="322">
        <f t="shared" si="1"/>
        <v>0.65428020919350394</v>
      </c>
      <c r="G53" s="315" t="s">
        <v>240</v>
      </c>
      <c r="H53" s="315">
        <v>0.4</v>
      </c>
      <c r="J53" s="35" t="s">
        <v>87</v>
      </c>
      <c r="K53" s="301">
        <f>CONSOLIDADO!U124</f>
        <v>289</v>
      </c>
      <c r="L53" s="301">
        <f>CONSOLIDADO!V124</f>
        <v>204</v>
      </c>
      <c r="M53" s="301">
        <f t="shared" si="2"/>
        <v>493</v>
      </c>
      <c r="N53" s="291">
        <f>+CONSOLIDADO!B60+M53</f>
        <v>4126</v>
      </c>
      <c r="O53" s="376">
        <f t="shared" si="3"/>
        <v>0.11948618516723218</v>
      </c>
      <c r="P53" s="307"/>
    </row>
    <row r="54" spans="1:16" x14ac:dyDescent="0.25">
      <c r="A54" s="378" t="s">
        <v>88</v>
      </c>
      <c r="B54" s="287">
        <f>CONSOLIDADO!W61</f>
        <v>1497</v>
      </c>
      <c r="C54" s="287">
        <f>+CONSOLIDADO!AA61</f>
        <v>5</v>
      </c>
      <c r="D54" s="287">
        <f t="shared" si="0"/>
        <v>1502</v>
      </c>
      <c r="E54" s="291">
        <f>+CONSOLIDADO!B61</f>
        <v>3136</v>
      </c>
      <c r="F54" s="322">
        <f t="shared" si="1"/>
        <v>0.47895408163265307</v>
      </c>
      <c r="G54" s="315" t="s">
        <v>240</v>
      </c>
      <c r="H54" s="315">
        <v>0.4</v>
      </c>
      <c r="J54" s="35" t="s">
        <v>88</v>
      </c>
      <c r="K54" s="301">
        <f>CONSOLIDADO!U125</f>
        <v>76</v>
      </c>
      <c r="L54" s="301">
        <f>CONSOLIDADO!V125</f>
        <v>20</v>
      </c>
      <c r="M54" s="301">
        <f t="shared" si="2"/>
        <v>96</v>
      </c>
      <c r="N54" s="291">
        <f>+CONSOLIDADO!B61+M54</f>
        <v>3232</v>
      </c>
      <c r="O54" s="375">
        <f t="shared" si="3"/>
        <v>2.9702970297029702E-2</v>
      </c>
      <c r="P54" s="307"/>
    </row>
    <row r="55" spans="1:16" x14ac:dyDescent="0.25">
      <c r="A55" s="378" t="s">
        <v>89</v>
      </c>
      <c r="B55" s="287">
        <f>CONSOLIDADO!W62</f>
        <v>180</v>
      </c>
      <c r="C55" s="287">
        <f>+CONSOLIDADO!AA62</f>
        <v>3188</v>
      </c>
      <c r="D55" s="287">
        <f t="shared" si="0"/>
        <v>3368</v>
      </c>
      <c r="E55" s="291">
        <f>+CONSOLIDADO!B62</f>
        <v>8909</v>
      </c>
      <c r="F55" s="321">
        <f t="shared" si="1"/>
        <v>0.37804467392524416</v>
      </c>
      <c r="G55" s="315" t="s">
        <v>240</v>
      </c>
      <c r="H55" s="315">
        <v>0.4</v>
      </c>
      <c r="J55" s="35" t="s">
        <v>89</v>
      </c>
      <c r="K55" s="301">
        <f>CONSOLIDADO!U126</f>
        <v>528</v>
      </c>
      <c r="L55" s="301">
        <f>CONSOLIDADO!V126</f>
        <v>542</v>
      </c>
      <c r="M55" s="301">
        <f t="shared" si="2"/>
        <v>1070</v>
      </c>
      <c r="N55" s="291">
        <f>+CONSOLIDADO!B62+M55</f>
        <v>9979</v>
      </c>
      <c r="O55" s="375">
        <f t="shared" si="3"/>
        <v>0.10722517286301232</v>
      </c>
      <c r="P55" s="307"/>
    </row>
    <row r="56" spans="1:16" hidden="1" x14ac:dyDescent="0.25">
      <c r="A56" s="35" t="s">
        <v>90</v>
      </c>
      <c r="B56" s="287">
        <f>CONSOLIDADO!W63</f>
        <v>0</v>
      </c>
      <c r="C56" s="287">
        <f>+CONSOLIDADO!AA63</f>
        <v>0</v>
      </c>
      <c r="D56" s="287">
        <f t="shared" si="0"/>
        <v>0</v>
      </c>
      <c r="E56" s="291">
        <f>+CONSOLIDADO!B63</f>
        <v>0</v>
      </c>
      <c r="F56" s="294" t="str">
        <f t="shared" si="1"/>
        <v>-</v>
      </c>
      <c r="G56" s="313"/>
      <c r="H56" s="313"/>
      <c r="J56" s="35" t="s">
        <v>90</v>
      </c>
      <c r="K56" s="301">
        <f>CONSOLIDADO!U127</f>
        <v>0</v>
      </c>
      <c r="L56" s="301">
        <f>CONSOLIDADO!V127</f>
        <v>0</v>
      </c>
      <c r="M56" s="301">
        <f t="shared" si="2"/>
        <v>0</v>
      </c>
      <c r="N56" s="291">
        <f>+CONSOLIDADO!B63+M56</f>
        <v>0</v>
      </c>
      <c r="O56" s="305" t="str">
        <f t="shared" si="3"/>
        <v>-</v>
      </c>
      <c r="P56" s="307"/>
    </row>
    <row r="57" spans="1:16" x14ac:dyDescent="0.25">
      <c r="A57" s="378" t="s">
        <v>91</v>
      </c>
      <c r="B57" s="287">
        <f>CONSOLIDADO!W64</f>
        <v>0</v>
      </c>
      <c r="C57" s="287">
        <f>+CONSOLIDADO!AA64</f>
        <v>1250</v>
      </c>
      <c r="D57" s="287">
        <f t="shared" si="0"/>
        <v>1250</v>
      </c>
      <c r="E57" s="291">
        <f>+CONSOLIDADO!B64</f>
        <v>2866</v>
      </c>
      <c r="F57" s="321">
        <f t="shared" si="1"/>
        <v>0.4361479413817167</v>
      </c>
      <c r="G57" s="315" t="s">
        <v>240</v>
      </c>
      <c r="H57" s="315">
        <v>0.4</v>
      </c>
      <c r="J57" s="35" t="s">
        <v>91</v>
      </c>
      <c r="K57" s="301">
        <f>CONSOLIDADO!U128</f>
        <v>47</v>
      </c>
      <c r="L57" s="301">
        <f>CONSOLIDADO!V128</f>
        <v>0</v>
      </c>
      <c r="M57" s="301">
        <f t="shared" si="2"/>
        <v>47</v>
      </c>
      <c r="N57" s="291">
        <f>+CONSOLIDADO!B64+M57</f>
        <v>2913</v>
      </c>
      <c r="O57" s="375">
        <f t="shared" si="3"/>
        <v>1.613456917267422E-2</v>
      </c>
      <c r="P57" s="307"/>
    </row>
    <row r="58" spans="1:16" hidden="1" x14ac:dyDescent="0.25">
      <c r="A58" s="35" t="s">
        <v>92</v>
      </c>
      <c r="B58" s="287">
        <f>CONSOLIDADO!W65</f>
        <v>0</v>
      </c>
      <c r="C58" s="287">
        <f>+CONSOLIDADO!AA65</f>
        <v>0</v>
      </c>
      <c r="D58" s="287">
        <f t="shared" si="0"/>
        <v>0</v>
      </c>
      <c r="E58" s="291">
        <f>+CONSOLIDADO!B65</f>
        <v>0</v>
      </c>
      <c r="F58" s="294" t="str">
        <f t="shared" si="1"/>
        <v>-</v>
      </c>
      <c r="G58" s="313"/>
      <c r="H58" s="313"/>
      <c r="J58" s="35" t="s">
        <v>92</v>
      </c>
      <c r="K58" s="301">
        <f>CONSOLIDADO!U129</f>
        <v>0</v>
      </c>
      <c r="L58" s="301">
        <f>CONSOLIDADO!V129</f>
        <v>0</v>
      </c>
      <c r="M58" s="301">
        <f t="shared" si="2"/>
        <v>0</v>
      </c>
      <c r="N58" s="291">
        <f>+CONSOLIDADO!B65+M58</f>
        <v>0</v>
      </c>
      <c r="O58" s="305" t="str">
        <f t="shared" si="3"/>
        <v>-</v>
      </c>
      <c r="P58" s="307"/>
    </row>
    <row r="59" spans="1:16" x14ac:dyDescent="0.25">
      <c r="A59" s="378" t="s">
        <v>93</v>
      </c>
      <c r="B59" s="287">
        <f>CONSOLIDADO!W66</f>
        <v>0</v>
      </c>
      <c r="C59" s="287">
        <f>+CONSOLIDADO!AA66</f>
        <v>137</v>
      </c>
      <c r="D59" s="287">
        <f t="shared" si="0"/>
        <v>137</v>
      </c>
      <c r="E59" s="291">
        <f>+CONSOLIDADO!B66</f>
        <v>335</v>
      </c>
      <c r="F59" s="322">
        <f t="shared" si="1"/>
        <v>0.40895522388059702</v>
      </c>
      <c r="G59" s="315" t="s">
        <v>239</v>
      </c>
      <c r="H59" s="315">
        <v>0.33</v>
      </c>
      <c r="J59" s="35" t="s">
        <v>93</v>
      </c>
      <c r="K59" s="301">
        <f>CONSOLIDADO!U130</f>
        <v>6</v>
      </c>
      <c r="L59" s="301">
        <f>CONSOLIDADO!V130</f>
        <v>2</v>
      </c>
      <c r="M59" s="301">
        <f t="shared" si="2"/>
        <v>8</v>
      </c>
      <c r="N59" s="291">
        <f>+CONSOLIDADO!B66+M59</f>
        <v>343</v>
      </c>
      <c r="O59" s="375">
        <f t="shared" si="3"/>
        <v>2.3323615160349854E-2</v>
      </c>
      <c r="P59" s="307"/>
    </row>
    <row r="60" spans="1:16" hidden="1" x14ac:dyDescent="0.25">
      <c r="A60" s="35" t="s">
        <v>94</v>
      </c>
      <c r="B60" s="287">
        <f>CONSOLIDADO!W67</f>
        <v>0</v>
      </c>
      <c r="C60" s="287">
        <f>+CONSOLIDADO!AA67</f>
        <v>0</v>
      </c>
      <c r="D60" s="287">
        <f t="shared" si="0"/>
        <v>0</v>
      </c>
      <c r="E60" s="291">
        <f>+CONSOLIDADO!B67</f>
        <v>0</v>
      </c>
      <c r="F60" s="294" t="str">
        <f t="shared" si="1"/>
        <v>-</v>
      </c>
      <c r="G60" s="313"/>
      <c r="H60" s="313"/>
      <c r="J60" s="35" t="s">
        <v>94</v>
      </c>
      <c r="K60" s="301">
        <f>CONSOLIDADO!U131</f>
        <v>0</v>
      </c>
      <c r="L60" s="301">
        <f>CONSOLIDADO!V131</f>
        <v>0</v>
      </c>
      <c r="M60" s="301">
        <f t="shared" si="2"/>
        <v>0</v>
      </c>
      <c r="N60" s="291">
        <f>+CONSOLIDADO!B67+M60</f>
        <v>0</v>
      </c>
      <c r="O60" s="306" t="str">
        <f t="shared" si="3"/>
        <v>-</v>
      </c>
      <c r="P60" s="307"/>
    </row>
    <row r="61" spans="1:16" hidden="1" x14ac:dyDescent="0.25">
      <c r="A61" s="35" t="s">
        <v>95</v>
      </c>
      <c r="B61" s="287">
        <f>CONSOLIDADO!W68</f>
        <v>0</v>
      </c>
      <c r="C61" s="287">
        <f>+CONSOLIDADO!AA68</f>
        <v>0</v>
      </c>
      <c r="D61" s="287">
        <f t="shared" si="0"/>
        <v>0</v>
      </c>
      <c r="E61" s="291">
        <f>+CONSOLIDADO!B68</f>
        <v>0</v>
      </c>
      <c r="F61" s="294" t="str">
        <f t="shared" si="1"/>
        <v>-</v>
      </c>
      <c r="G61" s="313"/>
      <c r="H61" s="313"/>
      <c r="J61" s="35" t="s">
        <v>95</v>
      </c>
      <c r="K61" s="301">
        <f>CONSOLIDADO!U132</f>
        <v>0</v>
      </c>
      <c r="L61" s="301">
        <f>CONSOLIDADO!V132</f>
        <v>0</v>
      </c>
      <c r="M61" s="301">
        <f t="shared" si="2"/>
        <v>0</v>
      </c>
      <c r="N61" s="291">
        <f>+CONSOLIDADO!B68+M61</f>
        <v>0</v>
      </c>
      <c r="O61" s="306" t="str">
        <f t="shared" si="3"/>
        <v>-</v>
      </c>
      <c r="P61" s="307"/>
    </row>
    <row r="62" spans="1:16" hidden="1" x14ac:dyDescent="0.25">
      <c r="A62" s="35" t="s">
        <v>96</v>
      </c>
      <c r="B62" s="287">
        <f>CONSOLIDADO!W69</f>
        <v>0</v>
      </c>
      <c r="C62" s="287">
        <f>+CONSOLIDADO!AA69</f>
        <v>0</v>
      </c>
      <c r="D62" s="287">
        <f t="shared" si="0"/>
        <v>0</v>
      </c>
      <c r="E62" s="291">
        <f>+CONSOLIDADO!B69</f>
        <v>0</v>
      </c>
      <c r="F62" s="294" t="str">
        <f t="shared" si="1"/>
        <v>-</v>
      </c>
      <c r="G62" s="313"/>
      <c r="H62" s="313"/>
      <c r="J62" s="35" t="s">
        <v>96</v>
      </c>
      <c r="K62" s="301">
        <f>CONSOLIDADO!U133</f>
        <v>0</v>
      </c>
      <c r="L62" s="301">
        <f>CONSOLIDADO!V133</f>
        <v>0</v>
      </c>
      <c r="M62" s="301">
        <f t="shared" si="2"/>
        <v>0</v>
      </c>
      <c r="N62" s="291">
        <f>+CONSOLIDADO!B69+M62</f>
        <v>0</v>
      </c>
      <c r="O62" s="306" t="str">
        <f t="shared" si="3"/>
        <v>-</v>
      </c>
      <c r="P62" s="307"/>
    </row>
    <row r="63" spans="1:16" hidden="1" x14ac:dyDescent="0.25">
      <c r="A63" s="23" t="s">
        <v>97</v>
      </c>
      <c r="B63" s="287">
        <f>CONSOLIDADO!W70</f>
        <v>0</v>
      </c>
      <c r="C63" s="287">
        <f>+CONSOLIDADO!AA70</f>
        <v>0</v>
      </c>
      <c r="D63" s="287">
        <f t="shared" si="0"/>
        <v>0</v>
      </c>
      <c r="E63" s="291">
        <f>+CONSOLIDADO!B70</f>
        <v>0</v>
      </c>
      <c r="F63" s="294" t="str">
        <f t="shared" si="1"/>
        <v>-</v>
      </c>
      <c r="G63" s="313"/>
      <c r="H63" s="313"/>
      <c r="J63" s="23" t="s">
        <v>97</v>
      </c>
      <c r="K63" s="301">
        <f>CONSOLIDADO!U134</f>
        <v>0</v>
      </c>
      <c r="L63" s="301">
        <f>CONSOLIDADO!V134</f>
        <v>0</v>
      </c>
      <c r="M63" s="301">
        <f t="shared" si="2"/>
        <v>0</v>
      </c>
      <c r="N63" s="291">
        <f>+CONSOLIDADO!B70+M63</f>
        <v>0</v>
      </c>
      <c r="O63" s="306" t="str">
        <f t="shared" si="3"/>
        <v>-</v>
      </c>
      <c r="P63" s="307"/>
    </row>
    <row r="64" spans="1:16" hidden="1" x14ac:dyDescent="0.25">
      <c r="A64" s="53" t="s">
        <v>98</v>
      </c>
      <c r="B64" s="287">
        <f>CONSOLIDADO!W71</f>
        <v>0</v>
      </c>
      <c r="C64" s="287">
        <f>+CONSOLIDADO!AA71</f>
        <v>0</v>
      </c>
      <c r="D64" s="287">
        <f t="shared" si="0"/>
        <v>0</v>
      </c>
      <c r="E64" s="291">
        <f>+CONSOLIDADO!B71</f>
        <v>0</v>
      </c>
      <c r="F64" s="294" t="str">
        <f t="shared" si="1"/>
        <v>-</v>
      </c>
      <c r="G64" s="313"/>
      <c r="H64" s="313"/>
      <c r="J64" s="53" t="s">
        <v>98</v>
      </c>
      <c r="K64" s="301">
        <f>CONSOLIDADO!U135</f>
        <v>0</v>
      </c>
      <c r="L64" s="301">
        <f>CONSOLIDADO!V135</f>
        <v>0</v>
      </c>
      <c r="M64" s="301">
        <f t="shared" si="2"/>
        <v>0</v>
      </c>
      <c r="N64" s="291">
        <f>+CONSOLIDADO!B71+M64</f>
        <v>0</v>
      </c>
      <c r="O64" s="306" t="str">
        <f t="shared" si="3"/>
        <v>-</v>
      </c>
      <c r="P64" s="307"/>
    </row>
    <row r="65" spans="1:16" ht="23.25" x14ac:dyDescent="0.35">
      <c r="A65" s="270" t="s">
        <v>99</v>
      </c>
      <c r="B65" s="288">
        <f>SUM(B5:B64)</f>
        <v>6295</v>
      </c>
      <c r="C65" s="288">
        <f>SUM(C5:C64)</f>
        <v>28553</v>
      </c>
      <c r="D65" s="288">
        <f>SUM(D5:D64)</f>
        <v>34848</v>
      </c>
      <c r="E65" s="292">
        <f>SUM(E5:E64)</f>
        <v>87611</v>
      </c>
      <c r="F65" s="318">
        <v>0.46</v>
      </c>
      <c r="G65" s="323">
        <f>15/28</f>
        <v>0.5357142857142857</v>
      </c>
      <c r="H65" s="323"/>
      <c r="J65" s="270" t="s">
        <v>243</v>
      </c>
      <c r="K65" s="302">
        <f>SUM(K5:K64)</f>
        <v>3526</v>
      </c>
      <c r="L65" s="302">
        <f>SUM(L5:L64)</f>
        <v>4315</v>
      </c>
      <c r="M65" s="308">
        <f>SUM(M5:M64)</f>
        <v>7841</v>
      </c>
      <c r="N65" s="309">
        <f>SUM(N5:N64)</f>
        <v>95452</v>
      </c>
      <c r="O65" s="310">
        <v>0.82</v>
      </c>
      <c r="P65" s="311">
        <f>23/28</f>
        <v>0.8214285714285714</v>
      </c>
    </row>
    <row r="66" spans="1:16" x14ac:dyDescent="0.25">
      <c r="B66" s="272"/>
      <c r="C66" s="272"/>
      <c r="D66" s="273"/>
      <c r="E66" s="272"/>
      <c r="F66" s="274"/>
      <c r="G66" s="316"/>
      <c r="H66" s="316"/>
    </row>
  </sheetData>
  <autoFilter ref="A3:G65">
    <filterColumn colId="1" showButton="0"/>
    <filterColumn colId="2" showButton="0"/>
    <filterColumn colId="4">
      <filters>
        <filter val="1.002"/>
        <filter val="1.038"/>
        <filter val="1.216"/>
        <filter val="1.407"/>
        <filter val="1.754"/>
        <filter val="1.841"/>
        <filter val="122"/>
        <filter val="2.242"/>
        <filter val="2.593"/>
        <filter val="210"/>
        <filter val="237"/>
        <filter val="298"/>
        <filter val="3.237"/>
        <filter val="341"/>
        <filter val="35.674"/>
        <filter val="365"/>
        <filter val="385"/>
        <filter val="4.052"/>
        <filter val="440"/>
        <filter val="455"/>
        <filter val="666"/>
        <filter val="7.483"/>
        <filter val="782"/>
        <filter val="792"/>
        <filter val="799"/>
        <filter val="83"/>
        <filter val="873"/>
        <filter val="961"/>
        <filter val="B72"/>
      </filters>
    </filterColumn>
  </autoFilter>
  <mergeCells count="5">
    <mergeCell ref="J1:O1"/>
    <mergeCell ref="B2:D2"/>
    <mergeCell ref="K2:M2"/>
    <mergeCell ref="B3:D3"/>
    <mergeCell ref="K3:M3"/>
  </mergeCells>
  <printOptions horizontalCentered="1" verticalCentered="1"/>
  <pageMargins left="0.25" right="0.25" top="0.75" bottom="0.75" header="0.3" footer="0.3"/>
  <pageSetup scale="6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64"/>
  <sheetViews>
    <sheetView zoomScale="90" zoomScaleNormal="90" workbookViewId="0">
      <selection activeCell="H5" sqref="H5"/>
    </sheetView>
  </sheetViews>
  <sheetFormatPr baseColWidth="10" defaultRowHeight="15" x14ac:dyDescent="0.25"/>
  <cols>
    <col min="1" max="1" width="11.42578125" style="327"/>
    <col min="2" max="2" width="56.5703125" style="327" customWidth="1"/>
    <col min="3" max="4" width="11.42578125" style="327"/>
    <col min="5" max="5" width="13.42578125" style="327" customWidth="1"/>
    <col min="6" max="6" width="13.28515625" style="327" customWidth="1"/>
    <col min="7" max="7" width="12.28515625" style="327" customWidth="1"/>
    <col min="8" max="8" width="13" style="327" bestFit="1" customWidth="1"/>
    <col min="9" max="9" width="12.7109375" style="373" customWidth="1"/>
    <col min="10" max="16384" width="11.42578125" style="327"/>
  </cols>
  <sheetData>
    <row r="1" spans="1:9" ht="18.75" x14ac:dyDescent="0.3">
      <c r="A1" s="324"/>
      <c r="B1" s="325"/>
      <c r="C1" s="325"/>
      <c r="D1" s="325"/>
      <c r="E1" s="325"/>
      <c r="F1" s="325"/>
      <c r="G1" s="326"/>
      <c r="H1" s="324"/>
    </row>
    <row r="2" spans="1:9" ht="22.5" customHeight="1" x14ac:dyDescent="0.3">
      <c r="A2" s="328"/>
      <c r="B2" s="441" t="s">
        <v>224</v>
      </c>
      <c r="C2" s="442"/>
      <c r="D2" s="442"/>
      <c r="E2" s="442"/>
      <c r="F2" s="442"/>
      <c r="G2" s="443"/>
      <c r="H2" s="328"/>
    </row>
    <row r="3" spans="1:9" ht="38.25" x14ac:dyDescent="0.25">
      <c r="A3" s="275"/>
      <c r="B3" s="298" t="s">
        <v>389</v>
      </c>
      <c r="C3" s="281" t="s">
        <v>215</v>
      </c>
      <c r="D3" s="281" t="s">
        <v>216</v>
      </c>
      <c r="E3" s="283" t="s">
        <v>202</v>
      </c>
      <c r="F3" s="283" t="s">
        <v>218</v>
      </c>
      <c r="G3" s="284" t="s">
        <v>222</v>
      </c>
      <c r="H3" s="297" t="s">
        <v>244</v>
      </c>
      <c r="I3" s="373" t="s">
        <v>244</v>
      </c>
    </row>
    <row r="4" spans="1:9" ht="18.75" x14ac:dyDescent="0.25">
      <c r="A4" s="324"/>
      <c r="B4" s="329" t="s">
        <v>39</v>
      </c>
      <c r="C4" s="282">
        <f>CONSOLIDADO!S76</f>
        <v>157</v>
      </c>
      <c r="D4" s="282">
        <f>CONSOLIDADO!T76</f>
        <v>13</v>
      </c>
      <c r="E4" s="330">
        <f>CONSOLIDADO!B12</f>
        <v>4630</v>
      </c>
      <c r="F4" s="330">
        <v>107</v>
      </c>
      <c r="G4" s="426">
        <f>(C4+D4)/(E4+F4)</f>
        <v>3.5887692632467806E-2</v>
      </c>
      <c r="H4" s="331" t="s">
        <v>226</v>
      </c>
      <c r="I4" s="374">
        <v>0.14000000000000001</v>
      </c>
    </row>
    <row r="5" spans="1:9" ht="18.75" x14ac:dyDescent="0.25">
      <c r="A5" s="324"/>
      <c r="B5" s="278" t="s">
        <v>40</v>
      </c>
      <c r="C5" s="282">
        <f>CONSOLIDADO!S77</f>
        <v>5</v>
      </c>
      <c r="D5" s="282">
        <f>CONSOLIDADO!T77</f>
        <v>758</v>
      </c>
      <c r="E5" s="330">
        <f>CONSOLIDADO!B13</f>
        <v>16582</v>
      </c>
      <c r="F5" s="330">
        <v>211</v>
      </c>
      <c r="G5" s="426">
        <f t="shared" ref="G5:G63" si="0">(C5+D5)/(E5+F5)</f>
        <v>4.5435598165902459E-2</v>
      </c>
      <c r="H5" s="331" t="s">
        <v>226</v>
      </c>
      <c r="I5" s="374">
        <v>0.14000000000000001</v>
      </c>
    </row>
    <row r="6" spans="1:9" hidden="1" x14ac:dyDescent="0.25">
      <c r="A6" s="324"/>
      <c r="B6" s="278" t="s">
        <v>41</v>
      </c>
      <c r="C6" s="277">
        <f>CONSOLIDADO!S78</f>
        <v>0</v>
      </c>
      <c r="D6" s="277">
        <f>CONSOLIDADO!T78</f>
        <v>0</v>
      </c>
      <c r="E6" s="332">
        <f>CONSOLIDADO!B14</f>
        <v>0</v>
      </c>
      <c r="F6" s="332">
        <v>0</v>
      </c>
      <c r="G6" s="333" t="e">
        <f t="shared" si="0"/>
        <v>#DIV/0!</v>
      </c>
      <c r="H6" s="324"/>
      <c r="I6" s="327"/>
    </row>
    <row r="7" spans="1:9" ht="26.25" x14ac:dyDescent="0.25">
      <c r="A7" s="324"/>
      <c r="B7" s="278" t="s">
        <v>42</v>
      </c>
      <c r="C7" s="282">
        <f>CONSOLIDADO!S79</f>
        <v>4</v>
      </c>
      <c r="D7" s="282">
        <f>CONSOLIDADO!T79</f>
        <v>1</v>
      </c>
      <c r="E7" s="330">
        <f>CONSOLIDADO!B15</f>
        <v>427</v>
      </c>
      <c r="F7" s="330">
        <v>0</v>
      </c>
      <c r="G7" s="426">
        <f t="shared" si="0"/>
        <v>1.1709601873536301E-2</v>
      </c>
      <c r="H7" s="331" t="s">
        <v>227</v>
      </c>
      <c r="I7" s="374">
        <v>0.05</v>
      </c>
    </row>
    <row r="8" spans="1:9" ht="18.75" x14ac:dyDescent="0.25">
      <c r="A8" s="324"/>
      <c r="B8" s="278" t="s">
        <v>43</v>
      </c>
      <c r="C8" s="282">
        <f>CONSOLIDADO!S80</f>
        <v>0</v>
      </c>
      <c r="D8" s="282">
        <f>CONSOLIDADO!T80</f>
        <v>120</v>
      </c>
      <c r="E8" s="330">
        <f>CONSOLIDADO!B16</f>
        <v>1258</v>
      </c>
      <c r="F8" s="330">
        <v>54</v>
      </c>
      <c r="G8" s="423">
        <f t="shared" si="0"/>
        <v>9.1463414634146339E-2</v>
      </c>
      <c r="H8" s="331" t="s">
        <v>227</v>
      </c>
      <c r="I8" s="374">
        <v>0.05</v>
      </c>
    </row>
    <row r="9" spans="1:9" ht="18.75" x14ac:dyDescent="0.25">
      <c r="A9" s="324"/>
      <c r="B9" s="278" t="s">
        <v>44</v>
      </c>
      <c r="C9" s="282">
        <f>CONSOLIDADO!S81</f>
        <v>59</v>
      </c>
      <c r="D9" s="282">
        <f>CONSOLIDADO!T81</f>
        <v>7</v>
      </c>
      <c r="E9" s="330">
        <f>CONSOLIDADO!B17</f>
        <v>868</v>
      </c>
      <c r="F9" s="330">
        <v>41</v>
      </c>
      <c r="G9" s="426">
        <f t="shared" si="0"/>
        <v>7.2607260726072612E-2</v>
      </c>
      <c r="H9" s="331" t="s">
        <v>229</v>
      </c>
      <c r="I9" s="374">
        <v>0.18</v>
      </c>
    </row>
    <row r="10" spans="1:9" ht="18.75" x14ac:dyDescent="0.25">
      <c r="A10" s="324"/>
      <c r="B10" s="278" t="s">
        <v>45</v>
      </c>
      <c r="C10" s="282">
        <f>CONSOLIDADO!S82</f>
        <v>0</v>
      </c>
      <c r="D10" s="282">
        <f>CONSOLIDADO!T82</f>
        <v>217</v>
      </c>
      <c r="E10" s="330">
        <f>CONSOLIDADO!B18</f>
        <v>3537</v>
      </c>
      <c r="F10" s="330">
        <v>16</v>
      </c>
      <c r="G10" s="426">
        <f t="shared" si="0"/>
        <v>6.1075147762454263E-2</v>
      </c>
      <c r="H10" s="331" t="s">
        <v>228</v>
      </c>
      <c r="I10" s="374">
        <v>0.1</v>
      </c>
    </row>
    <row r="11" spans="1:9" hidden="1" x14ac:dyDescent="0.25">
      <c r="A11" s="324"/>
      <c r="B11" s="278" t="s">
        <v>46</v>
      </c>
      <c r="C11" s="277">
        <f>CONSOLIDADO!S83</f>
        <v>0</v>
      </c>
      <c r="D11" s="277">
        <f>CONSOLIDADO!T83</f>
        <v>0</v>
      </c>
      <c r="E11" s="332">
        <f>CONSOLIDADO!B19</f>
        <v>0</v>
      </c>
      <c r="F11" s="332">
        <v>0</v>
      </c>
      <c r="G11" s="333" t="e">
        <f t="shared" si="0"/>
        <v>#DIV/0!</v>
      </c>
      <c r="H11" s="324"/>
      <c r="I11" s="327"/>
    </row>
    <row r="12" spans="1:9" ht="18.75" x14ac:dyDescent="0.25">
      <c r="A12" s="324"/>
      <c r="B12" s="278" t="s">
        <v>47</v>
      </c>
      <c r="C12" s="282">
        <f>CONSOLIDADO!S84</f>
        <v>0</v>
      </c>
      <c r="D12" s="282">
        <f>CONSOLIDADO!T84</f>
        <v>38</v>
      </c>
      <c r="E12" s="330">
        <f>CONSOLIDADO!B20</f>
        <v>707</v>
      </c>
      <c r="F12" s="330">
        <v>36</v>
      </c>
      <c r="G12" s="426">
        <f t="shared" si="0"/>
        <v>5.1144010767160158E-2</v>
      </c>
      <c r="H12" s="331" t="s">
        <v>228</v>
      </c>
      <c r="I12" s="374">
        <v>0.1</v>
      </c>
    </row>
    <row r="13" spans="1:9" hidden="1" x14ac:dyDescent="0.25">
      <c r="A13" s="324"/>
      <c r="B13" s="278" t="s">
        <v>48</v>
      </c>
      <c r="C13" s="277">
        <f>CONSOLIDADO!S85</f>
        <v>0</v>
      </c>
      <c r="D13" s="277">
        <f>CONSOLIDADO!T85</f>
        <v>0</v>
      </c>
      <c r="E13" s="332">
        <f>CONSOLIDADO!B21</f>
        <v>0</v>
      </c>
      <c r="F13" s="332">
        <v>0</v>
      </c>
      <c r="G13" s="333" t="e">
        <f t="shared" si="0"/>
        <v>#DIV/0!</v>
      </c>
      <c r="H13" s="324"/>
      <c r="I13" s="327"/>
    </row>
    <row r="14" spans="1:9" ht="18.75" x14ac:dyDescent="0.25">
      <c r="A14" s="324"/>
      <c r="B14" s="278" t="s">
        <v>49</v>
      </c>
      <c r="C14" s="282">
        <f>CONSOLIDADO!S86</f>
        <v>0</v>
      </c>
      <c r="D14" s="282">
        <f>CONSOLIDADO!T86</f>
        <v>80</v>
      </c>
      <c r="E14" s="330">
        <f>CONSOLIDADO!B22</f>
        <v>682</v>
      </c>
      <c r="F14" s="330">
        <v>0</v>
      </c>
      <c r="G14" s="424">
        <f t="shared" si="0"/>
        <v>0.11730205278592376</v>
      </c>
      <c r="H14" s="331" t="s">
        <v>228</v>
      </c>
      <c r="I14" s="374">
        <v>0.1</v>
      </c>
    </row>
    <row r="15" spans="1:9" hidden="1" x14ac:dyDescent="0.25">
      <c r="A15" s="324"/>
      <c r="B15" s="278" t="s">
        <v>50</v>
      </c>
      <c r="C15" s="277">
        <f>CONSOLIDADO!S87</f>
        <v>0</v>
      </c>
      <c r="D15" s="277">
        <f>CONSOLIDADO!T87</f>
        <v>0</v>
      </c>
      <c r="E15" s="332">
        <f>CONSOLIDADO!B23</f>
        <v>0</v>
      </c>
      <c r="F15" s="332">
        <v>0</v>
      </c>
      <c r="G15" s="333" t="e">
        <f t="shared" si="0"/>
        <v>#DIV/0!</v>
      </c>
      <c r="H15" s="324"/>
      <c r="I15" s="327"/>
    </row>
    <row r="16" spans="1:9" hidden="1" x14ac:dyDescent="0.25">
      <c r="A16" s="324"/>
      <c r="B16" s="278" t="s">
        <v>51</v>
      </c>
      <c r="C16" s="277">
        <f>CONSOLIDADO!S88</f>
        <v>0</v>
      </c>
      <c r="D16" s="277">
        <f>CONSOLIDADO!T88</f>
        <v>0</v>
      </c>
      <c r="E16" s="332">
        <f>CONSOLIDADO!B24</f>
        <v>0</v>
      </c>
      <c r="F16" s="332">
        <v>0</v>
      </c>
      <c r="G16" s="333" t="e">
        <f t="shared" si="0"/>
        <v>#DIV/0!</v>
      </c>
      <c r="H16" s="324"/>
      <c r="I16" s="327"/>
    </row>
    <row r="17" spans="1:9" hidden="1" x14ac:dyDescent="0.25">
      <c r="A17" s="324"/>
      <c r="B17" s="278" t="s">
        <v>52</v>
      </c>
      <c r="C17" s="277">
        <f>CONSOLIDADO!S89</f>
        <v>0</v>
      </c>
      <c r="D17" s="277">
        <f>CONSOLIDADO!T89</f>
        <v>0</v>
      </c>
      <c r="E17" s="332">
        <f>CONSOLIDADO!B25</f>
        <v>0</v>
      </c>
      <c r="F17" s="332">
        <v>0</v>
      </c>
      <c r="G17" s="333" t="e">
        <f t="shared" si="0"/>
        <v>#DIV/0!</v>
      </c>
      <c r="H17" s="324"/>
      <c r="I17" s="327"/>
    </row>
    <row r="18" spans="1:9" hidden="1" x14ac:dyDescent="0.25">
      <c r="A18" s="324"/>
      <c r="B18" s="278" t="s">
        <v>53</v>
      </c>
      <c r="C18" s="277">
        <f>CONSOLIDADO!S90</f>
        <v>0</v>
      </c>
      <c r="D18" s="277">
        <f>CONSOLIDADO!T90</f>
        <v>0</v>
      </c>
      <c r="E18" s="332">
        <f>CONSOLIDADO!B26</f>
        <v>0</v>
      </c>
      <c r="F18" s="332">
        <v>0</v>
      </c>
      <c r="G18" s="333" t="e">
        <f t="shared" si="0"/>
        <v>#DIV/0!</v>
      </c>
      <c r="H18" s="324"/>
      <c r="I18" s="327"/>
    </row>
    <row r="19" spans="1:9" hidden="1" x14ac:dyDescent="0.25">
      <c r="A19" s="324"/>
      <c r="B19" s="278" t="s">
        <v>54</v>
      </c>
      <c r="C19" s="277">
        <f>CONSOLIDADO!S91</f>
        <v>0</v>
      </c>
      <c r="D19" s="277">
        <f>CONSOLIDADO!T91</f>
        <v>0</v>
      </c>
      <c r="E19" s="332">
        <f>CONSOLIDADO!B27</f>
        <v>0</v>
      </c>
      <c r="F19" s="332">
        <v>0</v>
      </c>
      <c r="G19" s="333" t="e">
        <f t="shared" si="0"/>
        <v>#DIV/0!</v>
      </c>
      <c r="H19" s="324"/>
      <c r="I19" s="327"/>
    </row>
    <row r="20" spans="1:9" hidden="1" x14ac:dyDescent="0.25">
      <c r="A20" s="324"/>
      <c r="B20" s="278" t="s">
        <v>55</v>
      </c>
      <c r="C20" s="277">
        <f>CONSOLIDADO!S92</f>
        <v>0</v>
      </c>
      <c r="D20" s="277">
        <f>CONSOLIDADO!T92</f>
        <v>0</v>
      </c>
      <c r="E20" s="332">
        <f>CONSOLIDADO!B28</f>
        <v>0</v>
      </c>
      <c r="F20" s="332">
        <v>0</v>
      </c>
      <c r="G20" s="333" t="e">
        <f t="shared" si="0"/>
        <v>#DIV/0!</v>
      </c>
      <c r="H20" s="324"/>
      <c r="I20" s="327"/>
    </row>
    <row r="21" spans="1:9" hidden="1" x14ac:dyDescent="0.25">
      <c r="A21" s="324"/>
      <c r="B21" s="278" t="s">
        <v>56</v>
      </c>
      <c r="C21" s="277">
        <f>CONSOLIDADO!S93</f>
        <v>0</v>
      </c>
      <c r="D21" s="277">
        <f>CONSOLIDADO!T93</f>
        <v>0</v>
      </c>
      <c r="E21" s="332">
        <f>CONSOLIDADO!B29</f>
        <v>0</v>
      </c>
      <c r="F21" s="332">
        <v>0</v>
      </c>
      <c r="G21" s="333" t="e">
        <f t="shared" si="0"/>
        <v>#DIV/0!</v>
      </c>
      <c r="H21" s="324"/>
      <c r="I21" s="327"/>
    </row>
    <row r="22" spans="1:9" hidden="1" x14ac:dyDescent="0.25">
      <c r="A22" s="324"/>
      <c r="B22" s="278" t="s">
        <v>57</v>
      </c>
      <c r="C22" s="277">
        <f>CONSOLIDADO!S94</f>
        <v>0</v>
      </c>
      <c r="D22" s="277">
        <f>CONSOLIDADO!T94</f>
        <v>0</v>
      </c>
      <c r="E22" s="332">
        <f>CONSOLIDADO!B30</f>
        <v>0</v>
      </c>
      <c r="F22" s="332">
        <v>0</v>
      </c>
      <c r="G22" s="333" t="e">
        <f t="shared" si="0"/>
        <v>#DIV/0!</v>
      </c>
      <c r="H22" s="324"/>
      <c r="I22" s="327"/>
    </row>
    <row r="23" spans="1:9" hidden="1" x14ac:dyDescent="0.25">
      <c r="A23" s="324"/>
      <c r="B23" s="278" t="s">
        <v>58</v>
      </c>
      <c r="C23" s="277">
        <f>CONSOLIDADO!S95</f>
        <v>0</v>
      </c>
      <c r="D23" s="277">
        <f>CONSOLIDADO!T95</f>
        <v>0</v>
      </c>
      <c r="E23" s="332">
        <f>CONSOLIDADO!B31</f>
        <v>0</v>
      </c>
      <c r="F23" s="332">
        <v>0</v>
      </c>
      <c r="G23" s="333" t="e">
        <f t="shared" si="0"/>
        <v>#DIV/0!</v>
      </c>
      <c r="H23" s="324"/>
      <c r="I23" s="327"/>
    </row>
    <row r="24" spans="1:9" ht="18.75" x14ac:dyDescent="0.25">
      <c r="A24" s="324"/>
      <c r="B24" s="278" t="s">
        <v>59</v>
      </c>
      <c r="C24" s="282">
        <f>CONSOLIDADO!S96</f>
        <v>79</v>
      </c>
      <c r="D24" s="282">
        <f>CONSOLIDADO!T96</f>
        <v>195</v>
      </c>
      <c r="E24" s="330">
        <f>CONSOLIDADO!B32</f>
        <v>1573</v>
      </c>
      <c r="F24" s="330">
        <v>55</v>
      </c>
      <c r="G24" s="423">
        <f t="shared" si="0"/>
        <v>0.16830466830466831</v>
      </c>
      <c r="H24" s="331" t="s">
        <v>228</v>
      </c>
      <c r="I24" s="374">
        <v>0.1</v>
      </c>
    </row>
    <row r="25" spans="1:9" hidden="1" x14ac:dyDescent="0.25">
      <c r="A25" s="324"/>
      <c r="B25" s="278" t="s">
        <v>60</v>
      </c>
      <c r="C25" s="277">
        <f>CONSOLIDADO!S97</f>
        <v>0</v>
      </c>
      <c r="D25" s="277">
        <f>CONSOLIDADO!T97</f>
        <v>0</v>
      </c>
      <c r="E25" s="332">
        <f>CONSOLIDADO!B33</f>
        <v>0</v>
      </c>
      <c r="F25" s="332">
        <v>0</v>
      </c>
      <c r="G25" s="333" t="e">
        <f t="shared" si="0"/>
        <v>#DIV/0!</v>
      </c>
      <c r="H25" s="324"/>
      <c r="I25" s="327"/>
    </row>
    <row r="26" spans="1:9" hidden="1" x14ac:dyDescent="0.25">
      <c r="A26" s="324"/>
      <c r="B26" s="278" t="s">
        <v>61</v>
      </c>
      <c r="C26" s="277">
        <f>CONSOLIDADO!S98</f>
        <v>0</v>
      </c>
      <c r="D26" s="277">
        <f>CONSOLIDADO!T98</f>
        <v>0</v>
      </c>
      <c r="E26" s="332">
        <f>CONSOLIDADO!B34</f>
        <v>0</v>
      </c>
      <c r="F26" s="332">
        <v>0</v>
      </c>
      <c r="G26" s="333" t="e">
        <f t="shared" si="0"/>
        <v>#DIV/0!</v>
      </c>
      <c r="H26" s="324"/>
      <c r="I26" s="327"/>
    </row>
    <row r="27" spans="1:9" hidden="1" x14ac:dyDescent="0.25">
      <c r="A27" s="324"/>
      <c r="B27" s="278" t="s">
        <v>62</v>
      </c>
      <c r="C27" s="277">
        <f>CONSOLIDADO!S99</f>
        <v>0</v>
      </c>
      <c r="D27" s="277">
        <f>CONSOLIDADO!T99</f>
        <v>0</v>
      </c>
      <c r="E27" s="332">
        <f>CONSOLIDADO!B35</f>
        <v>0</v>
      </c>
      <c r="F27" s="332">
        <v>0</v>
      </c>
      <c r="G27" s="333" t="e">
        <f t="shared" si="0"/>
        <v>#DIV/0!</v>
      </c>
      <c r="H27" s="324"/>
      <c r="I27" s="327"/>
    </row>
    <row r="28" spans="1:9" hidden="1" x14ac:dyDescent="0.25">
      <c r="A28" s="324"/>
      <c r="B28" s="278" t="s">
        <v>63</v>
      </c>
      <c r="C28" s="277">
        <f>CONSOLIDADO!S100</f>
        <v>0</v>
      </c>
      <c r="D28" s="277">
        <f>CONSOLIDADO!T100</f>
        <v>0</v>
      </c>
      <c r="E28" s="332">
        <f>CONSOLIDADO!B36</f>
        <v>0</v>
      </c>
      <c r="F28" s="332">
        <v>0</v>
      </c>
      <c r="G28" s="333" t="e">
        <f t="shared" si="0"/>
        <v>#DIV/0!</v>
      </c>
      <c r="H28" s="324"/>
      <c r="I28" s="327"/>
    </row>
    <row r="29" spans="1:9" ht="26.25" hidden="1" x14ac:dyDescent="0.25">
      <c r="A29" s="324"/>
      <c r="B29" s="278" t="s">
        <v>64</v>
      </c>
      <c r="C29" s="277">
        <f>CONSOLIDADO!S101</f>
        <v>0</v>
      </c>
      <c r="D29" s="277">
        <f>CONSOLIDADO!T101</f>
        <v>0</v>
      </c>
      <c r="E29" s="332">
        <f>CONSOLIDADO!B37</f>
        <v>0</v>
      </c>
      <c r="F29" s="332">
        <v>0</v>
      </c>
      <c r="G29" s="333" t="e">
        <f t="shared" si="0"/>
        <v>#DIV/0!</v>
      </c>
      <c r="H29" s="324"/>
      <c r="I29" s="327"/>
    </row>
    <row r="30" spans="1:9" hidden="1" x14ac:dyDescent="0.25">
      <c r="A30" s="324"/>
      <c r="B30" s="278" t="s">
        <v>65</v>
      </c>
      <c r="C30" s="277">
        <f>CONSOLIDADO!S102</f>
        <v>0</v>
      </c>
      <c r="D30" s="277">
        <f>CONSOLIDADO!T102</f>
        <v>0</v>
      </c>
      <c r="E30" s="332">
        <f>CONSOLIDADO!B38</f>
        <v>0</v>
      </c>
      <c r="F30" s="332">
        <v>0</v>
      </c>
      <c r="G30" s="333" t="e">
        <f t="shared" si="0"/>
        <v>#DIV/0!</v>
      </c>
      <c r="H30" s="324"/>
      <c r="I30" s="327"/>
    </row>
    <row r="31" spans="1:9" ht="18.75" x14ac:dyDescent="0.25">
      <c r="A31" s="324"/>
      <c r="B31" s="278" t="s">
        <v>66</v>
      </c>
      <c r="C31" s="282">
        <f>CONSOLIDADO!S103</f>
        <v>28</v>
      </c>
      <c r="D31" s="282">
        <f>CONSOLIDADO!T103</f>
        <v>17</v>
      </c>
      <c r="E31" s="330">
        <f>CONSOLIDADO!B39</f>
        <v>1971</v>
      </c>
      <c r="F31" s="330">
        <v>3</v>
      </c>
      <c r="G31" s="426">
        <f t="shared" si="0"/>
        <v>2.2796352583586626E-2</v>
      </c>
      <c r="H31" s="331" t="s">
        <v>228</v>
      </c>
      <c r="I31" s="374">
        <v>0.1</v>
      </c>
    </row>
    <row r="32" spans="1:9" ht="18.75" x14ac:dyDescent="0.25">
      <c r="A32" s="334"/>
      <c r="B32" s="278" t="s">
        <v>67</v>
      </c>
      <c r="C32" s="282">
        <f>CONSOLIDADO!S104</f>
        <v>0</v>
      </c>
      <c r="D32" s="282">
        <f>CONSOLIDADO!T104</f>
        <v>367</v>
      </c>
      <c r="E32" s="330">
        <f>CONSOLIDADO!B40</f>
        <v>2562</v>
      </c>
      <c r="F32" s="330">
        <v>14</v>
      </c>
      <c r="G32" s="423">
        <f t="shared" si="0"/>
        <v>0.14246894409937888</v>
      </c>
      <c r="H32" s="331" t="s">
        <v>226</v>
      </c>
      <c r="I32" s="374">
        <v>0.14000000000000001</v>
      </c>
    </row>
    <row r="33" spans="1:9" ht="31.5" hidden="1" x14ac:dyDescent="0.25">
      <c r="A33" s="335" t="s">
        <v>217</v>
      </c>
      <c r="B33" s="278" t="s">
        <v>68</v>
      </c>
      <c r="C33" s="277">
        <f>CONSOLIDADO!S105</f>
        <v>0</v>
      </c>
      <c r="D33" s="277">
        <f>CONSOLIDADO!T105</f>
        <v>0</v>
      </c>
      <c r="E33" s="332">
        <f>CONSOLIDADO!B41</f>
        <v>0</v>
      </c>
      <c r="F33" s="332">
        <v>0</v>
      </c>
      <c r="G33" s="333" t="e">
        <f t="shared" si="0"/>
        <v>#DIV/0!</v>
      </c>
      <c r="H33" s="324"/>
      <c r="I33" s="327"/>
    </row>
    <row r="34" spans="1:9" ht="18.75" x14ac:dyDescent="0.25">
      <c r="A34" s="324"/>
      <c r="B34" s="278" t="s">
        <v>127</v>
      </c>
      <c r="C34" s="282">
        <f>CONSOLIDADO!S106</f>
        <v>30</v>
      </c>
      <c r="D34" s="282">
        <f>CONSOLIDADO!T106</f>
        <v>52</v>
      </c>
      <c r="E34" s="330">
        <f>CONSOLIDADO!B42</f>
        <v>486</v>
      </c>
      <c r="F34" s="330">
        <v>1</v>
      </c>
      <c r="G34" s="423">
        <f t="shared" si="0"/>
        <v>0.16837782340862423</v>
      </c>
      <c r="H34" s="331" t="s">
        <v>228</v>
      </c>
      <c r="I34" s="374">
        <v>0.1</v>
      </c>
    </row>
    <row r="35" spans="1:9" ht="18.75" x14ac:dyDescent="0.25">
      <c r="A35" s="324"/>
      <c r="B35" s="278" t="s">
        <v>70</v>
      </c>
      <c r="C35" s="282">
        <f>CONSOLIDADO!S107</f>
        <v>0</v>
      </c>
      <c r="D35" s="282">
        <f>CONSOLIDADO!T107</f>
        <v>122</v>
      </c>
      <c r="E35" s="330">
        <f>CONSOLIDADO!B43</f>
        <v>4085</v>
      </c>
      <c r="F35" s="330">
        <v>35</v>
      </c>
      <c r="G35" s="426">
        <f t="shared" si="0"/>
        <v>2.9611650485436892E-2</v>
      </c>
      <c r="H35" s="331" t="s">
        <v>228</v>
      </c>
      <c r="I35" s="374">
        <v>0.1</v>
      </c>
    </row>
    <row r="36" spans="1:9" ht="18.75" x14ac:dyDescent="0.25">
      <c r="A36" s="324"/>
      <c r="B36" s="278" t="s">
        <v>71</v>
      </c>
      <c r="C36" s="282">
        <f>CONSOLIDADO!S108</f>
        <v>559</v>
      </c>
      <c r="D36" s="282">
        <f>CONSOLIDADO!T108</f>
        <v>6</v>
      </c>
      <c r="E36" s="330">
        <f>CONSOLIDADO!B44</f>
        <v>1933</v>
      </c>
      <c r="F36" s="330">
        <v>1</v>
      </c>
      <c r="G36" s="423">
        <f t="shared" si="0"/>
        <v>0.2921406411582213</v>
      </c>
      <c r="H36" s="331" t="s">
        <v>229</v>
      </c>
      <c r="I36" s="374">
        <v>0.18</v>
      </c>
    </row>
    <row r="37" spans="1:9" ht="18.75" x14ac:dyDescent="0.25">
      <c r="A37" s="324"/>
      <c r="B37" s="278" t="s">
        <v>72</v>
      </c>
      <c r="C37" s="282">
        <f>CONSOLIDADO!S109</f>
        <v>0</v>
      </c>
      <c r="D37" s="282">
        <f>CONSOLIDADO!T109</f>
        <v>980</v>
      </c>
      <c r="E37" s="330">
        <f>CONSOLIDADO!B45</f>
        <v>9714</v>
      </c>
      <c r="F37" s="330">
        <v>137</v>
      </c>
      <c r="G37" s="426">
        <f t="shared" si="0"/>
        <v>9.9482286062328701E-2</v>
      </c>
      <c r="H37" s="331" t="s">
        <v>229</v>
      </c>
      <c r="I37" s="374">
        <v>0.18</v>
      </c>
    </row>
    <row r="38" spans="1:9" hidden="1" x14ac:dyDescent="0.25">
      <c r="A38" s="324"/>
      <c r="B38" s="336" t="s">
        <v>73</v>
      </c>
      <c r="C38" s="277">
        <f>CONSOLIDADO!S110</f>
        <v>0</v>
      </c>
      <c r="D38" s="277">
        <f>CONSOLIDADO!T110</f>
        <v>0</v>
      </c>
      <c r="E38" s="332">
        <f>CONSOLIDADO!B46</f>
        <v>0</v>
      </c>
      <c r="F38" s="332">
        <v>0</v>
      </c>
      <c r="G38" s="333" t="e">
        <f t="shared" si="0"/>
        <v>#DIV/0!</v>
      </c>
      <c r="H38" s="324"/>
      <c r="I38" s="327"/>
    </row>
    <row r="39" spans="1:9" hidden="1" x14ac:dyDescent="0.25">
      <c r="A39" s="324"/>
      <c r="B39" s="278" t="s">
        <v>74</v>
      </c>
      <c r="C39" s="277">
        <f>CONSOLIDADO!S111</f>
        <v>0</v>
      </c>
      <c r="D39" s="277">
        <f>CONSOLIDADO!T111</f>
        <v>0</v>
      </c>
      <c r="E39" s="332">
        <f>CONSOLIDADO!B47</f>
        <v>0</v>
      </c>
      <c r="F39" s="332">
        <v>0</v>
      </c>
      <c r="G39" s="333" t="e">
        <f t="shared" si="0"/>
        <v>#DIV/0!</v>
      </c>
      <c r="H39" s="324"/>
      <c r="I39" s="327"/>
    </row>
    <row r="40" spans="1:9" hidden="1" x14ac:dyDescent="0.25">
      <c r="A40" s="324"/>
      <c r="B40" s="278" t="s">
        <v>75</v>
      </c>
      <c r="C40" s="277">
        <f>CONSOLIDADO!S112</f>
        <v>0</v>
      </c>
      <c r="D40" s="277">
        <f>CONSOLIDADO!T112</f>
        <v>0</v>
      </c>
      <c r="E40" s="332">
        <f>CONSOLIDADO!B48</f>
        <v>0</v>
      </c>
      <c r="F40" s="332">
        <v>0</v>
      </c>
      <c r="G40" s="333" t="e">
        <f t="shared" si="0"/>
        <v>#DIV/0!</v>
      </c>
      <c r="H40" s="324"/>
      <c r="I40" s="327"/>
    </row>
    <row r="41" spans="1:9" hidden="1" x14ac:dyDescent="0.25">
      <c r="A41" s="324"/>
      <c r="B41" s="278" t="s">
        <v>76</v>
      </c>
      <c r="C41" s="277">
        <f>CONSOLIDADO!S113</f>
        <v>0</v>
      </c>
      <c r="D41" s="277">
        <f>CONSOLIDADO!T113</f>
        <v>0</v>
      </c>
      <c r="E41" s="332">
        <f>CONSOLIDADO!B49</f>
        <v>0</v>
      </c>
      <c r="F41" s="332">
        <v>0</v>
      </c>
      <c r="G41" s="333" t="e">
        <f t="shared" si="0"/>
        <v>#DIV/0!</v>
      </c>
      <c r="H41" s="324"/>
      <c r="I41" s="327"/>
    </row>
    <row r="42" spans="1:9" hidden="1" x14ac:dyDescent="0.25">
      <c r="A42" s="324"/>
      <c r="B42" s="278" t="s">
        <v>77</v>
      </c>
      <c r="C42" s="277">
        <f>CONSOLIDADO!S114</f>
        <v>0</v>
      </c>
      <c r="D42" s="277">
        <f>CONSOLIDADO!T114</f>
        <v>0</v>
      </c>
      <c r="E42" s="332">
        <f>CONSOLIDADO!B50</f>
        <v>0</v>
      </c>
      <c r="F42" s="332">
        <v>0</v>
      </c>
      <c r="G42" s="333" t="e">
        <f t="shared" si="0"/>
        <v>#DIV/0!</v>
      </c>
      <c r="H42" s="324"/>
      <c r="I42" s="327"/>
    </row>
    <row r="43" spans="1:9" ht="18.75" x14ac:dyDescent="0.25">
      <c r="A43" s="324"/>
      <c r="B43" s="278" t="s">
        <v>78</v>
      </c>
      <c r="C43" s="282">
        <f>CONSOLIDADO!S115</f>
        <v>0</v>
      </c>
      <c r="D43" s="282">
        <f>CONSOLIDADO!T115</f>
        <v>76</v>
      </c>
      <c r="E43" s="330">
        <f>CONSOLIDADO!B51</f>
        <v>407</v>
      </c>
      <c r="F43" s="330">
        <v>4</v>
      </c>
      <c r="G43" s="423">
        <f t="shared" si="0"/>
        <v>0.18491484184914841</v>
      </c>
      <c r="H43" s="331" t="s">
        <v>226</v>
      </c>
      <c r="I43" s="374">
        <v>0.14000000000000001</v>
      </c>
    </row>
    <row r="44" spans="1:9" ht="18.75" x14ac:dyDescent="0.25">
      <c r="A44" s="324"/>
      <c r="B44" s="278" t="s">
        <v>79</v>
      </c>
      <c r="C44" s="282">
        <f>CONSOLIDADO!S116</f>
        <v>0</v>
      </c>
      <c r="D44" s="282">
        <f>CONSOLIDADO!T116</f>
        <v>11</v>
      </c>
      <c r="E44" s="330">
        <f>CONSOLIDADO!B52</f>
        <v>301</v>
      </c>
      <c r="F44" s="330">
        <v>0</v>
      </c>
      <c r="G44" s="426">
        <f t="shared" si="0"/>
        <v>3.6544850498338874E-2</v>
      </c>
      <c r="H44" s="331" t="s">
        <v>226</v>
      </c>
      <c r="I44" s="374">
        <v>0.14000000000000001</v>
      </c>
    </row>
    <row r="45" spans="1:9" hidden="1" x14ac:dyDescent="0.25">
      <c r="A45" s="324"/>
      <c r="B45" s="278" t="s">
        <v>80</v>
      </c>
      <c r="C45" s="277">
        <f>CONSOLIDADO!S117</f>
        <v>0</v>
      </c>
      <c r="D45" s="277">
        <f>CONSOLIDADO!T117</f>
        <v>0</v>
      </c>
      <c r="E45" s="332">
        <f>CONSOLIDADO!B53</f>
        <v>0</v>
      </c>
      <c r="F45" s="332">
        <v>0</v>
      </c>
      <c r="G45" s="333" t="e">
        <f t="shared" si="0"/>
        <v>#DIV/0!</v>
      </c>
      <c r="H45" s="324"/>
      <c r="I45" s="327"/>
    </row>
    <row r="46" spans="1:9" hidden="1" x14ac:dyDescent="0.25">
      <c r="A46" s="324"/>
      <c r="B46" s="278" t="s">
        <v>81</v>
      </c>
      <c r="C46" s="277">
        <f>CONSOLIDADO!S118</f>
        <v>0</v>
      </c>
      <c r="D46" s="277">
        <f>CONSOLIDADO!T118</f>
        <v>0</v>
      </c>
      <c r="E46" s="332">
        <f>CONSOLIDADO!B54</f>
        <v>0</v>
      </c>
      <c r="F46" s="332">
        <v>0</v>
      </c>
      <c r="G46" s="333" t="e">
        <f t="shared" si="0"/>
        <v>#DIV/0!</v>
      </c>
      <c r="H46" s="324"/>
      <c r="I46" s="327"/>
    </row>
    <row r="47" spans="1:9" ht="18.75" x14ac:dyDescent="0.25">
      <c r="A47" s="324"/>
      <c r="B47" s="329" t="s">
        <v>82</v>
      </c>
      <c r="C47" s="282">
        <f>CONSOLIDADO!S119</f>
        <v>0</v>
      </c>
      <c r="D47" s="282">
        <f>CONSOLIDADO!T119</f>
        <v>1</v>
      </c>
      <c r="E47" s="330">
        <f>CONSOLIDADO!B55</f>
        <v>2672</v>
      </c>
      <c r="F47" s="330">
        <v>33</v>
      </c>
      <c r="G47" s="426">
        <f t="shared" si="0"/>
        <v>3.6968576709796671E-4</v>
      </c>
      <c r="H47" s="331" t="s">
        <v>226</v>
      </c>
      <c r="I47" s="374">
        <v>0.14000000000000001</v>
      </c>
    </row>
    <row r="48" spans="1:9" ht="18.75" x14ac:dyDescent="0.25">
      <c r="A48" s="324"/>
      <c r="B48" s="278" t="s">
        <v>83</v>
      </c>
      <c r="C48" s="282">
        <f>CONSOLIDADO!S120</f>
        <v>0</v>
      </c>
      <c r="D48" s="282">
        <f>CONSOLIDADO!T120</f>
        <v>91</v>
      </c>
      <c r="E48" s="330">
        <f>CONSOLIDADO!B56</f>
        <v>2147</v>
      </c>
      <c r="F48" s="330">
        <v>367</v>
      </c>
      <c r="G48" s="423">
        <f t="shared" si="0"/>
        <v>3.6197295147175818E-2</v>
      </c>
      <c r="H48" s="337"/>
    </row>
    <row r="49" spans="1:9" ht="18.75" x14ac:dyDescent="0.25">
      <c r="A49" s="324"/>
      <c r="B49" s="278" t="s">
        <v>84</v>
      </c>
      <c r="C49" s="282">
        <f>CONSOLIDADO!S121</f>
        <v>57</v>
      </c>
      <c r="D49" s="282">
        <f>CONSOLIDADO!T121</f>
        <v>20</v>
      </c>
      <c r="E49" s="330">
        <f>CONSOLIDADO!B57</f>
        <v>1066</v>
      </c>
      <c r="F49" s="330">
        <v>22</v>
      </c>
      <c r="G49" s="426">
        <f t="shared" si="0"/>
        <v>7.077205882352941E-2</v>
      </c>
      <c r="H49" s="331" t="s">
        <v>228</v>
      </c>
      <c r="I49" s="374">
        <v>0.1</v>
      </c>
    </row>
    <row r="50" spans="1:9" ht="18.75" x14ac:dyDescent="0.25">
      <c r="A50" s="324"/>
      <c r="B50" s="278" t="s">
        <v>85</v>
      </c>
      <c r="C50" s="282">
        <f>CONSOLIDADO!S122</f>
        <v>0</v>
      </c>
      <c r="D50" s="282">
        <f>CONSOLIDADO!T122</f>
        <v>539</v>
      </c>
      <c r="E50" s="330">
        <f>CONSOLIDADO!B58</f>
        <v>5358</v>
      </c>
      <c r="F50" s="330">
        <v>115</v>
      </c>
      <c r="G50" s="426">
        <f t="shared" si="0"/>
        <v>9.8483464279188748E-2</v>
      </c>
      <c r="H50" s="331" t="s">
        <v>226</v>
      </c>
      <c r="I50" s="374">
        <v>0.14000000000000001</v>
      </c>
    </row>
    <row r="51" spans="1:9" ht="18.75" x14ac:dyDescent="0.25">
      <c r="A51" s="324"/>
      <c r="B51" s="278" t="s">
        <v>86</v>
      </c>
      <c r="C51" s="282">
        <f>CONSOLIDADO!S123</f>
        <v>115</v>
      </c>
      <c r="D51" s="282">
        <f>CONSOLIDADO!T123</f>
        <v>475</v>
      </c>
      <c r="E51" s="330">
        <f>CONSOLIDADO!B59</f>
        <v>5766</v>
      </c>
      <c r="F51" s="330">
        <v>0</v>
      </c>
      <c r="G51" s="426">
        <f t="shared" si="0"/>
        <v>0.10232396808879639</v>
      </c>
      <c r="H51" s="331" t="s">
        <v>229</v>
      </c>
      <c r="I51" s="374">
        <v>0.18</v>
      </c>
    </row>
    <row r="52" spans="1:9" ht="18.75" x14ac:dyDescent="0.25">
      <c r="A52" s="324"/>
      <c r="B52" s="278" t="s">
        <v>87</v>
      </c>
      <c r="C52" s="282">
        <f>CONSOLIDADO!S124</f>
        <v>85</v>
      </c>
      <c r="D52" s="282">
        <f>CONSOLIDADO!T124</f>
        <v>219</v>
      </c>
      <c r="E52" s="330">
        <f>CONSOLIDADO!B60</f>
        <v>3633</v>
      </c>
      <c r="F52" s="330">
        <v>0</v>
      </c>
      <c r="G52" s="426">
        <f t="shared" si="0"/>
        <v>8.3677401596476741E-2</v>
      </c>
      <c r="H52" s="331" t="s">
        <v>229</v>
      </c>
      <c r="I52" s="374">
        <v>0.18</v>
      </c>
    </row>
    <row r="53" spans="1:9" ht="18.75" x14ac:dyDescent="0.25">
      <c r="A53" s="324"/>
      <c r="B53" s="278" t="s">
        <v>88</v>
      </c>
      <c r="C53" s="282">
        <f>CONSOLIDADO!S125</f>
        <v>475</v>
      </c>
      <c r="D53" s="282">
        <f>CONSOLIDADO!T125</f>
        <v>10</v>
      </c>
      <c r="E53" s="330">
        <f>CONSOLIDADO!B61</f>
        <v>3136</v>
      </c>
      <c r="F53" s="330">
        <v>1</v>
      </c>
      <c r="G53" s="426">
        <f t="shared" si="0"/>
        <v>0.15460631176283074</v>
      </c>
      <c r="H53" s="331" t="s">
        <v>229</v>
      </c>
      <c r="I53" s="374">
        <v>0.18</v>
      </c>
    </row>
    <row r="54" spans="1:9" ht="18.75" x14ac:dyDescent="0.25">
      <c r="A54" s="324"/>
      <c r="B54" s="278" t="s">
        <v>89</v>
      </c>
      <c r="C54" s="282">
        <f>CONSOLIDADO!S126</f>
        <v>31</v>
      </c>
      <c r="D54" s="282">
        <f>CONSOLIDADO!T126</f>
        <v>823</v>
      </c>
      <c r="E54" s="330">
        <f>CONSOLIDADO!B62</f>
        <v>8909</v>
      </c>
      <c r="F54" s="330">
        <v>29</v>
      </c>
      <c r="G54" s="426">
        <f t="shared" si="0"/>
        <v>9.5547102260013422E-2</v>
      </c>
      <c r="H54" s="331" t="s">
        <v>226</v>
      </c>
      <c r="I54" s="374">
        <v>0.14000000000000001</v>
      </c>
    </row>
    <row r="55" spans="1:9" hidden="1" x14ac:dyDescent="0.25">
      <c r="A55" s="324"/>
      <c r="B55" s="278" t="s">
        <v>90</v>
      </c>
      <c r="C55" s="277">
        <f>CONSOLIDADO!S127</f>
        <v>0</v>
      </c>
      <c r="D55" s="277">
        <f>CONSOLIDADO!T127</f>
        <v>0</v>
      </c>
      <c r="E55" s="332">
        <f>CONSOLIDADO!B63</f>
        <v>0</v>
      </c>
      <c r="F55" s="332">
        <v>0</v>
      </c>
      <c r="G55" s="333" t="e">
        <f t="shared" si="0"/>
        <v>#DIV/0!</v>
      </c>
      <c r="H55" s="324"/>
      <c r="I55" s="327"/>
    </row>
    <row r="56" spans="1:9" ht="18.75" x14ac:dyDescent="0.25">
      <c r="A56" s="324"/>
      <c r="B56" s="278" t="s">
        <v>91</v>
      </c>
      <c r="C56" s="282">
        <f>CONSOLIDADO!S128</f>
        <v>0</v>
      </c>
      <c r="D56" s="282">
        <f>CONSOLIDADO!T128</f>
        <v>44</v>
      </c>
      <c r="E56" s="330">
        <f>CONSOLIDADO!B64</f>
        <v>2866</v>
      </c>
      <c r="F56" s="330">
        <v>1</v>
      </c>
      <c r="G56" s="426">
        <f t="shared" si="0"/>
        <v>1.5347052668294385E-2</v>
      </c>
      <c r="H56" s="331" t="s">
        <v>228</v>
      </c>
      <c r="I56" s="374">
        <v>0.1</v>
      </c>
    </row>
    <row r="57" spans="1:9" hidden="1" x14ac:dyDescent="0.25">
      <c r="A57" s="324"/>
      <c r="B57" s="278" t="s">
        <v>92</v>
      </c>
      <c r="C57" s="277">
        <f>CONSOLIDADO!S129</f>
        <v>0</v>
      </c>
      <c r="D57" s="277">
        <f>CONSOLIDADO!T129</f>
        <v>0</v>
      </c>
      <c r="E57" s="332">
        <f>CONSOLIDADO!B65</f>
        <v>0</v>
      </c>
      <c r="F57" s="332">
        <v>0</v>
      </c>
      <c r="G57" s="333" t="e">
        <f t="shared" si="0"/>
        <v>#DIV/0!</v>
      </c>
      <c r="H57" s="324"/>
      <c r="I57" s="327"/>
    </row>
    <row r="58" spans="1:9" ht="18.75" x14ac:dyDescent="0.25">
      <c r="A58" s="324"/>
      <c r="B58" s="278" t="s">
        <v>93</v>
      </c>
      <c r="C58" s="282">
        <f>CONSOLIDADO!S130</f>
        <v>0</v>
      </c>
      <c r="D58" s="282">
        <f>CONSOLIDADO!T130</f>
        <v>6</v>
      </c>
      <c r="E58" s="330">
        <f>CONSOLIDADO!B66</f>
        <v>335</v>
      </c>
      <c r="F58" s="330"/>
      <c r="G58" s="426">
        <f t="shared" si="0"/>
        <v>1.7910447761194031E-2</v>
      </c>
      <c r="H58" s="331" t="s">
        <v>226</v>
      </c>
      <c r="I58" s="374">
        <v>0.14000000000000001</v>
      </c>
    </row>
    <row r="59" spans="1:9" hidden="1" x14ac:dyDescent="0.25">
      <c r="A59" s="324"/>
      <c r="B59" s="278" t="s">
        <v>94</v>
      </c>
      <c r="C59" s="277">
        <f>CONSOLIDADO!S131</f>
        <v>0</v>
      </c>
      <c r="D59" s="277">
        <f>CONSOLIDADO!T131</f>
        <v>0</v>
      </c>
      <c r="E59" s="332">
        <f>CONSOLIDADO!B67</f>
        <v>0</v>
      </c>
      <c r="F59" s="332">
        <v>0</v>
      </c>
      <c r="G59" s="333" t="e">
        <f t="shared" si="0"/>
        <v>#DIV/0!</v>
      </c>
      <c r="H59" s="324"/>
      <c r="I59" s="327"/>
    </row>
    <row r="60" spans="1:9" hidden="1" x14ac:dyDescent="0.25">
      <c r="A60" s="324"/>
      <c r="B60" s="278" t="s">
        <v>95</v>
      </c>
      <c r="C60" s="277">
        <f>CONSOLIDADO!S132</f>
        <v>0</v>
      </c>
      <c r="D60" s="277">
        <f>CONSOLIDADO!T132</f>
        <v>0</v>
      </c>
      <c r="E60" s="332">
        <f>CONSOLIDADO!B68</f>
        <v>0</v>
      </c>
      <c r="F60" s="332">
        <v>0</v>
      </c>
      <c r="G60" s="333" t="e">
        <f t="shared" si="0"/>
        <v>#DIV/0!</v>
      </c>
      <c r="H60" s="324"/>
      <c r="I60" s="327"/>
    </row>
    <row r="61" spans="1:9" hidden="1" x14ac:dyDescent="0.25">
      <c r="A61" s="324"/>
      <c r="B61" s="278" t="s">
        <v>96</v>
      </c>
      <c r="C61" s="277">
        <f>CONSOLIDADO!S133</f>
        <v>0</v>
      </c>
      <c r="D61" s="277">
        <f>CONSOLIDADO!T133</f>
        <v>0</v>
      </c>
      <c r="E61" s="332">
        <f>CONSOLIDADO!B69</f>
        <v>0</v>
      </c>
      <c r="F61" s="332">
        <v>0</v>
      </c>
      <c r="G61" s="333" t="e">
        <f t="shared" si="0"/>
        <v>#DIV/0!</v>
      </c>
      <c r="H61" s="324"/>
      <c r="I61" s="327"/>
    </row>
    <row r="62" spans="1:9" hidden="1" x14ac:dyDescent="0.25">
      <c r="A62" s="324"/>
      <c r="B62" s="329" t="s">
        <v>97</v>
      </c>
      <c r="C62" s="277">
        <f>CONSOLIDADO!S134</f>
        <v>0</v>
      </c>
      <c r="D62" s="277">
        <f>CONSOLIDADO!T134</f>
        <v>0</v>
      </c>
      <c r="E62" s="332">
        <f>CONSOLIDADO!B70</f>
        <v>0</v>
      </c>
      <c r="F62" s="332">
        <v>0</v>
      </c>
      <c r="G62" s="333" t="e">
        <f t="shared" si="0"/>
        <v>#DIV/0!</v>
      </c>
      <c r="H62" s="324"/>
      <c r="I62" s="327"/>
    </row>
    <row r="63" spans="1:9" hidden="1" x14ac:dyDescent="0.25">
      <c r="A63" s="324"/>
      <c r="B63" s="338" t="s">
        <v>98</v>
      </c>
      <c r="C63" s="279">
        <f>CONSOLIDADO!S135</f>
        <v>0</v>
      </c>
      <c r="D63" s="279">
        <f>CONSOLIDADO!T135</f>
        <v>0</v>
      </c>
      <c r="E63" s="332">
        <f>CONSOLIDADO!B71</f>
        <v>0</v>
      </c>
      <c r="F63" s="332">
        <v>0</v>
      </c>
      <c r="G63" s="333" t="e">
        <f t="shared" si="0"/>
        <v>#DIV/0!</v>
      </c>
      <c r="H63" s="324"/>
      <c r="I63" s="327"/>
    </row>
    <row r="64" spans="1:9" ht="23.25" x14ac:dyDescent="0.35">
      <c r="A64" s="324"/>
      <c r="B64" s="339" t="s">
        <v>99</v>
      </c>
      <c r="C64" s="340">
        <f>SUM(C4:C63)</f>
        <v>1684</v>
      </c>
      <c r="D64" s="340">
        <f>SUM(D4:D63)</f>
        <v>5288</v>
      </c>
      <c r="E64" s="341">
        <f>SUM(E4:E63)</f>
        <v>87611</v>
      </c>
      <c r="F64" s="341">
        <f>SUBTOTAL(9,F4:F58)</f>
        <v>1283</v>
      </c>
      <c r="G64" s="423"/>
      <c r="H64" s="425">
        <f>8/28</f>
        <v>0.2857142857142857</v>
      </c>
      <c r="I64" s="374"/>
    </row>
  </sheetData>
  <autoFilter ref="C3:H63">
    <filterColumn colId="4">
      <filters>
        <filter val="0%"/>
        <filter val="1%"/>
        <filter val="11%"/>
        <filter val="14%"/>
        <filter val="16%"/>
        <filter val="2%"/>
        <filter val="27%"/>
        <filter val="3%"/>
        <filter val="4%"/>
        <filter val="5%"/>
        <filter val="6%"/>
        <filter val="7%"/>
        <filter val="8%"/>
      </filters>
    </filterColumn>
  </autoFilter>
  <mergeCells count="1">
    <mergeCell ref="B2:G2"/>
  </mergeCells>
  <pageMargins left="0.25" right="0.25" top="0.28000000000000003" bottom="0.31" header="0.3" footer="0.3"/>
  <pageSetup scale="6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topLeftCell="K71" zoomScale="90" zoomScaleNormal="90" workbookViewId="0">
      <selection activeCell="T77" sqref="T77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",[1]NOMBRE!B2," - ","( ",[1]NOMBRE!C2,[1]NOMBRE!D2,[1]NOMBRE!E2,[1]NOMBRE!F2,[1]NOMBRE!G2," )")</f>
        <v>COMUNA:  - (  )</v>
      </c>
    </row>
    <row r="3" spans="1:141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141" x14ac:dyDescent="0.25">
      <c r="A4" s="1" t="str">
        <f>CONCATENATE("MES: ",[1]NOMBRE!B6," - ","( ",[1]NOMBRE!C6,[1]NOMBRE!D6," )")</f>
        <v>MES:  - (  )</v>
      </c>
    </row>
    <row r="5" spans="1:141" x14ac:dyDescent="0.25">
      <c r="A5" s="1" t="str">
        <f>CONCATENATE("AÑO: ",[1]NOMBRE!B7)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520" t="s">
        <v>3</v>
      </c>
      <c r="B9" s="533" t="s">
        <v>4</v>
      </c>
      <c r="C9" s="534"/>
      <c r="D9" s="534"/>
      <c r="E9" s="534"/>
      <c r="F9" s="534"/>
      <c r="G9" s="534"/>
      <c r="H9" s="534"/>
      <c r="I9" s="534"/>
      <c r="J9" s="534"/>
      <c r="K9" s="534"/>
      <c r="L9" s="534"/>
      <c r="M9" s="534"/>
      <c r="N9" s="534"/>
      <c r="O9" s="534"/>
      <c r="P9" s="534"/>
      <c r="Q9" s="534"/>
      <c r="R9" s="534"/>
      <c r="S9" s="534"/>
      <c r="T9" s="534"/>
      <c r="U9" s="534"/>
      <c r="V9" s="535"/>
      <c r="W9" s="520" t="s">
        <v>5</v>
      </c>
      <c r="X9" s="488"/>
      <c r="Y9" s="488"/>
      <c r="Z9" s="488"/>
      <c r="AA9" s="488"/>
      <c r="AB9" s="488"/>
      <c r="AC9" s="488"/>
      <c r="AD9" s="489"/>
      <c r="AE9" s="536" t="s">
        <v>6</v>
      </c>
      <c r="AF9" s="536"/>
    </row>
    <row r="10" spans="1:141" ht="15" customHeight="1" x14ac:dyDescent="0.25">
      <c r="A10" s="531"/>
      <c r="B10" s="492" t="s">
        <v>7</v>
      </c>
      <c r="C10" s="520" t="s">
        <v>8</v>
      </c>
      <c r="D10" s="488"/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9"/>
      <c r="T10" s="492" t="s">
        <v>9</v>
      </c>
      <c r="U10" s="486" t="s">
        <v>10</v>
      </c>
      <c r="V10" s="487"/>
      <c r="W10" s="508" t="s">
        <v>11</v>
      </c>
      <c r="X10" s="508"/>
      <c r="Y10" s="508"/>
      <c r="Z10" s="487"/>
      <c r="AA10" s="486" t="s">
        <v>12</v>
      </c>
      <c r="AB10" s="508"/>
      <c r="AC10" s="508"/>
      <c r="AD10" s="487"/>
      <c r="AE10" s="536"/>
      <c r="AF10" s="536"/>
    </row>
    <row r="11" spans="1:141" ht="32.25" customHeight="1" x14ac:dyDescent="0.25">
      <c r="A11" s="532"/>
      <c r="B11" s="494"/>
      <c r="C11" s="15" t="s">
        <v>13</v>
      </c>
      <c r="D11" s="16" t="s">
        <v>14</v>
      </c>
      <c r="E11" s="17" t="s">
        <v>15</v>
      </c>
      <c r="F11" s="17" t="s">
        <v>16</v>
      </c>
      <c r="G11" s="17" t="s">
        <v>17</v>
      </c>
      <c r="H11" s="18" t="s">
        <v>18</v>
      </c>
      <c r="I11" s="18" t="s">
        <v>19</v>
      </c>
      <c r="J11" s="18" t="s">
        <v>20</v>
      </c>
      <c r="K11" s="18" t="s">
        <v>21</v>
      </c>
      <c r="L11" s="18" t="s">
        <v>22</v>
      </c>
      <c r="M11" s="18" t="s">
        <v>23</v>
      </c>
      <c r="N11" s="18" t="s">
        <v>24</v>
      </c>
      <c r="O11" s="18" t="s">
        <v>25</v>
      </c>
      <c r="P11" s="18" t="s">
        <v>26</v>
      </c>
      <c r="Q11" s="18" t="s">
        <v>27</v>
      </c>
      <c r="R11" s="18" t="s">
        <v>28</v>
      </c>
      <c r="S11" s="19" t="s">
        <v>29</v>
      </c>
      <c r="T11" s="495"/>
      <c r="U11" s="20" t="s">
        <v>30</v>
      </c>
      <c r="V11" s="19" t="s">
        <v>31</v>
      </c>
      <c r="W11" s="21" t="s">
        <v>32</v>
      </c>
      <c r="X11" s="22" t="s">
        <v>33</v>
      </c>
      <c r="Y11" s="17" t="s">
        <v>34</v>
      </c>
      <c r="Z11" s="19" t="s">
        <v>35</v>
      </c>
      <c r="AA11" s="22" t="s">
        <v>32</v>
      </c>
      <c r="AB11" s="22" t="s">
        <v>33</v>
      </c>
      <c r="AC11" s="17" t="s">
        <v>34</v>
      </c>
      <c r="AD11" s="19" t="s">
        <v>36</v>
      </c>
      <c r="AE11" s="15" t="s">
        <v>37</v>
      </c>
      <c r="AF11" s="19" t="s">
        <v>38</v>
      </c>
    </row>
    <row r="12" spans="1:141" x14ac:dyDescent="0.25">
      <c r="A12" s="23" t="s">
        <v>39</v>
      </c>
      <c r="B12" s="24">
        <f>SUM(C12:S12)</f>
        <v>4630</v>
      </c>
      <c r="C12" s="25">
        <f>SUM(ENERO:DICIEMBRE!C12)</f>
        <v>2276</v>
      </c>
      <c r="D12" s="25">
        <f>SUM(ENERO:DICIEMBRE!D12)</f>
        <v>1014</v>
      </c>
      <c r="E12" s="25">
        <f>SUM(ENERO:DICIEMBRE!E12)</f>
        <v>1070</v>
      </c>
      <c r="F12" s="25">
        <f>SUM(ENERO:DICIEMBRE!F12)</f>
        <v>264</v>
      </c>
      <c r="G12" s="25">
        <f>SUM(ENERO:DICIEMBRE!G12)</f>
        <v>4</v>
      </c>
      <c r="H12" s="25">
        <f>SUM(ENERO:DICIEMBRE!H12)</f>
        <v>0</v>
      </c>
      <c r="I12" s="25">
        <f>SUM(ENERO:DICIEMBRE!I12)</f>
        <v>1</v>
      </c>
      <c r="J12" s="25">
        <f>SUM(ENERO:DICIEMBRE!J12)</f>
        <v>0</v>
      </c>
      <c r="K12" s="25">
        <f>SUM(ENERO:DICIEMBRE!K12)</f>
        <v>0</v>
      </c>
      <c r="L12" s="25">
        <f>SUM(ENERO:DICIEMBRE!L12)</f>
        <v>0</v>
      </c>
      <c r="M12" s="25">
        <f>SUM(ENERO:DICIEMBRE!M12)</f>
        <v>0</v>
      </c>
      <c r="N12" s="25">
        <f>SUM(ENERO:DICIEMBRE!N12)</f>
        <v>0</v>
      </c>
      <c r="O12" s="25">
        <f>SUM(ENERO:DICIEMBRE!O12)</f>
        <v>1</v>
      </c>
      <c r="P12" s="25">
        <f>SUM(ENERO:DICIEMBRE!P12)</f>
        <v>0</v>
      </c>
      <c r="Q12" s="25">
        <f>SUM(ENERO:DICIEMBRE!Q12)</f>
        <v>0</v>
      </c>
      <c r="R12" s="25">
        <f>SUM(ENERO:DICIEMBRE!R12)</f>
        <v>0</v>
      </c>
      <c r="S12" s="25">
        <f>SUM(ENERO:DICIEMBRE!S12)</f>
        <v>0</v>
      </c>
      <c r="T12" s="25">
        <f>SUM(ENERO:DICIEMBRE!T12)</f>
        <v>4630</v>
      </c>
      <c r="U12" s="25">
        <f>SUM(ENERO:DICIEMBRE!U12)</f>
        <v>2340</v>
      </c>
      <c r="V12" s="25">
        <f>SUM(ENERO:DICIEMBRE!V12)</f>
        <v>2290</v>
      </c>
      <c r="W12" s="23">
        <f>SUM(X12+Y12+Z12)</f>
        <v>1429</v>
      </c>
      <c r="X12" s="25">
        <f>SUM(ENERO:DICIEMBRE!X12)</f>
        <v>250</v>
      </c>
      <c r="Y12" s="25">
        <f>SUM(ENERO:DICIEMBRE!Y12)</f>
        <v>1179</v>
      </c>
      <c r="Z12" s="25">
        <f>SUM(ENERO:DICIEMBRE!Z12)</f>
        <v>0</v>
      </c>
      <c r="AA12" s="30">
        <f>SUM(AB12+AC12+AD12)</f>
        <v>66</v>
      </c>
      <c r="AB12" s="25">
        <f>SUM(ENERO:DICIEMBRE!AB12)</f>
        <v>1</v>
      </c>
      <c r="AC12" s="25">
        <f>SUM(ENERO:DICIEMBRE!AC12)</f>
        <v>65</v>
      </c>
      <c r="AD12" s="25">
        <f>SUM(ENERO:DICIEMBRE!AD12)</f>
        <v>0</v>
      </c>
      <c r="AE12" s="25">
        <f>SUM(ENERO:DICIEMBRE!AE12)</f>
        <v>34</v>
      </c>
      <c r="AF12" s="25">
        <f>SUM(ENERO:DICIEMBRE!AF12)</f>
        <v>22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16582</v>
      </c>
      <c r="C13" s="25">
        <f>SUM(ENERO:DICIEMBRE!C13)</f>
        <v>1</v>
      </c>
      <c r="D13" s="25">
        <f>SUM(ENERO:DICIEMBRE!D13)</f>
        <v>0</v>
      </c>
      <c r="E13" s="25">
        <f>SUM(ENERO:DICIEMBRE!E13)</f>
        <v>1</v>
      </c>
      <c r="F13" s="25">
        <f>SUM(ENERO:DICIEMBRE!F13)</f>
        <v>244</v>
      </c>
      <c r="G13" s="25">
        <f>SUM(ENERO:DICIEMBRE!G13)</f>
        <v>424</v>
      </c>
      <c r="H13" s="25">
        <f>SUM(ENERO:DICIEMBRE!H13)</f>
        <v>633</v>
      </c>
      <c r="I13" s="25">
        <f>SUM(ENERO:DICIEMBRE!I13)</f>
        <v>877</v>
      </c>
      <c r="J13" s="25">
        <f>SUM(ENERO:DICIEMBRE!J13)</f>
        <v>880</v>
      </c>
      <c r="K13" s="25">
        <f>SUM(ENERO:DICIEMBRE!K13)</f>
        <v>1117</v>
      </c>
      <c r="L13" s="25">
        <f>SUM(ENERO:DICIEMBRE!L13)</f>
        <v>954</v>
      </c>
      <c r="M13" s="25">
        <f>SUM(ENERO:DICIEMBRE!M13)</f>
        <v>1224</v>
      </c>
      <c r="N13" s="25">
        <f>SUM(ENERO:DICIEMBRE!N13)</f>
        <v>1626</v>
      </c>
      <c r="O13" s="25">
        <f>SUM(ENERO:DICIEMBRE!O13)</f>
        <v>1817</v>
      </c>
      <c r="P13" s="25">
        <f>SUM(ENERO:DICIEMBRE!P13)</f>
        <v>1882</v>
      </c>
      <c r="Q13" s="25">
        <f>SUM(ENERO:DICIEMBRE!Q13)</f>
        <v>1666</v>
      </c>
      <c r="R13" s="25">
        <f>SUM(ENERO:DICIEMBRE!R13)</f>
        <v>1520</v>
      </c>
      <c r="S13" s="25">
        <f>SUM(ENERO:DICIEMBRE!S13)</f>
        <v>1716</v>
      </c>
      <c r="T13" s="25">
        <f>SUM(ENERO:DICIEMBRE!T13)</f>
        <v>16582</v>
      </c>
      <c r="U13" s="25">
        <f>SUM(ENERO:DICIEMBRE!U13)</f>
        <v>5869</v>
      </c>
      <c r="V13" s="25">
        <f>SUM(ENERO:DICIEMBRE!V13)</f>
        <v>10713</v>
      </c>
      <c r="W13" s="35">
        <f t="shared" ref="W13:W37" si="1">SUM(X13+Y13+Z13)</f>
        <v>3</v>
      </c>
      <c r="X13" s="25">
        <f>SUM(ENERO:DICIEMBRE!X13)</f>
        <v>0</v>
      </c>
      <c r="Y13" s="25">
        <f>SUM(ENERO:DICIEMBRE!Y13)</f>
        <v>2</v>
      </c>
      <c r="Z13" s="25">
        <f>SUM(ENERO:DICIEMBRE!Z13)</f>
        <v>1</v>
      </c>
      <c r="AA13" s="39">
        <f t="shared" ref="AA13:AA38" si="2">SUM(AB13+AC13+AD13)</f>
        <v>5430</v>
      </c>
      <c r="AB13" s="25">
        <f>SUM(ENERO:DICIEMBRE!AB13)</f>
        <v>1387</v>
      </c>
      <c r="AC13" s="25">
        <f>SUM(ENERO:DICIEMBRE!AC13)</f>
        <v>4037</v>
      </c>
      <c r="AD13" s="25">
        <f>SUM(ENERO:DICIEMBRE!AD13)</f>
        <v>6</v>
      </c>
      <c r="AE13" s="25">
        <f>SUM(ENERO:DICIEMBRE!AE13)</f>
        <v>0</v>
      </c>
      <c r="AF13" s="25">
        <f>SUM(ENERO:DICIEMBRE!AF13)</f>
        <v>2699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25">
        <f>SUM(ENERO:DICIEMBRE!C14)</f>
        <v>0</v>
      </c>
      <c r="D14" s="25">
        <f>SUM(ENERO:DICIEMBRE!D14)</f>
        <v>0</v>
      </c>
      <c r="E14" s="25">
        <f>SUM(ENERO:DICIEMBRE!E14)</f>
        <v>0</v>
      </c>
      <c r="F14" s="25">
        <f>SUM(ENERO:DICIEMBRE!F14)</f>
        <v>0</v>
      </c>
      <c r="G14" s="25">
        <f>SUM(ENERO:DICIEMBRE!G14)</f>
        <v>0</v>
      </c>
      <c r="H14" s="25">
        <f>SUM(ENERO:DICIEMBRE!H14)</f>
        <v>0</v>
      </c>
      <c r="I14" s="25">
        <f>SUM(ENERO:DICIEMBRE!I14)</f>
        <v>0</v>
      </c>
      <c r="J14" s="25">
        <f>SUM(ENERO:DICIEMBRE!J14)</f>
        <v>0</v>
      </c>
      <c r="K14" s="25">
        <f>SUM(ENERO:DICIEMBRE!K14)</f>
        <v>0</v>
      </c>
      <c r="L14" s="25">
        <f>SUM(ENERO:DICIEMBRE!L14)</f>
        <v>0</v>
      </c>
      <c r="M14" s="25">
        <f>SUM(ENERO:DICIEMBRE!M14)</f>
        <v>0</v>
      </c>
      <c r="N14" s="25">
        <f>SUM(ENERO:DICIEMBRE!N14)</f>
        <v>0</v>
      </c>
      <c r="O14" s="25">
        <f>SUM(ENERO:DICIEMBRE!O14)</f>
        <v>0</v>
      </c>
      <c r="P14" s="25">
        <f>SUM(ENERO:DICIEMBRE!P14)</f>
        <v>0</v>
      </c>
      <c r="Q14" s="25">
        <f>SUM(ENERO:DICIEMBRE!Q14)</f>
        <v>0</v>
      </c>
      <c r="R14" s="25">
        <f>SUM(ENERO:DICIEMBRE!R14)</f>
        <v>0</v>
      </c>
      <c r="S14" s="25">
        <f>SUM(ENERO:DICIEMBRE!S14)</f>
        <v>0</v>
      </c>
      <c r="T14" s="25">
        <f>SUM(ENERO:DICIEMBRE!T14)</f>
        <v>0</v>
      </c>
      <c r="U14" s="25">
        <f>SUM(ENERO:DICIEMBRE!U14)</f>
        <v>0</v>
      </c>
      <c r="V14" s="25">
        <f>SUM(ENERO:DICIEMBRE!V14)</f>
        <v>0</v>
      </c>
      <c r="W14" s="35">
        <f t="shared" si="1"/>
        <v>0</v>
      </c>
      <c r="X14" s="25">
        <f>SUM(ENERO:DICIEMBRE!X14)</f>
        <v>0</v>
      </c>
      <c r="Y14" s="25">
        <f>SUM(ENERO:DICIEMBRE!Y14)</f>
        <v>0</v>
      </c>
      <c r="Z14" s="25">
        <f>SUM(ENERO:DICIEMBRE!Z14)</f>
        <v>0</v>
      </c>
      <c r="AA14" s="39">
        <f t="shared" si="2"/>
        <v>0</v>
      </c>
      <c r="AB14" s="25">
        <f>SUM(ENERO:DICIEMBRE!AB14)</f>
        <v>0</v>
      </c>
      <c r="AC14" s="25">
        <f>SUM(ENERO:DICIEMBRE!AC14)</f>
        <v>0</v>
      </c>
      <c r="AD14" s="25">
        <f>SUM(ENERO:DICIEMBRE!AD14)</f>
        <v>0</v>
      </c>
      <c r="AE14" s="25">
        <f>SUM(ENERO:DICIEMBRE!AE14)</f>
        <v>0</v>
      </c>
      <c r="AF14" s="25">
        <f>SUM(ENERO:DICIEMBRE!AF14)</f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427</v>
      </c>
      <c r="C15" s="25">
        <f>SUM(ENERO:DICIEMBRE!C15)</f>
        <v>230</v>
      </c>
      <c r="D15" s="25">
        <f>SUM(ENERO:DICIEMBRE!D15)</f>
        <v>126</v>
      </c>
      <c r="E15" s="25">
        <f>SUM(ENERO:DICIEMBRE!E15)</f>
        <v>65</v>
      </c>
      <c r="F15" s="25">
        <f>SUM(ENERO:DICIEMBRE!F15)</f>
        <v>6</v>
      </c>
      <c r="G15" s="25">
        <f>SUM(ENERO:DICIEMBRE!G15)</f>
        <v>0</v>
      </c>
      <c r="H15" s="25">
        <f>SUM(ENERO:DICIEMBRE!H15)</f>
        <v>0</v>
      </c>
      <c r="I15" s="25">
        <f>SUM(ENERO:DICIEMBRE!I15)</f>
        <v>0</v>
      </c>
      <c r="J15" s="25">
        <f>SUM(ENERO:DICIEMBRE!J15)</f>
        <v>0</v>
      </c>
      <c r="K15" s="25">
        <f>SUM(ENERO:DICIEMBRE!K15)</f>
        <v>0</v>
      </c>
      <c r="L15" s="25">
        <f>SUM(ENERO:DICIEMBRE!L15)</f>
        <v>0</v>
      </c>
      <c r="M15" s="25">
        <f>SUM(ENERO:DICIEMBRE!M15)</f>
        <v>0</v>
      </c>
      <c r="N15" s="25">
        <f>SUM(ENERO:DICIEMBRE!N15)</f>
        <v>0</v>
      </c>
      <c r="O15" s="25">
        <f>SUM(ENERO:DICIEMBRE!O15)</f>
        <v>0</v>
      </c>
      <c r="P15" s="25">
        <f>SUM(ENERO:DICIEMBRE!P15)</f>
        <v>0</v>
      </c>
      <c r="Q15" s="25">
        <f>SUM(ENERO:DICIEMBRE!Q15)</f>
        <v>0</v>
      </c>
      <c r="R15" s="25">
        <f>SUM(ENERO:DICIEMBRE!R15)</f>
        <v>0</v>
      </c>
      <c r="S15" s="25">
        <f>SUM(ENERO:DICIEMBRE!S15)</f>
        <v>0</v>
      </c>
      <c r="T15" s="25">
        <f>SUM(ENERO:DICIEMBRE!T15)</f>
        <v>427</v>
      </c>
      <c r="U15" s="25">
        <f>SUM(ENERO:DICIEMBRE!U15)</f>
        <v>250</v>
      </c>
      <c r="V15" s="25">
        <f>SUM(ENERO:DICIEMBRE!V15)</f>
        <v>177</v>
      </c>
      <c r="W15" s="35">
        <f t="shared" si="1"/>
        <v>71</v>
      </c>
      <c r="X15" s="25">
        <f>SUM(ENERO:DICIEMBRE!X15)</f>
        <v>33</v>
      </c>
      <c r="Y15" s="25">
        <f>SUM(ENERO:DICIEMBRE!Y15)</f>
        <v>38</v>
      </c>
      <c r="Z15" s="25">
        <f>SUM(ENERO:DICIEMBRE!Z15)</f>
        <v>0</v>
      </c>
      <c r="AA15" s="39">
        <f t="shared" si="2"/>
        <v>0</v>
      </c>
      <c r="AB15" s="25">
        <f>SUM(ENERO:DICIEMBRE!AB15)</f>
        <v>0</v>
      </c>
      <c r="AC15" s="25">
        <f>SUM(ENERO:DICIEMBRE!AC15)</f>
        <v>0</v>
      </c>
      <c r="AD15" s="25">
        <f>SUM(ENERO:DICIEMBRE!AD15)</f>
        <v>0</v>
      </c>
      <c r="AE15" s="25">
        <f>SUM(ENERO:DICIEMBRE!AE15)</f>
        <v>0</v>
      </c>
      <c r="AF15" s="25">
        <f>SUM(ENERO:DICIEMBRE!AF15)</f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1258</v>
      </c>
      <c r="C16" s="25">
        <f>SUM(ENERO:DICIEMBRE!C16)</f>
        <v>0</v>
      </c>
      <c r="D16" s="25">
        <f>SUM(ENERO:DICIEMBRE!D16)</f>
        <v>0</v>
      </c>
      <c r="E16" s="25">
        <f>SUM(ENERO:DICIEMBRE!E16)</f>
        <v>0</v>
      </c>
      <c r="F16" s="25">
        <f>SUM(ENERO:DICIEMBRE!F16)</f>
        <v>35</v>
      </c>
      <c r="G16" s="25">
        <f>SUM(ENERO:DICIEMBRE!G16)</f>
        <v>20</v>
      </c>
      <c r="H16" s="25">
        <f>SUM(ENERO:DICIEMBRE!H16)</f>
        <v>12</v>
      </c>
      <c r="I16" s="25">
        <f>SUM(ENERO:DICIEMBRE!I16)</f>
        <v>18</v>
      </c>
      <c r="J16" s="25">
        <f>SUM(ENERO:DICIEMBRE!J16)</f>
        <v>22</v>
      </c>
      <c r="K16" s="25">
        <f>SUM(ENERO:DICIEMBRE!K16)</f>
        <v>18</v>
      </c>
      <c r="L16" s="25">
        <f>SUM(ENERO:DICIEMBRE!L16)</f>
        <v>46</v>
      </c>
      <c r="M16" s="25">
        <f>SUM(ENERO:DICIEMBRE!M16)</f>
        <v>49</v>
      </c>
      <c r="N16" s="25">
        <f>SUM(ENERO:DICIEMBRE!N16)</f>
        <v>76</v>
      </c>
      <c r="O16" s="25">
        <f>SUM(ENERO:DICIEMBRE!O16)</f>
        <v>109</v>
      </c>
      <c r="P16" s="25">
        <f>SUM(ENERO:DICIEMBRE!P16)</f>
        <v>179</v>
      </c>
      <c r="Q16" s="25">
        <f>SUM(ENERO:DICIEMBRE!Q16)</f>
        <v>234</v>
      </c>
      <c r="R16" s="25">
        <f>SUM(ENERO:DICIEMBRE!R16)</f>
        <v>188</v>
      </c>
      <c r="S16" s="25">
        <f>SUM(ENERO:DICIEMBRE!S16)</f>
        <v>252</v>
      </c>
      <c r="T16" s="25">
        <f>SUM(ENERO:DICIEMBRE!T16)</f>
        <v>1258</v>
      </c>
      <c r="U16" s="25">
        <f>SUM(ENERO:DICIEMBRE!U16)</f>
        <v>534</v>
      </c>
      <c r="V16" s="25">
        <f>SUM(ENERO:DICIEMBRE!V16)</f>
        <v>724</v>
      </c>
      <c r="W16" s="35">
        <f t="shared" si="1"/>
        <v>0</v>
      </c>
      <c r="X16" s="25">
        <f>SUM(ENERO:DICIEMBRE!X16)</f>
        <v>0</v>
      </c>
      <c r="Y16" s="25">
        <f>SUM(ENERO:DICIEMBRE!Y16)</f>
        <v>0</v>
      </c>
      <c r="Z16" s="25">
        <f>SUM(ENERO:DICIEMBRE!Z16)</f>
        <v>0</v>
      </c>
      <c r="AA16" s="43">
        <f t="shared" si="2"/>
        <v>415</v>
      </c>
      <c r="AB16" s="25">
        <f>SUM(ENERO:DICIEMBRE!AB16)</f>
        <v>296</v>
      </c>
      <c r="AC16" s="25">
        <f>SUM(ENERO:DICIEMBRE!AC16)</f>
        <v>118</v>
      </c>
      <c r="AD16" s="25">
        <f>SUM(ENERO:DICIEMBRE!AD16)</f>
        <v>1</v>
      </c>
      <c r="AE16" s="25">
        <f>SUM(ENERO:DICIEMBRE!AE16)</f>
        <v>0</v>
      </c>
      <c r="AF16" s="25">
        <f>SUM(ENERO:DICIEMBRE!AF16)</f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868</v>
      </c>
      <c r="C17" s="25">
        <f>SUM(ENERO:DICIEMBRE!C17)</f>
        <v>462</v>
      </c>
      <c r="D17" s="25">
        <f>SUM(ENERO:DICIEMBRE!D17)</f>
        <v>218</v>
      </c>
      <c r="E17" s="25">
        <f>SUM(ENERO:DICIEMBRE!E17)</f>
        <v>138</v>
      </c>
      <c r="F17" s="25">
        <f>SUM(ENERO:DICIEMBRE!F17)</f>
        <v>49</v>
      </c>
      <c r="G17" s="25">
        <f>SUM(ENERO:DICIEMBRE!G17)</f>
        <v>1</v>
      </c>
      <c r="H17" s="25">
        <f>SUM(ENERO:DICIEMBRE!H17)</f>
        <v>0</v>
      </c>
      <c r="I17" s="25">
        <f>SUM(ENERO:DICIEMBRE!I17)</f>
        <v>0</v>
      </c>
      <c r="J17" s="25">
        <f>SUM(ENERO:DICIEMBRE!J17)</f>
        <v>0</v>
      </c>
      <c r="K17" s="25">
        <f>SUM(ENERO:DICIEMBRE!K17)</f>
        <v>0</v>
      </c>
      <c r="L17" s="25">
        <f>SUM(ENERO:DICIEMBRE!L17)</f>
        <v>0</v>
      </c>
      <c r="M17" s="25">
        <f>SUM(ENERO:DICIEMBRE!M17)</f>
        <v>0</v>
      </c>
      <c r="N17" s="25">
        <f>SUM(ENERO:DICIEMBRE!N17)</f>
        <v>0</v>
      </c>
      <c r="O17" s="25">
        <f>SUM(ENERO:DICIEMBRE!O17)</f>
        <v>0</v>
      </c>
      <c r="P17" s="25">
        <f>SUM(ENERO:DICIEMBRE!P17)</f>
        <v>0</v>
      </c>
      <c r="Q17" s="25">
        <f>SUM(ENERO:DICIEMBRE!Q17)</f>
        <v>0</v>
      </c>
      <c r="R17" s="25">
        <f>SUM(ENERO:DICIEMBRE!R17)</f>
        <v>0</v>
      </c>
      <c r="S17" s="25">
        <f>SUM(ENERO:DICIEMBRE!S17)</f>
        <v>0</v>
      </c>
      <c r="T17" s="25">
        <f>SUM(ENERO:DICIEMBRE!T17)</f>
        <v>868</v>
      </c>
      <c r="U17" s="25">
        <f>SUM(ENERO:DICIEMBRE!U17)</f>
        <v>484</v>
      </c>
      <c r="V17" s="25">
        <f>SUM(ENERO:DICIEMBRE!V17)</f>
        <v>384</v>
      </c>
      <c r="W17" s="35">
        <f t="shared" si="1"/>
        <v>260</v>
      </c>
      <c r="X17" s="25">
        <f>SUM(ENERO:DICIEMBRE!X17)</f>
        <v>173</v>
      </c>
      <c r="Y17" s="25">
        <f>SUM(ENERO:DICIEMBRE!Y17)</f>
        <v>87</v>
      </c>
      <c r="Z17" s="25">
        <f>SUM(ENERO:DICIEMBRE!Z17)</f>
        <v>0</v>
      </c>
      <c r="AA17" s="43">
        <f t="shared" si="2"/>
        <v>4</v>
      </c>
      <c r="AB17" s="25">
        <f>SUM(ENERO:DICIEMBRE!AB17)</f>
        <v>0</v>
      </c>
      <c r="AC17" s="25">
        <f>SUM(ENERO:DICIEMBRE!AC17)</f>
        <v>4</v>
      </c>
      <c r="AD17" s="25">
        <f>SUM(ENERO:DICIEMBRE!AD17)</f>
        <v>0</v>
      </c>
      <c r="AE17" s="25">
        <f>SUM(ENERO:DICIEMBRE!AE17)</f>
        <v>0</v>
      </c>
      <c r="AF17" s="25">
        <f>SUM(ENERO:DICIEMBRE!AF17)</f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3537</v>
      </c>
      <c r="C18" s="25">
        <f>SUM(ENERO:DICIEMBRE!C18)</f>
        <v>0</v>
      </c>
      <c r="D18" s="25">
        <f>SUM(ENERO:DICIEMBRE!D18)</f>
        <v>0</v>
      </c>
      <c r="E18" s="25">
        <f>SUM(ENERO:DICIEMBRE!E18)</f>
        <v>0</v>
      </c>
      <c r="F18" s="25">
        <f>SUM(ENERO:DICIEMBRE!F18)</f>
        <v>35</v>
      </c>
      <c r="G18" s="25">
        <f>SUM(ENERO:DICIEMBRE!G18)</f>
        <v>18</v>
      </c>
      <c r="H18" s="25">
        <f>SUM(ENERO:DICIEMBRE!H18)</f>
        <v>16</v>
      </c>
      <c r="I18" s="25">
        <f>SUM(ENERO:DICIEMBRE!I18)</f>
        <v>31</v>
      </c>
      <c r="J18" s="25">
        <f>SUM(ENERO:DICIEMBRE!J18)</f>
        <v>40</v>
      </c>
      <c r="K18" s="25">
        <f>SUM(ENERO:DICIEMBRE!K18)</f>
        <v>78</v>
      </c>
      <c r="L18" s="25">
        <f>SUM(ENERO:DICIEMBRE!L18)</f>
        <v>110</v>
      </c>
      <c r="M18" s="25">
        <f>SUM(ENERO:DICIEMBRE!M18)</f>
        <v>173</v>
      </c>
      <c r="N18" s="25">
        <f>SUM(ENERO:DICIEMBRE!N18)</f>
        <v>325</v>
      </c>
      <c r="O18" s="25">
        <f>SUM(ENERO:DICIEMBRE!O18)</f>
        <v>460</v>
      </c>
      <c r="P18" s="25">
        <f>SUM(ENERO:DICIEMBRE!P18)</f>
        <v>511</v>
      </c>
      <c r="Q18" s="25">
        <f>SUM(ENERO:DICIEMBRE!Q18)</f>
        <v>543</v>
      </c>
      <c r="R18" s="25">
        <f>SUM(ENERO:DICIEMBRE!R18)</f>
        <v>542</v>
      </c>
      <c r="S18" s="25">
        <f>SUM(ENERO:DICIEMBRE!S18)</f>
        <v>655</v>
      </c>
      <c r="T18" s="25">
        <f>SUM(ENERO:DICIEMBRE!T18)</f>
        <v>3537</v>
      </c>
      <c r="U18" s="25">
        <f>SUM(ENERO:DICIEMBRE!U18)</f>
        <v>2000</v>
      </c>
      <c r="V18" s="25">
        <f>SUM(ENERO:DICIEMBRE!V18)</f>
        <v>1537</v>
      </c>
      <c r="W18" s="35">
        <f t="shared" si="1"/>
        <v>0</v>
      </c>
      <c r="X18" s="25">
        <f>SUM(ENERO:DICIEMBRE!X18)</f>
        <v>0</v>
      </c>
      <c r="Y18" s="25">
        <f>SUM(ENERO:DICIEMBRE!Y18)</f>
        <v>0</v>
      </c>
      <c r="Z18" s="25">
        <f>SUM(ENERO:DICIEMBRE!Z18)</f>
        <v>0</v>
      </c>
      <c r="AA18" s="43">
        <f t="shared" si="2"/>
        <v>1293</v>
      </c>
      <c r="AB18" s="25">
        <f>SUM(ENERO:DICIEMBRE!AB18)</f>
        <v>432</v>
      </c>
      <c r="AC18" s="25">
        <f>SUM(ENERO:DICIEMBRE!AC18)</f>
        <v>861</v>
      </c>
      <c r="AD18" s="25">
        <f>SUM(ENERO:DICIEMBRE!AD18)</f>
        <v>0</v>
      </c>
      <c r="AE18" s="25">
        <f>SUM(ENERO:DICIEMBRE!AE18)</f>
        <v>0</v>
      </c>
      <c r="AF18" s="25">
        <f>SUM(ENERO:DICIEMBRE!AF18)</f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25">
        <f>SUM(ENERO:DICIEMBRE!C19)</f>
        <v>0</v>
      </c>
      <c r="D19" s="25">
        <f>SUM(ENERO:DICIEMBRE!D19)</f>
        <v>0</v>
      </c>
      <c r="E19" s="25">
        <f>SUM(ENERO:DICIEMBRE!E19)</f>
        <v>0</v>
      </c>
      <c r="F19" s="25">
        <f>SUM(ENERO:DICIEMBRE!F19)</f>
        <v>0</v>
      </c>
      <c r="G19" s="25">
        <f>SUM(ENERO:DICIEMBRE!G19)</f>
        <v>0</v>
      </c>
      <c r="H19" s="25">
        <f>SUM(ENERO:DICIEMBRE!H19)</f>
        <v>0</v>
      </c>
      <c r="I19" s="25">
        <f>SUM(ENERO:DICIEMBRE!I19)</f>
        <v>0</v>
      </c>
      <c r="J19" s="25">
        <f>SUM(ENERO:DICIEMBRE!J19)</f>
        <v>0</v>
      </c>
      <c r="K19" s="25">
        <f>SUM(ENERO:DICIEMBRE!K19)</f>
        <v>0</v>
      </c>
      <c r="L19" s="25">
        <f>SUM(ENERO:DICIEMBRE!L19)</f>
        <v>0</v>
      </c>
      <c r="M19" s="25">
        <f>SUM(ENERO:DICIEMBRE!M19)</f>
        <v>0</v>
      </c>
      <c r="N19" s="25">
        <f>SUM(ENERO:DICIEMBRE!N19)</f>
        <v>0</v>
      </c>
      <c r="O19" s="25">
        <f>SUM(ENERO:DICIEMBRE!O19)</f>
        <v>0</v>
      </c>
      <c r="P19" s="25">
        <f>SUM(ENERO:DICIEMBRE!P19)</f>
        <v>0</v>
      </c>
      <c r="Q19" s="25">
        <f>SUM(ENERO:DICIEMBRE!Q19)</f>
        <v>0</v>
      </c>
      <c r="R19" s="25">
        <f>SUM(ENERO:DICIEMBRE!R19)</f>
        <v>0</v>
      </c>
      <c r="S19" s="25">
        <f>SUM(ENERO:DICIEMBRE!S19)</f>
        <v>0</v>
      </c>
      <c r="T19" s="25">
        <f>SUM(ENERO:DICIEMBRE!T19)</f>
        <v>0</v>
      </c>
      <c r="U19" s="25">
        <f>SUM(ENERO:DICIEMBRE!U19)</f>
        <v>0</v>
      </c>
      <c r="V19" s="25">
        <f>SUM(ENERO:DICIEMBRE!V19)</f>
        <v>0</v>
      </c>
      <c r="W19" s="35">
        <f t="shared" si="1"/>
        <v>0</v>
      </c>
      <c r="X19" s="25">
        <f>SUM(ENERO:DICIEMBRE!X19)</f>
        <v>0</v>
      </c>
      <c r="Y19" s="25">
        <f>SUM(ENERO:DICIEMBRE!Y19)</f>
        <v>0</v>
      </c>
      <c r="Z19" s="25">
        <f>SUM(ENERO:DICIEMBRE!Z19)</f>
        <v>0</v>
      </c>
      <c r="AA19" s="43">
        <f t="shared" si="2"/>
        <v>0</v>
      </c>
      <c r="AB19" s="25">
        <f>SUM(ENERO:DICIEMBRE!AB19)</f>
        <v>0</v>
      </c>
      <c r="AC19" s="25">
        <f>SUM(ENERO:DICIEMBRE!AC19)</f>
        <v>0</v>
      </c>
      <c r="AD19" s="25">
        <f>SUM(ENERO:DICIEMBRE!AD19)</f>
        <v>0</v>
      </c>
      <c r="AE19" s="25">
        <f>SUM(ENERO:DICIEMBRE!AE19)</f>
        <v>0</v>
      </c>
      <c r="AF19" s="25">
        <f>SUM(ENERO:DICIEMBRE!AF19)</f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707</v>
      </c>
      <c r="C20" s="25">
        <f>SUM(ENERO:DICIEMBRE!C20)</f>
        <v>0</v>
      </c>
      <c r="D20" s="25">
        <f>SUM(ENERO:DICIEMBRE!D20)</f>
        <v>0</v>
      </c>
      <c r="E20" s="25">
        <f>SUM(ENERO:DICIEMBRE!E20)</f>
        <v>1</v>
      </c>
      <c r="F20" s="25">
        <f>SUM(ENERO:DICIEMBRE!F20)</f>
        <v>21</v>
      </c>
      <c r="G20" s="25">
        <f>SUM(ENERO:DICIEMBRE!G20)</f>
        <v>32</v>
      </c>
      <c r="H20" s="25">
        <f>SUM(ENERO:DICIEMBRE!H20)</f>
        <v>24</v>
      </c>
      <c r="I20" s="25">
        <f>SUM(ENERO:DICIEMBRE!I20)</f>
        <v>45</v>
      </c>
      <c r="J20" s="25">
        <f>SUM(ENERO:DICIEMBRE!J20)</f>
        <v>45</v>
      </c>
      <c r="K20" s="25">
        <f>SUM(ENERO:DICIEMBRE!K20)</f>
        <v>63</v>
      </c>
      <c r="L20" s="25">
        <f>SUM(ENERO:DICIEMBRE!L20)</f>
        <v>63</v>
      </c>
      <c r="M20" s="25">
        <f>SUM(ENERO:DICIEMBRE!M20)</f>
        <v>74</v>
      </c>
      <c r="N20" s="25">
        <f>SUM(ENERO:DICIEMBRE!N20)</f>
        <v>76</v>
      </c>
      <c r="O20" s="25">
        <f>SUM(ENERO:DICIEMBRE!O20)</f>
        <v>86</v>
      </c>
      <c r="P20" s="25">
        <f>SUM(ENERO:DICIEMBRE!P20)</f>
        <v>61</v>
      </c>
      <c r="Q20" s="25">
        <f>SUM(ENERO:DICIEMBRE!Q20)</f>
        <v>59</v>
      </c>
      <c r="R20" s="25">
        <f>SUM(ENERO:DICIEMBRE!R20)</f>
        <v>37</v>
      </c>
      <c r="S20" s="25">
        <f>SUM(ENERO:DICIEMBRE!S20)</f>
        <v>20</v>
      </c>
      <c r="T20" s="25">
        <f>SUM(ENERO:DICIEMBRE!T20)</f>
        <v>707</v>
      </c>
      <c r="U20" s="25">
        <f>SUM(ENERO:DICIEMBRE!U20)</f>
        <v>129</v>
      </c>
      <c r="V20" s="25">
        <f>SUM(ENERO:DICIEMBRE!V20)</f>
        <v>578</v>
      </c>
      <c r="W20" s="35">
        <f t="shared" si="1"/>
        <v>1</v>
      </c>
      <c r="X20" s="25">
        <f>SUM(ENERO:DICIEMBRE!X20)</f>
        <v>1</v>
      </c>
      <c r="Y20" s="25">
        <f>SUM(ENERO:DICIEMBRE!Y20)</f>
        <v>0</v>
      </c>
      <c r="Z20" s="25">
        <f>SUM(ENERO:DICIEMBRE!Z20)</f>
        <v>0</v>
      </c>
      <c r="AA20" s="43">
        <f t="shared" si="2"/>
        <v>371</v>
      </c>
      <c r="AB20" s="25">
        <f>SUM(ENERO:DICIEMBRE!AB20)</f>
        <v>160</v>
      </c>
      <c r="AC20" s="25">
        <f>SUM(ENERO:DICIEMBRE!AC20)</f>
        <v>211</v>
      </c>
      <c r="AD20" s="25">
        <f>SUM(ENERO:DICIEMBRE!AD20)</f>
        <v>0</v>
      </c>
      <c r="AE20" s="25">
        <f>SUM(ENERO:DICIEMBRE!AE20)</f>
        <v>0</v>
      </c>
      <c r="AF20" s="25">
        <f>SUM(ENERO:DICIEMBRE!AF20)</f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25">
        <f>SUM(ENERO:DICIEMBRE!C21)</f>
        <v>0</v>
      </c>
      <c r="D21" s="25">
        <f>SUM(ENERO:DICIEMBRE!D21)</f>
        <v>0</v>
      </c>
      <c r="E21" s="25">
        <f>SUM(ENERO:DICIEMBRE!E21)</f>
        <v>0</v>
      </c>
      <c r="F21" s="25">
        <f>SUM(ENERO:DICIEMBRE!F21)</f>
        <v>0</v>
      </c>
      <c r="G21" s="25">
        <f>SUM(ENERO:DICIEMBRE!G21)</f>
        <v>0</v>
      </c>
      <c r="H21" s="25">
        <f>SUM(ENERO:DICIEMBRE!H21)</f>
        <v>0</v>
      </c>
      <c r="I21" s="25">
        <f>SUM(ENERO:DICIEMBRE!I21)</f>
        <v>0</v>
      </c>
      <c r="J21" s="25">
        <f>SUM(ENERO:DICIEMBRE!J21)</f>
        <v>0</v>
      </c>
      <c r="K21" s="25">
        <f>SUM(ENERO:DICIEMBRE!K21)</f>
        <v>0</v>
      </c>
      <c r="L21" s="25">
        <f>SUM(ENERO:DICIEMBRE!L21)</f>
        <v>0</v>
      </c>
      <c r="M21" s="25">
        <f>SUM(ENERO:DICIEMBRE!M21)</f>
        <v>0</v>
      </c>
      <c r="N21" s="25">
        <f>SUM(ENERO:DICIEMBRE!N21)</f>
        <v>0</v>
      </c>
      <c r="O21" s="25">
        <f>SUM(ENERO:DICIEMBRE!O21)</f>
        <v>0</v>
      </c>
      <c r="P21" s="25">
        <f>SUM(ENERO:DICIEMBRE!P21)</f>
        <v>0</v>
      </c>
      <c r="Q21" s="25">
        <f>SUM(ENERO:DICIEMBRE!Q21)</f>
        <v>0</v>
      </c>
      <c r="R21" s="25">
        <f>SUM(ENERO:DICIEMBRE!R21)</f>
        <v>0</v>
      </c>
      <c r="S21" s="25">
        <f>SUM(ENERO:DICIEMBRE!S21)</f>
        <v>0</v>
      </c>
      <c r="T21" s="25">
        <f>SUM(ENERO:DICIEMBRE!T21)</f>
        <v>0</v>
      </c>
      <c r="U21" s="25">
        <f>SUM(ENERO:DICIEMBRE!U21)</f>
        <v>0</v>
      </c>
      <c r="V21" s="25">
        <f>SUM(ENERO:DICIEMBRE!V21)</f>
        <v>0</v>
      </c>
      <c r="W21" s="35">
        <f t="shared" si="1"/>
        <v>0</v>
      </c>
      <c r="X21" s="25">
        <f>SUM(ENERO:DICIEMBRE!X21)</f>
        <v>0</v>
      </c>
      <c r="Y21" s="25">
        <f>SUM(ENERO:DICIEMBRE!Y21)</f>
        <v>0</v>
      </c>
      <c r="Z21" s="25">
        <f>SUM(ENERO:DICIEMBRE!Z21)</f>
        <v>0</v>
      </c>
      <c r="AA21" s="43">
        <f t="shared" si="2"/>
        <v>0</v>
      </c>
      <c r="AB21" s="25">
        <f>SUM(ENERO:DICIEMBRE!AB21)</f>
        <v>0</v>
      </c>
      <c r="AC21" s="25">
        <f>SUM(ENERO:DICIEMBRE!AC21)</f>
        <v>0</v>
      </c>
      <c r="AD21" s="25">
        <f>SUM(ENERO:DICIEMBRE!AD21)</f>
        <v>0</v>
      </c>
      <c r="AE21" s="25">
        <f>SUM(ENERO:DICIEMBRE!AE21)</f>
        <v>0</v>
      </c>
      <c r="AF21" s="25">
        <f>SUM(ENERO:DICIEMBRE!AF21)</f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682</v>
      </c>
      <c r="C22" s="25">
        <f>SUM(ENERO:DICIEMBRE!C22)</f>
        <v>0</v>
      </c>
      <c r="D22" s="25">
        <f>SUM(ENERO:DICIEMBRE!D22)</f>
        <v>0</v>
      </c>
      <c r="E22" s="25">
        <f>SUM(ENERO:DICIEMBRE!E22)</f>
        <v>0</v>
      </c>
      <c r="F22" s="25">
        <f>SUM(ENERO:DICIEMBRE!F22)</f>
        <v>21</v>
      </c>
      <c r="G22" s="25">
        <f>SUM(ENERO:DICIEMBRE!G22)</f>
        <v>32</v>
      </c>
      <c r="H22" s="25">
        <f>SUM(ENERO:DICIEMBRE!H22)</f>
        <v>38</v>
      </c>
      <c r="I22" s="25">
        <f>SUM(ENERO:DICIEMBRE!I22)</f>
        <v>32</v>
      </c>
      <c r="J22" s="25">
        <f>SUM(ENERO:DICIEMBRE!J22)</f>
        <v>27</v>
      </c>
      <c r="K22" s="25">
        <f>SUM(ENERO:DICIEMBRE!K22)</f>
        <v>31</v>
      </c>
      <c r="L22" s="25">
        <f>SUM(ENERO:DICIEMBRE!L22)</f>
        <v>51</v>
      </c>
      <c r="M22" s="25">
        <f>SUM(ENERO:DICIEMBRE!M22)</f>
        <v>53</v>
      </c>
      <c r="N22" s="25">
        <f>SUM(ENERO:DICIEMBRE!N22)</f>
        <v>75</v>
      </c>
      <c r="O22" s="25">
        <f>SUM(ENERO:DICIEMBRE!O22)</f>
        <v>96</v>
      </c>
      <c r="P22" s="25">
        <f>SUM(ENERO:DICIEMBRE!P22)</f>
        <v>85</v>
      </c>
      <c r="Q22" s="25">
        <f>SUM(ENERO:DICIEMBRE!Q22)</f>
        <v>59</v>
      </c>
      <c r="R22" s="25">
        <f>SUM(ENERO:DICIEMBRE!R22)</f>
        <v>47</v>
      </c>
      <c r="S22" s="25">
        <f>SUM(ENERO:DICIEMBRE!S22)</f>
        <v>35</v>
      </c>
      <c r="T22" s="25">
        <f>SUM(ENERO:DICIEMBRE!T22)</f>
        <v>682</v>
      </c>
      <c r="U22" s="25">
        <f>SUM(ENERO:DICIEMBRE!U22)</f>
        <v>254</v>
      </c>
      <c r="V22" s="25">
        <f>SUM(ENERO:DICIEMBRE!V22)</f>
        <v>428</v>
      </c>
      <c r="W22" s="35">
        <f t="shared" si="1"/>
        <v>0</v>
      </c>
      <c r="X22" s="25">
        <f>SUM(ENERO:DICIEMBRE!X22)</f>
        <v>0</v>
      </c>
      <c r="Y22" s="25">
        <f>SUM(ENERO:DICIEMBRE!Y22)</f>
        <v>0</v>
      </c>
      <c r="Z22" s="25">
        <f>SUM(ENERO:DICIEMBRE!Z22)</f>
        <v>0</v>
      </c>
      <c r="AA22" s="43">
        <f t="shared" si="2"/>
        <v>369</v>
      </c>
      <c r="AB22" s="25">
        <f>SUM(ENERO:DICIEMBRE!AB22)</f>
        <v>233</v>
      </c>
      <c r="AC22" s="25">
        <f>SUM(ENERO:DICIEMBRE!AC22)</f>
        <v>136</v>
      </c>
      <c r="AD22" s="25">
        <f>SUM(ENERO:DICIEMBRE!AD22)</f>
        <v>0</v>
      </c>
      <c r="AE22" s="25">
        <f>SUM(ENERO:DICIEMBRE!AE22)</f>
        <v>0</v>
      </c>
      <c r="AF22" s="25">
        <f>SUM(ENERO:DICIEMBRE!AF22)</f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25">
        <f>SUM(ENERO:DICIEMBRE!C23)</f>
        <v>0</v>
      </c>
      <c r="D23" s="25">
        <f>SUM(ENERO:DICIEMBRE!D23)</f>
        <v>0</v>
      </c>
      <c r="E23" s="25">
        <f>SUM(ENERO:DICIEMBRE!E23)</f>
        <v>0</v>
      </c>
      <c r="F23" s="25">
        <f>SUM(ENERO:DICIEMBRE!F23)</f>
        <v>0</v>
      </c>
      <c r="G23" s="25">
        <f>SUM(ENERO:DICIEMBRE!G23)</f>
        <v>0</v>
      </c>
      <c r="H23" s="25">
        <f>SUM(ENERO:DICIEMBRE!H23)</f>
        <v>0</v>
      </c>
      <c r="I23" s="25">
        <f>SUM(ENERO:DICIEMBRE!I23)</f>
        <v>0</v>
      </c>
      <c r="J23" s="25">
        <f>SUM(ENERO:DICIEMBRE!J23)</f>
        <v>0</v>
      </c>
      <c r="K23" s="25">
        <f>SUM(ENERO:DICIEMBRE!K23)</f>
        <v>0</v>
      </c>
      <c r="L23" s="25">
        <f>SUM(ENERO:DICIEMBRE!L23)</f>
        <v>0</v>
      </c>
      <c r="M23" s="25">
        <f>SUM(ENERO:DICIEMBRE!M23)</f>
        <v>0</v>
      </c>
      <c r="N23" s="25">
        <f>SUM(ENERO:DICIEMBRE!N23)</f>
        <v>0</v>
      </c>
      <c r="O23" s="25">
        <f>SUM(ENERO:DICIEMBRE!O23)</f>
        <v>0</v>
      </c>
      <c r="P23" s="25">
        <f>SUM(ENERO:DICIEMBRE!P23)</f>
        <v>0</v>
      </c>
      <c r="Q23" s="25">
        <f>SUM(ENERO:DICIEMBRE!Q23)</f>
        <v>0</v>
      </c>
      <c r="R23" s="25">
        <f>SUM(ENERO:DICIEMBRE!R23)</f>
        <v>0</v>
      </c>
      <c r="S23" s="25">
        <f>SUM(ENERO:DICIEMBRE!S23)</f>
        <v>0</v>
      </c>
      <c r="T23" s="25">
        <f>SUM(ENERO:DICIEMBRE!T23)</f>
        <v>0</v>
      </c>
      <c r="U23" s="25">
        <f>SUM(ENERO:DICIEMBRE!U23)</f>
        <v>0</v>
      </c>
      <c r="V23" s="25">
        <f>SUM(ENERO:DICIEMBRE!V23)</f>
        <v>0</v>
      </c>
      <c r="W23" s="35">
        <f t="shared" si="1"/>
        <v>0</v>
      </c>
      <c r="X23" s="25">
        <f>SUM(ENERO:DICIEMBRE!X23)</f>
        <v>0</v>
      </c>
      <c r="Y23" s="25">
        <f>SUM(ENERO:DICIEMBRE!Y23)</f>
        <v>0</v>
      </c>
      <c r="Z23" s="25">
        <f>SUM(ENERO:DICIEMBRE!Z23)</f>
        <v>0</v>
      </c>
      <c r="AA23" s="43">
        <f t="shared" si="2"/>
        <v>0</v>
      </c>
      <c r="AB23" s="25">
        <f>SUM(ENERO:DICIEMBRE!AB23)</f>
        <v>0</v>
      </c>
      <c r="AC23" s="25">
        <f>SUM(ENERO:DICIEMBRE!AC23)</f>
        <v>0</v>
      </c>
      <c r="AD23" s="25">
        <f>SUM(ENERO:DICIEMBRE!AD23)</f>
        <v>0</v>
      </c>
      <c r="AE23" s="25">
        <f>SUM(ENERO:DICIEMBRE!AE23)</f>
        <v>0</v>
      </c>
      <c r="AF23" s="25">
        <f>SUM(ENERO:DICIEMBRE!AF23)</f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25">
        <f>SUM(ENERO:DICIEMBRE!C24)</f>
        <v>0</v>
      </c>
      <c r="D24" s="25">
        <f>SUM(ENERO:DICIEMBRE!D24)</f>
        <v>0</v>
      </c>
      <c r="E24" s="25">
        <f>SUM(ENERO:DICIEMBRE!E24)</f>
        <v>0</v>
      </c>
      <c r="F24" s="25">
        <f>SUM(ENERO:DICIEMBRE!F24)</f>
        <v>0</v>
      </c>
      <c r="G24" s="25">
        <f>SUM(ENERO:DICIEMBRE!G24)</f>
        <v>0</v>
      </c>
      <c r="H24" s="25">
        <f>SUM(ENERO:DICIEMBRE!H24)</f>
        <v>0</v>
      </c>
      <c r="I24" s="25">
        <f>SUM(ENERO:DICIEMBRE!I24)</f>
        <v>0</v>
      </c>
      <c r="J24" s="25">
        <f>SUM(ENERO:DICIEMBRE!J24)</f>
        <v>0</v>
      </c>
      <c r="K24" s="25">
        <f>SUM(ENERO:DICIEMBRE!K24)</f>
        <v>0</v>
      </c>
      <c r="L24" s="25">
        <f>SUM(ENERO:DICIEMBRE!L24)</f>
        <v>0</v>
      </c>
      <c r="M24" s="25">
        <f>SUM(ENERO:DICIEMBRE!M24)</f>
        <v>0</v>
      </c>
      <c r="N24" s="25">
        <f>SUM(ENERO:DICIEMBRE!N24)</f>
        <v>0</v>
      </c>
      <c r="O24" s="25">
        <f>SUM(ENERO:DICIEMBRE!O24)</f>
        <v>0</v>
      </c>
      <c r="P24" s="25">
        <f>SUM(ENERO:DICIEMBRE!P24)</f>
        <v>0</v>
      </c>
      <c r="Q24" s="25">
        <f>SUM(ENERO:DICIEMBRE!Q24)</f>
        <v>0</v>
      </c>
      <c r="R24" s="25">
        <f>SUM(ENERO:DICIEMBRE!R24)</f>
        <v>0</v>
      </c>
      <c r="S24" s="25">
        <f>SUM(ENERO:DICIEMBRE!S24)</f>
        <v>0</v>
      </c>
      <c r="T24" s="25">
        <f>SUM(ENERO:DICIEMBRE!T24)</f>
        <v>0</v>
      </c>
      <c r="U24" s="25">
        <f>SUM(ENERO:DICIEMBRE!U24)</f>
        <v>0</v>
      </c>
      <c r="V24" s="25">
        <f>SUM(ENERO:DICIEMBRE!V24)</f>
        <v>0</v>
      </c>
      <c r="W24" s="35">
        <f t="shared" si="1"/>
        <v>0</v>
      </c>
      <c r="X24" s="25">
        <f>SUM(ENERO:DICIEMBRE!X24)</f>
        <v>0</v>
      </c>
      <c r="Y24" s="25">
        <f>SUM(ENERO:DICIEMBRE!Y24)</f>
        <v>0</v>
      </c>
      <c r="Z24" s="25">
        <f>SUM(ENERO:DICIEMBRE!Z24)</f>
        <v>0</v>
      </c>
      <c r="AA24" s="43">
        <f t="shared" si="2"/>
        <v>0</v>
      </c>
      <c r="AB24" s="25">
        <f>SUM(ENERO:DICIEMBRE!AB24)</f>
        <v>0</v>
      </c>
      <c r="AC24" s="25">
        <f>SUM(ENERO:DICIEMBRE!AC24)</f>
        <v>0</v>
      </c>
      <c r="AD24" s="25">
        <f>SUM(ENERO:DICIEMBRE!AD24)</f>
        <v>0</v>
      </c>
      <c r="AE24" s="25">
        <f>SUM(ENERO:DICIEMBRE!AE24)</f>
        <v>0</v>
      </c>
      <c r="AF24" s="25">
        <f>SUM(ENERO:DICIEMBRE!AF24)</f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25">
        <f>SUM(ENERO:DICIEMBRE!C25)</f>
        <v>0</v>
      </c>
      <c r="D25" s="25">
        <f>SUM(ENERO:DICIEMBRE!D25)</f>
        <v>0</v>
      </c>
      <c r="E25" s="25">
        <f>SUM(ENERO:DICIEMBRE!E25)</f>
        <v>0</v>
      </c>
      <c r="F25" s="25">
        <f>SUM(ENERO:DICIEMBRE!F25)</f>
        <v>0</v>
      </c>
      <c r="G25" s="25">
        <f>SUM(ENERO:DICIEMBRE!G25)</f>
        <v>0</v>
      </c>
      <c r="H25" s="25">
        <f>SUM(ENERO:DICIEMBRE!H25)</f>
        <v>0</v>
      </c>
      <c r="I25" s="25">
        <f>SUM(ENERO:DICIEMBRE!I25)</f>
        <v>0</v>
      </c>
      <c r="J25" s="25">
        <f>SUM(ENERO:DICIEMBRE!J25)</f>
        <v>0</v>
      </c>
      <c r="K25" s="25">
        <f>SUM(ENERO:DICIEMBRE!K25)</f>
        <v>0</v>
      </c>
      <c r="L25" s="25">
        <f>SUM(ENERO:DICIEMBRE!L25)</f>
        <v>0</v>
      </c>
      <c r="M25" s="25">
        <f>SUM(ENERO:DICIEMBRE!M25)</f>
        <v>0</v>
      </c>
      <c r="N25" s="25">
        <f>SUM(ENERO:DICIEMBRE!N25)</f>
        <v>0</v>
      </c>
      <c r="O25" s="25">
        <f>SUM(ENERO:DICIEMBRE!O25)</f>
        <v>0</v>
      </c>
      <c r="P25" s="25">
        <f>SUM(ENERO:DICIEMBRE!P25)</f>
        <v>0</v>
      </c>
      <c r="Q25" s="25">
        <f>SUM(ENERO:DICIEMBRE!Q25)</f>
        <v>0</v>
      </c>
      <c r="R25" s="25">
        <f>SUM(ENERO:DICIEMBRE!R25)</f>
        <v>0</v>
      </c>
      <c r="S25" s="25">
        <f>SUM(ENERO:DICIEMBRE!S25)</f>
        <v>0</v>
      </c>
      <c r="T25" s="25">
        <f>SUM(ENERO:DICIEMBRE!T25)</f>
        <v>0</v>
      </c>
      <c r="U25" s="25">
        <f>SUM(ENERO:DICIEMBRE!U25)</f>
        <v>0</v>
      </c>
      <c r="V25" s="25">
        <f>SUM(ENERO:DICIEMBRE!V25)</f>
        <v>0</v>
      </c>
      <c r="W25" s="35">
        <f t="shared" si="1"/>
        <v>0</v>
      </c>
      <c r="X25" s="25">
        <f>SUM(ENERO:DICIEMBRE!X25)</f>
        <v>0</v>
      </c>
      <c r="Y25" s="25">
        <f>SUM(ENERO:DICIEMBRE!Y25)</f>
        <v>0</v>
      </c>
      <c r="Z25" s="25">
        <f>SUM(ENERO:DICIEMBRE!Z25)</f>
        <v>0</v>
      </c>
      <c r="AA25" s="43">
        <f t="shared" si="2"/>
        <v>0</v>
      </c>
      <c r="AB25" s="25">
        <f>SUM(ENERO:DICIEMBRE!AB25)</f>
        <v>0</v>
      </c>
      <c r="AC25" s="25">
        <f>SUM(ENERO:DICIEMBRE!AC25)</f>
        <v>0</v>
      </c>
      <c r="AD25" s="25">
        <f>SUM(ENERO:DICIEMBRE!AD25)</f>
        <v>0</v>
      </c>
      <c r="AE25" s="25">
        <f>SUM(ENERO:DICIEMBRE!AE25)</f>
        <v>0</v>
      </c>
      <c r="AF25" s="25">
        <f>SUM(ENERO:DICIEMBRE!AF25)</f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25">
        <f>SUM(ENERO:DICIEMBRE!C26)</f>
        <v>0</v>
      </c>
      <c r="D26" s="25">
        <f>SUM(ENERO:DICIEMBRE!D26)</f>
        <v>0</v>
      </c>
      <c r="E26" s="25">
        <f>SUM(ENERO:DICIEMBRE!E26)</f>
        <v>0</v>
      </c>
      <c r="F26" s="25">
        <f>SUM(ENERO:DICIEMBRE!F26)</f>
        <v>0</v>
      </c>
      <c r="G26" s="25">
        <f>SUM(ENERO:DICIEMBRE!G26)</f>
        <v>0</v>
      </c>
      <c r="H26" s="25">
        <f>SUM(ENERO:DICIEMBRE!H26)</f>
        <v>0</v>
      </c>
      <c r="I26" s="25">
        <f>SUM(ENERO:DICIEMBRE!I26)</f>
        <v>0</v>
      </c>
      <c r="J26" s="25">
        <f>SUM(ENERO:DICIEMBRE!J26)</f>
        <v>0</v>
      </c>
      <c r="K26" s="25">
        <f>SUM(ENERO:DICIEMBRE!K26)</f>
        <v>0</v>
      </c>
      <c r="L26" s="25">
        <f>SUM(ENERO:DICIEMBRE!L26)</f>
        <v>0</v>
      </c>
      <c r="M26" s="25">
        <f>SUM(ENERO:DICIEMBRE!M26)</f>
        <v>0</v>
      </c>
      <c r="N26" s="25">
        <f>SUM(ENERO:DICIEMBRE!N26)</f>
        <v>0</v>
      </c>
      <c r="O26" s="25">
        <f>SUM(ENERO:DICIEMBRE!O26)</f>
        <v>0</v>
      </c>
      <c r="P26" s="25">
        <f>SUM(ENERO:DICIEMBRE!P26)</f>
        <v>0</v>
      </c>
      <c r="Q26" s="25">
        <f>SUM(ENERO:DICIEMBRE!Q26)</f>
        <v>0</v>
      </c>
      <c r="R26" s="25">
        <f>SUM(ENERO:DICIEMBRE!R26)</f>
        <v>0</v>
      </c>
      <c r="S26" s="25">
        <f>SUM(ENERO:DICIEMBRE!S26)</f>
        <v>0</v>
      </c>
      <c r="T26" s="25">
        <f>SUM(ENERO:DICIEMBRE!T26)</f>
        <v>0</v>
      </c>
      <c r="U26" s="25">
        <f>SUM(ENERO:DICIEMBRE!U26)</f>
        <v>0</v>
      </c>
      <c r="V26" s="25">
        <f>SUM(ENERO:DICIEMBRE!V26)</f>
        <v>0</v>
      </c>
      <c r="W26" s="35">
        <f t="shared" si="1"/>
        <v>0</v>
      </c>
      <c r="X26" s="25">
        <f>SUM(ENERO:DICIEMBRE!X26)</f>
        <v>0</v>
      </c>
      <c r="Y26" s="25">
        <f>SUM(ENERO:DICIEMBRE!Y26)</f>
        <v>0</v>
      </c>
      <c r="Z26" s="25">
        <f>SUM(ENERO:DICIEMBRE!Z26)</f>
        <v>0</v>
      </c>
      <c r="AA26" s="43">
        <f t="shared" si="2"/>
        <v>0</v>
      </c>
      <c r="AB26" s="25">
        <f>SUM(ENERO:DICIEMBRE!AB26)</f>
        <v>0</v>
      </c>
      <c r="AC26" s="25">
        <f>SUM(ENERO:DICIEMBRE!AC26)</f>
        <v>0</v>
      </c>
      <c r="AD26" s="25">
        <f>SUM(ENERO:DICIEMBRE!AD26)</f>
        <v>0</v>
      </c>
      <c r="AE26" s="25">
        <f>SUM(ENERO:DICIEMBRE!AE26)</f>
        <v>0</v>
      </c>
      <c r="AF26" s="25">
        <f>SUM(ENERO:DICIEMBRE!AF26)</f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25">
        <f>SUM(ENERO:DICIEMBRE!C27)</f>
        <v>0</v>
      </c>
      <c r="D27" s="25">
        <f>SUM(ENERO:DICIEMBRE!D27)</f>
        <v>0</v>
      </c>
      <c r="E27" s="25">
        <f>SUM(ENERO:DICIEMBRE!E27)</f>
        <v>0</v>
      </c>
      <c r="F27" s="25">
        <f>SUM(ENERO:DICIEMBRE!F27)</f>
        <v>0</v>
      </c>
      <c r="G27" s="25">
        <f>SUM(ENERO:DICIEMBRE!G27)</f>
        <v>0</v>
      </c>
      <c r="H27" s="25">
        <f>SUM(ENERO:DICIEMBRE!H27)</f>
        <v>0</v>
      </c>
      <c r="I27" s="25">
        <f>SUM(ENERO:DICIEMBRE!I27)</f>
        <v>0</v>
      </c>
      <c r="J27" s="25">
        <f>SUM(ENERO:DICIEMBRE!J27)</f>
        <v>0</v>
      </c>
      <c r="K27" s="25">
        <f>SUM(ENERO:DICIEMBRE!K27)</f>
        <v>0</v>
      </c>
      <c r="L27" s="25">
        <f>SUM(ENERO:DICIEMBRE!L27)</f>
        <v>0</v>
      </c>
      <c r="M27" s="25">
        <f>SUM(ENERO:DICIEMBRE!M27)</f>
        <v>0</v>
      </c>
      <c r="N27" s="25">
        <f>SUM(ENERO:DICIEMBRE!N27)</f>
        <v>0</v>
      </c>
      <c r="O27" s="25">
        <f>SUM(ENERO:DICIEMBRE!O27)</f>
        <v>0</v>
      </c>
      <c r="P27" s="25">
        <f>SUM(ENERO:DICIEMBRE!P27)</f>
        <v>0</v>
      </c>
      <c r="Q27" s="25">
        <f>SUM(ENERO:DICIEMBRE!Q27)</f>
        <v>0</v>
      </c>
      <c r="R27" s="25">
        <f>SUM(ENERO:DICIEMBRE!R27)</f>
        <v>0</v>
      </c>
      <c r="S27" s="25">
        <f>SUM(ENERO:DICIEMBRE!S27)</f>
        <v>0</v>
      </c>
      <c r="T27" s="25">
        <f>SUM(ENERO:DICIEMBRE!T27)</f>
        <v>0</v>
      </c>
      <c r="U27" s="25">
        <f>SUM(ENERO:DICIEMBRE!U27)</f>
        <v>0</v>
      </c>
      <c r="V27" s="25">
        <f>SUM(ENERO:DICIEMBRE!V27)</f>
        <v>0</v>
      </c>
      <c r="W27" s="35">
        <f t="shared" si="1"/>
        <v>0</v>
      </c>
      <c r="X27" s="25">
        <f>SUM(ENERO:DICIEMBRE!X27)</f>
        <v>0</v>
      </c>
      <c r="Y27" s="25">
        <f>SUM(ENERO:DICIEMBRE!Y27)</f>
        <v>0</v>
      </c>
      <c r="Z27" s="25">
        <f>SUM(ENERO:DICIEMBRE!Z27)</f>
        <v>0</v>
      </c>
      <c r="AA27" s="43">
        <f t="shared" si="2"/>
        <v>0</v>
      </c>
      <c r="AB27" s="25">
        <f>SUM(ENERO:DICIEMBRE!AB27)</f>
        <v>0</v>
      </c>
      <c r="AC27" s="25">
        <f>SUM(ENERO:DICIEMBRE!AC27)</f>
        <v>0</v>
      </c>
      <c r="AD27" s="25">
        <f>SUM(ENERO:DICIEMBRE!AD27)</f>
        <v>0</v>
      </c>
      <c r="AE27" s="25">
        <f>SUM(ENERO:DICIEMBRE!AE27)</f>
        <v>0</v>
      </c>
      <c r="AF27" s="25">
        <f>SUM(ENERO:DICIEMBRE!AF27)</f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25">
        <f>SUM(ENERO:DICIEMBRE!C28)</f>
        <v>0</v>
      </c>
      <c r="D28" s="25">
        <f>SUM(ENERO:DICIEMBRE!D28)</f>
        <v>0</v>
      </c>
      <c r="E28" s="25">
        <f>SUM(ENERO:DICIEMBRE!E28)</f>
        <v>0</v>
      </c>
      <c r="F28" s="25">
        <f>SUM(ENERO:DICIEMBRE!F28)</f>
        <v>0</v>
      </c>
      <c r="G28" s="25">
        <f>SUM(ENERO:DICIEMBRE!G28)</f>
        <v>0</v>
      </c>
      <c r="H28" s="25">
        <f>SUM(ENERO:DICIEMBRE!H28)</f>
        <v>0</v>
      </c>
      <c r="I28" s="25">
        <f>SUM(ENERO:DICIEMBRE!I28)</f>
        <v>0</v>
      </c>
      <c r="J28" s="25">
        <f>SUM(ENERO:DICIEMBRE!J28)</f>
        <v>0</v>
      </c>
      <c r="K28" s="25">
        <f>SUM(ENERO:DICIEMBRE!K28)</f>
        <v>0</v>
      </c>
      <c r="L28" s="25">
        <f>SUM(ENERO:DICIEMBRE!L28)</f>
        <v>0</v>
      </c>
      <c r="M28" s="25">
        <f>SUM(ENERO:DICIEMBRE!M28)</f>
        <v>0</v>
      </c>
      <c r="N28" s="25">
        <f>SUM(ENERO:DICIEMBRE!N28)</f>
        <v>0</v>
      </c>
      <c r="O28" s="25">
        <f>SUM(ENERO:DICIEMBRE!O28)</f>
        <v>0</v>
      </c>
      <c r="P28" s="25">
        <f>SUM(ENERO:DICIEMBRE!P28)</f>
        <v>0</v>
      </c>
      <c r="Q28" s="25">
        <f>SUM(ENERO:DICIEMBRE!Q28)</f>
        <v>0</v>
      </c>
      <c r="R28" s="25">
        <f>SUM(ENERO:DICIEMBRE!R28)</f>
        <v>0</v>
      </c>
      <c r="S28" s="25">
        <f>SUM(ENERO:DICIEMBRE!S28)</f>
        <v>0</v>
      </c>
      <c r="T28" s="25">
        <f>SUM(ENERO:DICIEMBRE!T28)</f>
        <v>0</v>
      </c>
      <c r="U28" s="25">
        <f>SUM(ENERO:DICIEMBRE!U28)</f>
        <v>0</v>
      </c>
      <c r="V28" s="25">
        <f>SUM(ENERO:DICIEMBRE!V28)</f>
        <v>0</v>
      </c>
      <c r="W28" s="35">
        <f t="shared" si="1"/>
        <v>0</v>
      </c>
      <c r="X28" s="25">
        <f>SUM(ENERO:DICIEMBRE!X28)</f>
        <v>0</v>
      </c>
      <c r="Y28" s="25">
        <f>SUM(ENERO:DICIEMBRE!Y28)</f>
        <v>0</v>
      </c>
      <c r="Z28" s="25">
        <f>SUM(ENERO:DICIEMBRE!Z28)</f>
        <v>0</v>
      </c>
      <c r="AA28" s="43">
        <f t="shared" si="2"/>
        <v>0</v>
      </c>
      <c r="AB28" s="25">
        <f>SUM(ENERO:DICIEMBRE!AB28)</f>
        <v>0</v>
      </c>
      <c r="AC28" s="25">
        <f>SUM(ENERO:DICIEMBRE!AC28)</f>
        <v>0</v>
      </c>
      <c r="AD28" s="25">
        <f>SUM(ENERO:DICIEMBRE!AD28)</f>
        <v>0</v>
      </c>
      <c r="AE28" s="25">
        <f>SUM(ENERO:DICIEMBRE!AE28)</f>
        <v>0</v>
      </c>
      <c r="AF28" s="25">
        <f>SUM(ENERO:DICIEMBRE!AF28)</f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25">
        <f>SUM(ENERO:DICIEMBRE!C29)</f>
        <v>0</v>
      </c>
      <c r="D29" s="25">
        <f>SUM(ENERO:DICIEMBRE!D29)</f>
        <v>0</v>
      </c>
      <c r="E29" s="25">
        <f>SUM(ENERO:DICIEMBRE!E29)</f>
        <v>0</v>
      </c>
      <c r="F29" s="25">
        <f>SUM(ENERO:DICIEMBRE!F29)</f>
        <v>0</v>
      </c>
      <c r="G29" s="25">
        <f>SUM(ENERO:DICIEMBRE!G29)</f>
        <v>0</v>
      </c>
      <c r="H29" s="25">
        <f>SUM(ENERO:DICIEMBRE!H29)</f>
        <v>0</v>
      </c>
      <c r="I29" s="25">
        <f>SUM(ENERO:DICIEMBRE!I29)</f>
        <v>0</v>
      </c>
      <c r="J29" s="25">
        <f>SUM(ENERO:DICIEMBRE!J29)</f>
        <v>0</v>
      </c>
      <c r="K29" s="25">
        <f>SUM(ENERO:DICIEMBRE!K29)</f>
        <v>0</v>
      </c>
      <c r="L29" s="25">
        <f>SUM(ENERO:DICIEMBRE!L29)</f>
        <v>0</v>
      </c>
      <c r="M29" s="25">
        <f>SUM(ENERO:DICIEMBRE!M29)</f>
        <v>0</v>
      </c>
      <c r="N29" s="25">
        <f>SUM(ENERO:DICIEMBRE!N29)</f>
        <v>0</v>
      </c>
      <c r="O29" s="25">
        <f>SUM(ENERO:DICIEMBRE!O29)</f>
        <v>0</v>
      </c>
      <c r="P29" s="25">
        <f>SUM(ENERO:DICIEMBRE!P29)</f>
        <v>0</v>
      </c>
      <c r="Q29" s="25">
        <f>SUM(ENERO:DICIEMBRE!Q29)</f>
        <v>0</v>
      </c>
      <c r="R29" s="25">
        <f>SUM(ENERO:DICIEMBRE!R29)</f>
        <v>0</v>
      </c>
      <c r="S29" s="25">
        <f>SUM(ENERO:DICIEMBRE!S29)</f>
        <v>0</v>
      </c>
      <c r="T29" s="25">
        <f>SUM(ENERO:DICIEMBRE!T29)</f>
        <v>0</v>
      </c>
      <c r="U29" s="25">
        <f>SUM(ENERO:DICIEMBRE!U29)</f>
        <v>0</v>
      </c>
      <c r="V29" s="25">
        <f>SUM(ENERO:DICIEMBRE!V29)</f>
        <v>0</v>
      </c>
      <c r="W29" s="35">
        <f t="shared" si="1"/>
        <v>0</v>
      </c>
      <c r="X29" s="25">
        <f>SUM(ENERO:DICIEMBRE!X29)</f>
        <v>0</v>
      </c>
      <c r="Y29" s="25">
        <f>SUM(ENERO:DICIEMBRE!Y29)</f>
        <v>0</v>
      </c>
      <c r="Z29" s="25">
        <f>SUM(ENERO:DICIEMBRE!Z29)</f>
        <v>0</v>
      </c>
      <c r="AA29" s="43">
        <f t="shared" si="2"/>
        <v>0</v>
      </c>
      <c r="AB29" s="25">
        <f>SUM(ENERO:DICIEMBRE!AB29)</f>
        <v>0</v>
      </c>
      <c r="AC29" s="25">
        <f>SUM(ENERO:DICIEMBRE!AC29)</f>
        <v>0</v>
      </c>
      <c r="AD29" s="25">
        <f>SUM(ENERO:DICIEMBRE!AD29)</f>
        <v>0</v>
      </c>
      <c r="AE29" s="25">
        <f>SUM(ENERO:DICIEMBRE!AE29)</f>
        <v>0</v>
      </c>
      <c r="AF29" s="25">
        <f>SUM(ENERO:DICIEMBRE!AF29)</f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25">
        <f>SUM(ENERO:DICIEMBRE!C30)</f>
        <v>0</v>
      </c>
      <c r="D30" s="25">
        <f>SUM(ENERO:DICIEMBRE!D30)</f>
        <v>0</v>
      </c>
      <c r="E30" s="25">
        <f>SUM(ENERO:DICIEMBRE!E30)</f>
        <v>0</v>
      </c>
      <c r="F30" s="25">
        <f>SUM(ENERO:DICIEMBRE!F30)</f>
        <v>0</v>
      </c>
      <c r="G30" s="25">
        <f>SUM(ENERO:DICIEMBRE!G30)</f>
        <v>0</v>
      </c>
      <c r="H30" s="25">
        <f>SUM(ENERO:DICIEMBRE!H30)</f>
        <v>0</v>
      </c>
      <c r="I30" s="25">
        <f>SUM(ENERO:DICIEMBRE!I30)</f>
        <v>0</v>
      </c>
      <c r="J30" s="25">
        <f>SUM(ENERO:DICIEMBRE!J30)</f>
        <v>0</v>
      </c>
      <c r="K30" s="25">
        <f>SUM(ENERO:DICIEMBRE!K30)</f>
        <v>0</v>
      </c>
      <c r="L30" s="25">
        <f>SUM(ENERO:DICIEMBRE!L30)</f>
        <v>0</v>
      </c>
      <c r="M30" s="25">
        <f>SUM(ENERO:DICIEMBRE!M30)</f>
        <v>0</v>
      </c>
      <c r="N30" s="25">
        <f>SUM(ENERO:DICIEMBRE!N30)</f>
        <v>0</v>
      </c>
      <c r="O30" s="25">
        <f>SUM(ENERO:DICIEMBRE!O30)</f>
        <v>0</v>
      </c>
      <c r="P30" s="25">
        <f>SUM(ENERO:DICIEMBRE!P30)</f>
        <v>0</v>
      </c>
      <c r="Q30" s="25">
        <f>SUM(ENERO:DICIEMBRE!Q30)</f>
        <v>0</v>
      </c>
      <c r="R30" s="25">
        <f>SUM(ENERO:DICIEMBRE!R30)</f>
        <v>0</v>
      </c>
      <c r="S30" s="25">
        <f>SUM(ENERO:DICIEMBRE!S30)</f>
        <v>0</v>
      </c>
      <c r="T30" s="25">
        <f>SUM(ENERO:DICIEMBRE!T30)</f>
        <v>0</v>
      </c>
      <c r="U30" s="25">
        <f>SUM(ENERO:DICIEMBRE!U30)</f>
        <v>0</v>
      </c>
      <c r="V30" s="25">
        <f>SUM(ENERO:DICIEMBRE!V30)</f>
        <v>0</v>
      </c>
      <c r="W30" s="35">
        <f t="shared" si="1"/>
        <v>0</v>
      </c>
      <c r="X30" s="25">
        <f>SUM(ENERO:DICIEMBRE!X30)</f>
        <v>0</v>
      </c>
      <c r="Y30" s="25">
        <f>SUM(ENERO:DICIEMBRE!Y30)</f>
        <v>0</v>
      </c>
      <c r="Z30" s="25">
        <f>SUM(ENERO:DICIEMBRE!Z30)</f>
        <v>0</v>
      </c>
      <c r="AA30" s="43">
        <f t="shared" si="2"/>
        <v>0</v>
      </c>
      <c r="AB30" s="25">
        <f>SUM(ENERO:DICIEMBRE!AB30)</f>
        <v>0</v>
      </c>
      <c r="AC30" s="25">
        <f>SUM(ENERO:DICIEMBRE!AC30)</f>
        <v>0</v>
      </c>
      <c r="AD30" s="25">
        <f>SUM(ENERO:DICIEMBRE!AD30)</f>
        <v>0</v>
      </c>
      <c r="AE30" s="25">
        <f>SUM(ENERO:DICIEMBRE!AE30)</f>
        <v>0</v>
      </c>
      <c r="AF30" s="25">
        <f>SUM(ENERO:DICIEMBRE!AF30)</f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25">
        <f>SUM(ENERO:DICIEMBRE!C31)</f>
        <v>0</v>
      </c>
      <c r="D31" s="25">
        <f>SUM(ENERO:DICIEMBRE!D31)</f>
        <v>0</v>
      </c>
      <c r="E31" s="25">
        <f>SUM(ENERO:DICIEMBRE!E31)</f>
        <v>0</v>
      </c>
      <c r="F31" s="25">
        <f>SUM(ENERO:DICIEMBRE!F31)</f>
        <v>0</v>
      </c>
      <c r="G31" s="25">
        <f>SUM(ENERO:DICIEMBRE!G31)</f>
        <v>0</v>
      </c>
      <c r="H31" s="25">
        <f>SUM(ENERO:DICIEMBRE!H31)</f>
        <v>0</v>
      </c>
      <c r="I31" s="25">
        <f>SUM(ENERO:DICIEMBRE!I31)</f>
        <v>0</v>
      </c>
      <c r="J31" s="25">
        <f>SUM(ENERO:DICIEMBRE!J31)</f>
        <v>0</v>
      </c>
      <c r="K31" s="25">
        <f>SUM(ENERO:DICIEMBRE!K31)</f>
        <v>0</v>
      </c>
      <c r="L31" s="25">
        <f>SUM(ENERO:DICIEMBRE!L31)</f>
        <v>0</v>
      </c>
      <c r="M31" s="25">
        <f>SUM(ENERO:DICIEMBRE!M31)</f>
        <v>0</v>
      </c>
      <c r="N31" s="25">
        <f>SUM(ENERO:DICIEMBRE!N31)</f>
        <v>0</v>
      </c>
      <c r="O31" s="25">
        <f>SUM(ENERO:DICIEMBRE!O31)</f>
        <v>0</v>
      </c>
      <c r="P31" s="25">
        <f>SUM(ENERO:DICIEMBRE!P31)</f>
        <v>0</v>
      </c>
      <c r="Q31" s="25">
        <f>SUM(ENERO:DICIEMBRE!Q31)</f>
        <v>0</v>
      </c>
      <c r="R31" s="25">
        <f>SUM(ENERO:DICIEMBRE!R31)</f>
        <v>0</v>
      </c>
      <c r="S31" s="25">
        <f>SUM(ENERO:DICIEMBRE!S31)</f>
        <v>0</v>
      </c>
      <c r="T31" s="25">
        <f>SUM(ENERO:DICIEMBRE!T31)</f>
        <v>0</v>
      </c>
      <c r="U31" s="25">
        <f>SUM(ENERO:DICIEMBRE!U31)</f>
        <v>0</v>
      </c>
      <c r="V31" s="25">
        <f>SUM(ENERO:DICIEMBRE!V31)</f>
        <v>0</v>
      </c>
      <c r="W31" s="35">
        <f t="shared" si="1"/>
        <v>0</v>
      </c>
      <c r="X31" s="25">
        <f>SUM(ENERO:DICIEMBRE!X31)</f>
        <v>0</v>
      </c>
      <c r="Y31" s="25">
        <f>SUM(ENERO:DICIEMBRE!Y31)</f>
        <v>0</v>
      </c>
      <c r="Z31" s="25">
        <f>SUM(ENERO:DICIEMBRE!Z31)</f>
        <v>0</v>
      </c>
      <c r="AA31" s="43">
        <f t="shared" si="2"/>
        <v>0</v>
      </c>
      <c r="AB31" s="25">
        <f>SUM(ENERO:DICIEMBRE!AB31)</f>
        <v>0</v>
      </c>
      <c r="AC31" s="25">
        <f>SUM(ENERO:DICIEMBRE!AC31)</f>
        <v>0</v>
      </c>
      <c r="AD31" s="25">
        <f>SUM(ENERO:DICIEMBRE!AD31)</f>
        <v>0</v>
      </c>
      <c r="AE31" s="25">
        <f>SUM(ENERO:DICIEMBRE!AE31)</f>
        <v>0</v>
      </c>
      <c r="AF31" s="25">
        <f>SUM(ENERO:DICIEMBRE!AF31)</f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1573</v>
      </c>
      <c r="C32" s="25">
        <f>SUM(ENERO:DICIEMBRE!C32)</f>
        <v>83</v>
      </c>
      <c r="D32" s="25">
        <f>SUM(ENERO:DICIEMBRE!D32)</f>
        <v>56</v>
      </c>
      <c r="E32" s="25">
        <f>SUM(ENERO:DICIEMBRE!E32)</f>
        <v>48</v>
      </c>
      <c r="F32" s="25">
        <f>SUM(ENERO:DICIEMBRE!F32)</f>
        <v>56</v>
      </c>
      <c r="G32" s="25">
        <f>SUM(ENERO:DICIEMBRE!G32)</f>
        <v>39</v>
      </c>
      <c r="H32" s="25">
        <f>SUM(ENERO:DICIEMBRE!H32)</f>
        <v>29</v>
      </c>
      <c r="I32" s="25">
        <f>SUM(ENERO:DICIEMBRE!I32)</f>
        <v>55</v>
      </c>
      <c r="J32" s="25">
        <f>SUM(ENERO:DICIEMBRE!J32)</f>
        <v>59</v>
      </c>
      <c r="K32" s="25">
        <f>SUM(ENERO:DICIEMBRE!K32)</f>
        <v>56</v>
      </c>
      <c r="L32" s="25">
        <f>SUM(ENERO:DICIEMBRE!L32)</f>
        <v>78</v>
      </c>
      <c r="M32" s="25">
        <f>SUM(ENERO:DICIEMBRE!M32)</f>
        <v>101</v>
      </c>
      <c r="N32" s="25">
        <f>SUM(ENERO:DICIEMBRE!N32)</f>
        <v>124</v>
      </c>
      <c r="O32" s="25">
        <f>SUM(ENERO:DICIEMBRE!O32)</f>
        <v>132</v>
      </c>
      <c r="P32" s="25">
        <f>SUM(ENERO:DICIEMBRE!P32)</f>
        <v>169</v>
      </c>
      <c r="Q32" s="25">
        <f>SUM(ENERO:DICIEMBRE!Q32)</f>
        <v>125</v>
      </c>
      <c r="R32" s="25">
        <f>SUM(ENERO:DICIEMBRE!R32)</f>
        <v>149</v>
      </c>
      <c r="S32" s="25">
        <f>SUM(ENERO:DICIEMBRE!S32)</f>
        <v>214</v>
      </c>
      <c r="T32" s="25">
        <f>SUM(ENERO:DICIEMBRE!T32)</f>
        <v>1573</v>
      </c>
      <c r="U32" s="25">
        <f>SUM(ENERO:DICIEMBRE!U32)</f>
        <v>643</v>
      </c>
      <c r="V32" s="25">
        <f>SUM(ENERO:DICIEMBRE!V32)</f>
        <v>930</v>
      </c>
      <c r="W32" s="35">
        <f t="shared" si="1"/>
        <v>115</v>
      </c>
      <c r="X32" s="25">
        <f>SUM(ENERO:DICIEMBRE!X32)</f>
        <v>68</v>
      </c>
      <c r="Y32" s="25">
        <f>SUM(ENERO:DICIEMBRE!Y32)</f>
        <v>47</v>
      </c>
      <c r="Z32" s="25">
        <f>SUM(ENERO:DICIEMBRE!Z32)</f>
        <v>0</v>
      </c>
      <c r="AA32" s="43">
        <f t="shared" si="2"/>
        <v>701</v>
      </c>
      <c r="AB32" s="25">
        <f>SUM(ENERO:DICIEMBRE!AB32)</f>
        <v>310</v>
      </c>
      <c r="AC32" s="25">
        <f>SUM(ENERO:DICIEMBRE!AC32)</f>
        <v>391</v>
      </c>
      <c r="AD32" s="25">
        <f>SUM(ENERO:DICIEMBRE!AD32)</f>
        <v>0</v>
      </c>
      <c r="AE32" s="25">
        <f>SUM(ENERO:DICIEMBRE!AE32)</f>
        <v>0</v>
      </c>
      <c r="AF32" s="25">
        <f>SUM(ENERO:DICIEMBRE!AF32)</f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25">
        <f>SUM(ENERO:DICIEMBRE!C33)</f>
        <v>0</v>
      </c>
      <c r="D33" s="25">
        <f>SUM(ENERO:DICIEMBRE!D33)</f>
        <v>0</v>
      </c>
      <c r="E33" s="25">
        <f>SUM(ENERO:DICIEMBRE!E33)</f>
        <v>0</v>
      </c>
      <c r="F33" s="25">
        <f>SUM(ENERO:DICIEMBRE!F33)</f>
        <v>0</v>
      </c>
      <c r="G33" s="25">
        <f>SUM(ENERO:DICIEMBRE!G33)</f>
        <v>0</v>
      </c>
      <c r="H33" s="25">
        <f>SUM(ENERO:DICIEMBRE!H33)</f>
        <v>0</v>
      </c>
      <c r="I33" s="25">
        <f>SUM(ENERO:DICIEMBRE!I33)</f>
        <v>0</v>
      </c>
      <c r="J33" s="25">
        <f>SUM(ENERO:DICIEMBRE!J33)</f>
        <v>0</v>
      </c>
      <c r="K33" s="25">
        <f>SUM(ENERO:DICIEMBRE!K33)</f>
        <v>0</v>
      </c>
      <c r="L33" s="25">
        <f>SUM(ENERO:DICIEMBRE!L33)</f>
        <v>0</v>
      </c>
      <c r="M33" s="25">
        <f>SUM(ENERO:DICIEMBRE!M33)</f>
        <v>0</v>
      </c>
      <c r="N33" s="25">
        <f>SUM(ENERO:DICIEMBRE!N33)</f>
        <v>0</v>
      </c>
      <c r="O33" s="25">
        <f>SUM(ENERO:DICIEMBRE!O33)</f>
        <v>0</v>
      </c>
      <c r="P33" s="25">
        <f>SUM(ENERO:DICIEMBRE!P33)</f>
        <v>0</v>
      </c>
      <c r="Q33" s="25">
        <f>SUM(ENERO:DICIEMBRE!Q33)</f>
        <v>0</v>
      </c>
      <c r="R33" s="25">
        <f>SUM(ENERO:DICIEMBRE!R33)</f>
        <v>0</v>
      </c>
      <c r="S33" s="25">
        <f>SUM(ENERO:DICIEMBRE!S33)</f>
        <v>0</v>
      </c>
      <c r="T33" s="25">
        <f>SUM(ENERO:DICIEMBRE!T33)</f>
        <v>0</v>
      </c>
      <c r="U33" s="25">
        <f>SUM(ENERO:DICIEMBRE!U33)</f>
        <v>0</v>
      </c>
      <c r="V33" s="25">
        <f>SUM(ENERO:DICIEMBRE!V33)</f>
        <v>0</v>
      </c>
      <c r="W33" s="35">
        <f t="shared" si="1"/>
        <v>0</v>
      </c>
      <c r="X33" s="25">
        <f>SUM(ENERO:DICIEMBRE!X33)</f>
        <v>0</v>
      </c>
      <c r="Y33" s="25">
        <f>SUM(ENERO:DICIEMBRE!Y33)</f>
        <v>0</v>
      </c>
      <c r="Z33" s="25">
        <f>SUM(ENERO:DICIEMBRE!Z33)</f>
        <v>0</v>
      </c>
      <c r="AA33" s="43">
        <f t="shared" si="2"/>
        <v>0</v>
      </c>
      <c r="AB33" s="25">
        <f>SUM(ENERO:DICIEMBRE!AB33)</f>
        <v>0</v>
      </c>
      <c r="AC33" s="25">
        <f>SUM(ENERO:DICIEMBRE!AC33)</f>
        <v>0</v>
      </c>
      <c r="AD33" s="25">
        <f>SUM(ENERO:DICIEMBRE!AD33)</f>
        <v>0</v>
      </c>
      <c r="AE33" s="25">
        <f>SUM(ENERO:DICIEMBRE!AE33)</f>
        <v>0</v>
      </c>
      <c r="AF33" s="25">
        <f>SUM(ENERO:DICIEMBRE!AF33)</f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25">
        <f>SUM(ENERO:DICIEMBRE!C34)</f>
        <v>0</v>
      </c>
      <c r="D34" s="25">
        <f>SUM(ENERO:DICIEMBRE!D34)</f>
        <v>0</v>
      </c>
      <c r="E34" s="25">
        <f>SUM(ENERO:DICIEMBRE!E34)</f>
        <v>0</v>
      </c>
      <c r="F34" s="25">
        <f>SUM(ENERO:DICIEMBRE!F34)</f>
        <v>0</v>
      </c>
      <c r="G34" s="25">
        <f>SUM(ENERO:DICIEMBRE!G34)</f>
        <v>0</v>
      </c>
      <c r="H34" s="25">
        <f>SUM(ENERO:DICIEMBRE!H34)</f>
        <v>0</v>
      </c>
      <c r="I34" s="25">
        <f>SUM(ENERO:DICIEMBRE!I34)</f>
        <v>0</v>
      </c>
      <c r="J34" s="25">
        <f>SUM(ENERO:DICIEMBRE!J34)</f>
        <v>0</v>
      </c>
      <c r="K34" s="25">
        <f>SUM(ENERO:DICIEMBRE!K34)</f>
        <v>0</v>
      </c>
      <c r="L34" s="25">
        <f>SUM(ENERO:DICIEMBRE!L34)</f>
        <v>0</v>
      </c>
      <c r="M34" s="25">
        <f>SUM(ENERO:DICIEMBRE!M34)</f>
        <v>0</v>
      </c>
      <c r="N34" s="25">
        <f>SUM(ENERO:DICIEMBRE!N34)</f>
        <v>0</v>
      </c>
      <c r="O34" s="25">
        <f>SUM(ENERO:DICIEMBRE!O34)</f>
        <v>0</v>
      </c>
      <c r="P34" s="25">
        <f>SUM(ENERO:DICIEMBRE!P34)</f>
        <v>0</v>
      </c>
      <c r="Q34" s="25">
        <f>SUM(ENERO:DICIEMBRE!Q34)</f>
        <v>0</v>
      </c>
      <c r="R34" s="25">
        <f>SUM(ENERO:DICIEMBRE!R34)</f>
        <v>0</v>
      </c>
      <c r="S34" s="25">
        <f>SUM(ENERO:DICIEMBRE!S34)</f>
        <v>0</v>
      </c>
      <c r="T34" s="25">
        <f>SUM(ENERO:DICIEMBRE!T34)</f>
        <v>0</v>
      </c>
      <c r="U34" s="25">
        <f>SUM(ENERO:DICIEMBRE!U34)</f>
        <v>0</v>
      </c>
      <c r="V34" s="25">
        <f>SUM(ENERO:DICIEMBRE!V34)</f>
        <v>0</v>
      </c>
      <c r="W34" s="35">
        <f t="shared" si="1"/>
        <v>0</v>
      </c>
      <c r="X34" s="25">
        <f>SUM(ENERO:DICIEMBRE!X34)</f>
        <v>0</v>
      </c>
      <c r="Y34" s="25">
        <f>SUM(ENERO:DICIEMBRE!Y34)</f>
        <v>0</v>
      </c>
      <c r="Z34" s="25">
        <f>SUM(ENERO:DICIEMBRE!Z34)</f>
        <v>0</v>
      </c>
      <c r="AA34" s="43">
        <f t="shared" si="2"/>
        <v>0</v>
      </c>
      <c r="AB34" s="25">
        <f>SUM(ENERO:DICIEMBRE!AB34)</f>
        <v>0</v>
      </c>
      <c r="AC34" s="25">
        <f>SUM(ENERO:DICIEMBRE!AC34)</f>
        <v>0</v>
      </c>
      <c r="AD34" s="25">
        <f>SUM(ENERO:DICIEMBRE!AD34)</f>
        <v>0</v>
      </c>
      <c r="AE34" s="25">
        <f>SUM(ENERO:DICIEMBRE!AE34)</f>
        <v>0</v>
      </c>
      <c r="AF34" s="25">
        <f>SUM(ENERO:DICIEMBRE!AF34)</f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25">
        <f>SUM(ENERO:DICIEMBRE!C35)</f>
        <v>0</v>
      </c>
      <c r="D35" s="25">
        <f>SUM(ENERO:DICIEMBRE!D35)</f>
        <v>0</v>
      </c>
      <c r="E35" s="25">
        <f>SUM(ENERO:DICIEMBRE!E35)</f>
        <v>0</v>
      </c>
      <c r="F35" s="25">
        <f>SUM(ENERO:DICIEMBRE!F35)</f>
        <v>0</v>
      </c>
      <c r="G35" s="25">
        <f>SUM(ENERO:DICIEMBRE!G35)</f>
        <v>0</v>
      </c>
      <c r="H35" s="25">
        <f>SUM(ENERO:DICIEMBRE!H35)</f>
        <v>0</v>
      </c>
      <c r="I35" s="25">
        <f>SUM(ENERO:DICIEMBRE!I35)</f>
        <v>0</v>
      </c>
      <c r="J35" s="25">
        <f>SUM(ENERO:DICIEMBRE!J35)</f>
        <v>0</v>
      </c>
      <c r="K35" s="25">
        <f>SUM(ENERO:DICIEMBRE!K35)</f>
        <v>0</v>
      </c>
      <c r="L35" s="25">
        <f>SUM(ENERO:DICIEMBRE!L35)</f>
        <v>0</v>
      </c>
      <c r="M35" s="25">
        <f>SUM(ENERO:DICIEMBRE!M35)</f>
        <v>0</v>
      </c>
      <c r="N35" s="25">
        <f>SUM(ENERO:DICIEMBRE!N35)</f>
        <v>0</v>
      </c>
      <c r="O35" s="25">
        <f>SUM(ENERO:DICIEMBRE!O35)</f>
        <v>0</v>
      </c>
      <c r="P35" s="25">
        <f>SUM(ENERO:DICIEMBRE!P35)</f>
        <v>0</v>
      </c>
      <c r="Q35" s="25">
        <f>SUM(ENERO:DICIEMBRE!Q35)</f>
        <v>0</v>
      </c>
      <c r="R35" s="25">
        <f>SUM(ENERO:DICIEMBRE!R35)</f>
        <v>0</v>
      </c>
      <c r="S35" s="25">
        <f>SUM(ENERO:DICIEMBRE!S35)</f>
        <v>0</v>
      </c>
      <c r="T35" s="25">
        <f>SUM(ENERO:DICIEMBRE!T35)</f>
        <v>0</v>
      </c>
      <c r="U35" s="25">
        <f>SUM(ENERO:DICIEMBRE!U35)</f>
        <v>0</v>
      </c>
      <c r="V35" s="25">
        <f>SUM(ENERO:DICIEMBRE!V35)</f>
        <v>0</v>
      </c>
      <c r="W35" s="35">
        <f t="shared" si="1"/>
        <v>0</v>
      </c>
      <c r="X35" s="25">
        <f>SUM(ENERO:DICIEMBRE!X35)</f>
        <v>0</v>
      </c>
      <c r="Y35" s="25">
        <f>SUM(ENERO:DICIEMBRE!Y35)</f>
        <v>0</v>
      </c>
      <c r="Z35" s="25">
        <f>SUM(ENERO:DICIEMBRE!Z35)</f>
        <v>0</v>
      </c>
      <c r="AA35" s="43">
        <f t="shared" si="2"/>
        <v>0</v>
      </c>
      <c r="AB35" s="25">
        <f>SUM(ENERO:DICIEMBRE!AB35)</f>
        <v>0</v>
      </c>
      <c r="AC35" s="25">
        <f>SUM(ENERO:DICIEMBRE!AC35)</f>
        <v>0</v>
      </c>
      <c r="AD35" s="25">
        <f>SUM(ENERO:DICIEMBRE!AD35)</f>
        <v>0</v>
      </c>
      <c r="AE35" s="25">
        <f>SUM(ENERO:DICIEMBRE!AE35)</f>
        <v>0</v>
      </c>
      <c r="AF35" s="25">
        <f>SUM(ENERO:DICIEMBRE!AF35)</f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25">
        <f>SUM(ENERO:DICIEMBRE!C36)</f>
        <v>0</v>
      </c>
      <c r="D36" s="25">
        <f>SUM(ENERO:DICIEMBRE!D36)</f>
        <v>0</v>
      </c>
      <c r="E36" s="25">
        <f>SUM(ENERO:DICIEMBRE!E36)</f>
        <v>0</v>
      </c>
      <c r="F36" s="25">
        <f>SUM(ENERO:DICIEMBRE!F36)</f>
        <v>0</v>
      </c>
      <c r="G36" s="25">
        <f>SUM(ENERO:DICIEMBRE!G36)</f>
        <v>0</v>
      </c>
      <c r="H36" s="25">
        <f>SUM(ENERO:DICIEMBRE!H36)</f>
        <v>0</v>
      </c>
      <c r="I36" s="25">
        <f>SUM(ENERO:DICIEMBRE!I36)</f>
        <v>0</v>
      </c>
      <c r="J36" s="25">
        <f>SUM(ENERO:DICIEMBRE!J36)</f>
        <v>0</v>
      </c>
      <c r="K36" s="25">
        <f>SUM(ENERO:DICIEMBRE!K36)</f>
        <v>0</v>
      </c>
      <c r="L36" s="25">
        <f>SUM(ENERO:DICIEMBRE!L36)</f>
        <v>0</v>
      </c>
      <c r="M36" s="25">
        <f>SUM(ENERO:DICIEMBRE!M36)</f>
        <v>0</v>
      </c>
      <c r="N36" s="25">
        <f>SUM(ENERO:DICIEMBRE!N36)</f>
        <v>0</v>
      </c>
      <c r="O36" s="25">
        <f>SUM(ENERO:DICIEMBRE!O36)</f>
        <v>0</v>
      </c>
      <c r="P36" s="25">
        <f>SUM(ENERO:DICIEMBRE!P36)</f>
        <v>0</v>
      </c>
      <c r="Q36" s="25">
        <f>SUM(ENERO:DICIEMBRE!Q36)</f>
        <v>0</v>
      </c>
      <c r="R36" s="25">
        <f>SUM(ENERO:DICIEMBRE!R36)</f>
        <v>0</v>
      </c>
      <c r="S36" s="25">
        <f>SUM(ENERO:DICIEMBRE!S36)</f>
        <v>0</v>
      </c>
      <c r="T36" s="25">
        <f>SUM(ENERO:DICIEMBRE!T36)</f>
        <v>0</v>
      </c>
      <c r="U36" s="25">
        <f>SUM(ENERO:DICIEMBRE!U36)</f>
        <v>0</v>
      </c>
      <c r="V36" s="25">
        <f>SUM(ENERO:DICIEMBRE!V36)</f>
        <v>0</v>
      </c>
      <c r="W36" s="35">
        <f>SUM(X36+Y36+Z36)</f>
        <v>0</v>
      </c>
      <c r="X36" s="25">
        <f>SUM(ENERO:DICIEMBRE!X36)</f>
        <v>0</v>
      </c>
      <c r="Y36" s="25">
        <f>SUM(ENERO:DICIEMBRE!Y36)</f>
        <v>0</v>
      </c>
      <c r="Z36" s="25">
        <f>SUM(ENERO:DICIEMBRE!Z36)</f>
        <v>0</v>
      </c>
      <c r="AA36" s="43">
        <f t="shared" si="2"/>
        <v>0</v>
      </c>
      <c r="AB36" s="25">
        <f>SUM(ENERO:DICIEMBRE!AB36)</f>
        <v>0</v>
      </c>
      <c r="AC36" s="25">
        <f>SUM(ENERO:DICIEMBRE!AC36)</f>
        <v>0</v>
      </c>
      <c r="AD36" s="25">
        <f>SUM(ENERO:DICIEMBRE!AD36)</f>
        <v>0</v>
      </c>
      <c r="AE36" s="25">
        <f>SUM(ENERO:DICIEMBRE!AE36)</f>
        <v>0</v>
      </c>
      <c r="AF36" s="25">
        <f>SUM(ENERO:DICIEMBRE!AF36)</f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25">
        <f>SUM(ENERO:DICIEMBRE!C37)</f>
        <v>0</v>
      </c>
      <c r="D37" s="25">
        <f>SUM(ENERO:DICIEMBRE!D37)</f>
        <v>0</v>
      </c>
      <c r="E37" s="25">
        <f>SUM(ENERO:DICIEMBRE!E37)</f>
        <v>0</v>
      </c>
      <c r="F37" s="25">
        <f>SUM(ENERO:DICIEMBRE!F37)</f>
        <v>0</v>
      </c>
      <c r="G37" s="25">
        <f>SUM(ENERO:DICIEMBRE!G37)</f>
        <v>0</v>
      </c>
      <c r="H37" s="25">
        <f>SUM(ENERO:DICIEMBRE!H37)</f>
        <v>0</v>
      </c>
      <c r="I37" s="25">
        <f>SUM(ENERO:DICIEMBRE!I37)</f>
        <v>0</v>
      </c>
      <c r="J37" s="25">
        <f>SUM(ENERO:DICIEMBRE!J37)</f>
        <v>0</v>
      </c>
      <c r="K37" s="25">
        <f>SUM(ENERO:DICIEMBRE!K37)</f>
        <v>0</v>
      </c>
      <c r="L37" s="25">
        <f>SUM(ENERO:DICIEMBRE!L37)</f>
        <v>0</v>
      </c>
      <c r="M37" s="25">
        <f>SUM(ENERO:DICIEMBRE!M37)</f>
        <v>0</v>
      </c>
      <c r="N37" s="25">
        <f>SUM(ENERO:DICIEMBRE!N37)</f>
        <v>0</v>
      </c>
      <c r="O37" s="25">
        <f>SUM(ENERO:DICIEMBRE!O37)</f>
        <v>0</v>
      </c>
      <c r="P37" s="25">
        <f>SUM(ENERO:DICIEMBRE!P37)</f>
        <v>0</v>
      </c>
      <c r="Q37" s="25">
        <f>SUM(ENERO:DICIEMBRE!Q37)</f>
        <v>0</v>
      </c>
      <c r="R37" s="25">
        <f>SUM(ENERO:DICIEMBRE!R37)</f>
        <v>0</v>
      </c>
      <c r="S37" s="25">
        <f>SUM(ENERO:DICIEMBRE!S37)</f>
        <v>0</v>
      </c>
      <c r="T37" s="25">
        <f>SUM(ENERO:DICIEMBRE!T37)</f>
        <v>0</v>
      </c>
      <c r="U37" s="25">
        <f>SUM(ENERO:DICIEMBRE!U37)</f>
        <v>0</v>
      </c>
      <c r="V37" s="25">
        <f>SUM(ENERO:DICIEMBRE!V37)</f>
        <v>0</v>
      </c>
      <c r="W37" s="35">
        <f t="shared" si="1"/>
        <v>0</v>
      </c>
      <c r="X37" s="25">
        <f>SUM(ENERO:DICIEMBRE!X37)</f>
        <v>0</v>
      </c>
      <c r="Y37" s="25">
        <f>SUM(ENERO:DICIEMBRE!Y37)</f>
        <v>0</v>
      </c>
      <c r="Z37" s="25">
        <f>SUM(ENERO:DICIEMBRE!Z37)</f>
        <v>0</v>
      </c>
      <c r="AA37" s="43">
        <f t="shared" si="2"/>
        <v>0</v>
      </c>
      <c r="AB37" s="25">
        <f>SUM(ENERO:DICIEMBRE!AB37)</f>
        <v>0</v>
      </c>
      <c r="AC37" s="25">
        <f>SUM(ENERO:DICIEMBRE!AC37)</f>
        <v>0</v>
      </c>
      <c r="AD37" s="25">
        <f>SUM(ENERO:DICIEMBRE!AD37)</f>
        <v>0</v>
      </c>
      <c r="AE37" s="25">
        <f>SUM(ENERO:DICIEMBRE!AE37)</f>
        <v>0</v>
      </c>
      <c r="AF37" s="25">
        <f>SUM(ENERO:DICIEMBRE!AF37)</f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25">
        <f>SUM(ENERO:DICIEMBRE!C38)</f>
        <v>0</v>
      </c>
      <c r="D38" s="25">
        <f>SUM(ENERO:DICIEMBRE!D38)</f>
        <v>0</v>
      </c>
      <c r="E38" s="25">
        <f>SUM(ENERO:DICIEMBRE!E38)</f>
        <v>0</v>
      </c>
      <c r="F38" s="25">
        <f>SUM(ENERO:DICIEMBRE!F38)</f>
        <v>0</v>
      </c>
      <c r="G38" s="25">
        <f>SUM(ENERO:DICIEMBRE!G38)</f>
        <v>0</v>
      </c>
      <c r="H38" s="25">
        <f>SUM(ENERO:DICIEMBRE!H38)</f>
        <v>0</v>
      </c>
      <c r="I38" s="25">
        <f>SUM(ENERO:DICIEMBRE!I38)</f>
        <v>0</v>
      </c>
      <c r="J38" s="25">
        <f>SUM(ENERO:DICIEMBRE!J38)</f>
        <v>0</v>
      </c>
      <c r="K38" s="25">
        <f>SUM(ENERO:DICIEMBRE!K38)</f>
        <v>0</v>
      </c>
      <c r="L38" s="25">
        <f>SUM(ENERO:DICIEMBRE!L38)</f>
        <v>0</v>
      </c>
      <c r="M38" s="25">
        <f>SUM(ENERO:DICIEMBRE!M38)</f>
        <v>0</v>
      </c>
      <c r="N38" s="25">
        <f>SUM(ENERO:DICIEMBRE!N38)</f>
        <v>0</v>
      </c>
      <c r="O38" s="25">
        <f>SUM(ENERO:DICIEMBRE!O38)</f>
        <v>0</v>
      </c>
      <c r="P38" s="25">
        <f>SUM(ENERO:DICIEMBRE!P38)</f>
        <v>0</v>
      </c>
      <c r="Q38" s="25">
        <f>SUM(ENERO:DICIEMBRE!Q38)</f>
        <v>0</v>
      </c>
      <c r="R38" s="25">
        <f>SUM(ENERO:DICIEMBRE!R38)</f>
        <v>0</v>
      </c>
      <c r="S38" s="25">
        <f>SUM(ENERO:DICIEMBRE!S38)</f>
        <v>0</v>
      </c>
      <c r="T38" s="25">
        <f>SUM(ENERO:DICIEMBRE!T38)</f>
        <v>0</v>
      </c>
      <c r="U38" s="25">
        <f>SUM(ENERO:DICIEMBRE!U38)</f>
        <v>0</v>
      </c>
      <c r="V38" s="25">
        <f>SUM(ENERO:DICIEMBRE!V38)</f>
        <v>0</v>
      </c>
      <c r="W38" s="35">
        <f>SUM(X38+Y38+Z38)</f>
        <v>0</v>
      </c>
      <c r="X38" s="25">
        <f>SUM(ENERO:DICIEMBRE!X38)</f>
        <v>0</v>
      </c>
      <c r="Y38" s="25">
        <f>SUM(ENERO:DICIEMBRE!Y38)</f>
        <v>0</v>
      </c>
      <c r="Z38" s="25">
        <f>SUM(ENERO:DICIEMBRE!Z38)</f>
        <v>0</v>
      </c>
      <c r="AA38" s="43">
        <f t="shared" si="2"/>
        <v>0</v>
      </c>
      <c r="AB38" s="25">
        <f>SUM(ENERO:DICIEMBRE!AB38)</f>
        <v>0</v>
      </c>
      <c r="AC38" s="25">
        <f>SUM(ENERO:DICIEMBRE!AC38)</f>
        <v>0</v>
      </c>
      <c r="AD38" s="25">
        <f>SUM(ENERO:DICIEMBRE!AD38)</f>
        <v>0</v>
      </c>
      <c r="AE38" s="25">
        <f>SUM(ENERO:DICIEMBRE!AE38)</f>
        <v>0</v>
      </c>
      <c r="AF38" s="25">
        <f>SUM(ENERO:DICIEMBRE!AF38)</f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1971</v>
      </c>
      <c r="C39" s="25">
        <f>SUM(ENERO:DICIEMBRE!C39)</f>
        <v>543</v>
      </c>
      <c r="D39" s="25">
        <f>SUM(ENERO:DICIEMBRE!D39)</f>
        <v>695</v>
      </c>
      <c r="E39" s="25">
        <f>SUM(ENERO:DICIEMBRE!E39)</f>
        <v>599</v>
      </c>
      <c r="F39" s="25">
        <f>SUM(ENERO:DICIEMBRE!F39)</f>
        <v>131</v>
      </c>
      <c r="G39" s="25">
        <f>SUM(ENERO:DICIEMBRE!G39)</f>
        <v>3</v>
      </c>
      <c r="H39" s="25">
        <f>SUM(ENERO:DICIEMBRE!H39)</f>
        <v>0</v>
      </c>
      <c r="I39" s="25">
        <f>SUM(ENERO:DICIEMBRE!I39)</f>
        <v>0</v>
      </c>
      <c r="J39" s="25">
        <f>SUM(ENERO:DICIEMBRE!J39)</f>
        <v>0</v>
      </c>
      <c r="K39" s="25">
        <f>SUM(ENERO:DICIEMBRE!K39)</f>
        <v>0</v>
      </c>
      <c r="L39" s="25">
        <f>SUM(ENERO:DICIEMBRE!L39)</f>
        <v>0</v>
      </c>
      <c r="M39" s="25">
        <f>SUM(ENERO:DICIEMBRE!M39)</f>
        <v>0</v>
      </c>
      <c r="N39" s="25">
        <f>SUM(ENERO:DICIEMBRE!N39)</f>
        <v>0</v>
      </c>
      <c r="O39" s="25">
        <f>SUM(ENERO:DICIEMBRE!O39)</f>
        <v>0</v>
      </c>
      <c r="P39" s="25">
        <f>SUM(ENERO:DICIEMBRE!P39)</f>
        <v>0</v>
      </c>
      <c r="Q39" s="25">
        <f>SUM(ENERO:DICIEMBRE!Q39)</f>
        <v>0</v>
      </c>
      <c r="R39" s="25">
        <f>SUM(ENERO:DICIEMBRE!R39)</f>
        <v>0</v>
      </c>
      <c r="S39" s="25">
        <f>SUM(ENERO:DICIEMBRE!S39)</f>
        <v>0</v>
      </c>
      <c r="T39" s="25">
        <f>SUM(ENERO:DICIEMBRE!T39)</f>
        <v>1971</v>
      </c>
      <c r="U39" s="25">
        <f>SUM(ENERO:DICIEMBRE!U39)</f>
        <v>1324</v>
      </c>
      <c r="V39" s="25">
        <f>SUM(ENERO:DICIEMBRE!V39)</f>
        <v>647</v>
      </c>
      <c r="W39" s="35">
        <f>SUM(X39+Y39+Z39)</f>
        <v>589</v>
      </c>
      <c r="X39" s="25">
        <f>SUM(ENERO:DICIEMBRE!X39)</f>
        <v>405</v>
      </c>
      <c r="Y39" s="25">
        <f>SUM(ENERO:DICIEMBRE!Y39)</f>
        <v>184</v>
      </c>
      <c r="Z39" s="25">
        <f>SUM(ENERO:DICIEMBRE!Z39)</f>
        <v>0</v>
      </c>
      <c r="AA39" s="43">
        <f>SUM(AB39+AC39+AD39)</f>
        <v>10</v>
      </c>
      <c r="AB39" s="25">
        <f>SUM(ENERO:DICIEMBRE!AB39)</f>
        <v>1</v>
      </c>
      <c r="AC39" s="25">
        <f>SUM(ENERO:DICIEMBRE!AC39)</f>
        <v>9</v>
      </c>
      <c r="AD39" s="25">
        <f>SUM(ENERO:DICIEMBRE!AD39)</f>
        <v>0</v>
      </c>
      <c r="AE39" s="25">
        <f>SUM(ENERO:DICIEMBRE!AE39)</f>
        <v>0</v>
      </c>
      <c r="AF39" s="25">
        <f>SUM(ENERO:DICIEMBRE!AF39)</f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2562</v>
      </c>
      <c r="C40" s="25">
        <f>SUM(ENERO:DICIEMBRE!C40)</f>
        <v>0</v>
      </c>
      <c r="D40" s="25">
        <f>SUM(ENERO:DICIEMBRE!D40)</f>
        <v>0</v>
      </c>
      <c r="E40" s="25">
        <f>SUM(ENERO:DICIEMBRE!E40)</f>
        <v>0</v>
      </c>
      <c r="F40" s="25">
        <f>SUM(ENERO:DICIEMBRE!F40)</f>
        <v>156</v>
      </c>
      <c r="G40" s="25">
        <f>SUM(ENERO:DICIEMBRE!G40)</f>
        <v>75</v>
      </c>
      <c r="H40" s="25">
        <f>SUM(ENERO:DICIEMBRE!H40)</f>
        <v>67</v>
      </c>
      <c r="I40" s="25">
        <f>SUM(ENERO:DICIEMBRE!I40)</f>
        <v>66</v>
      </c>
      <c r="J40" s="25">
        <f>SUM(ENERO:DICIEMBRE!J40)</f>
        <v>97</v>
      </c>
      <c r="K40" s="25">
        <f>SUM(ENERO:DICIEMBRE!K40)</f>
        <v>118</v>
      </c>
      <c r="L40" s="25">
        <f>SUM(ENERO:DICIEMBRE!L40)</f>
        <v>115</v>
      </c>
      <c r="M40" s="25">
        <f>SUM(ENERO:DICIEMBRE!M40)</f>
        <v>155</v>
      </c>
      <c r="N40" s="25">
        <f>SUM(ENERO:DICIEMBRE!N40)</f>
        <v>224</v>
      </c>
      <c r="O40" s="25">
        <f>SUM(ENERO:DICIEMBRE!O40)</f>
        <v>213</v>
      </c>
      <c r="P40" s="25">
        <f>SUM(ENERO:DICIEMBRE!P40)</f>
        <v>260</v>
      </c>
      <c r="Q40" s="25">
        <f>SUM(ENERO:DICIEMBRE!Q40)</f>
        <v>303</v>
      </c>
      <c r="R40" s="25">
        <f>SUM(ENERO:DICIEMBRE!R40)</f>
        <v>275</v>
      </c>
      <c r="S40" s="25">
        <f>SUM(ENERO:DICIEMBRE!S40)</f>
        <v>438</v>
      </c>
      <c r="T40" s="25">
        <f>SUM(ENERO:DICIEMBRE!T40)</f>
        <v>2562</v>
      </c>
      <c r="U40" s="25">
        <f>SUM(ENERO:DICIEMBRE!U40)</f>
        <v>1205</v>
      </c>
      <c r="V40" s="25">
        <f>SUM(ENERO:DICIEMBRE!V40)</f>
        <v>1357</v>
      </c>
      <c r="W40" s="35">
        <f>SUM(X40+Y40+Z40)</f>
        <v>0</v>
      </c>
      <c r="X40" s="25">
        <f>SUM(ENERO:DICIEMBRE!X40)</f>
        <v>0</v>
      </c>
      <c r="Y40" s="25">
        <f>SUM(ENERO:DICIEMBRE!Y40)</f>
        <v>0</v>
      </c>
      <c r="Z40" s="25">
        <f>SUM(ENERO:DICIEMBRE!Z40)</f>
        <v>0</v>
      </c>
      <c r="AA40" s="43">
        <f>SUM(AB40+AC40+AD40)</f>
        <v>1379</v>
      </c>
      <c r="AB40" s="25">
        <f>SUM(ENERO:DICIEMBRE!AB40)</f>
        <v>693</v>
      </c>
      <c r="AC40" s="25">
        <f>SUM(ENERO:DICIEMBRE!AC40)</f>
        <v>686</v>
      </c>
      <c r="AD40" s="25">
        <f>SUM(ENERO:DICIEMBRE!AD40)</f>
        <v>0</v>
      </c>
      <c r="AE40" s="25">
        <f>SUM(ENERO:DICIEMBRE!AE40)</f>
        <v>0</v>
      </c>
      <c r="AF40" s="25">
        <f>SUM(ENERO:DICIEMBRE!AF40)</f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25">
        <f>SUM(ENERO:DICIEMBRE!C41)</f>
        <v>0</v>
      </c>
      <c r="D41" s="25">
        <f>SUM(ENERO:DICIEMBRE!D41)</f>
        <v>0</v>
      </c>
      <c r="E41" s="25">
        <f>SUM(ENERO:DICIEMBRE!E41)</f>
        <v>0</v>
      </c>
      <c r="F41" s="25">
        <f>SUM(ENERO:DICIEMBRE!F41)</f>
        <v>0</v>
      </c>
      <c r="G41" s="25">
        <f>SUM(ENERO:DICIEMBRE!G41)</f>
        <v>0</v>
      </c>
      <c r="H41" s="25">
        <f>SUM(ENERO:DICIEMBRE!H41)</f>
        <v>0</v>
      </c>
      <c r="I41" s="25">
        <f>SUM(ENERO:DICIEMBRE!I41)</f>
        <v>0</v>
      </c>
      <c r="J41" s="25">
        <f>SUM(ENERO:DICIEMBRE!J41)</f>
        <v>0</v>
      </c>
      <c r="K41" s="25">
        <f>SUM(ENERO:DICIEMBRE!K41)</f>
        <v>0</v>
      </c>
      <c r="L41" s="25">
        <f>SUM(ENERO:DICIEMBRE!L41)</f>
        <v>0</v>
      </c>
      <c r="M41" s="25">
        <f>SUM(ENERO:DICIEMBRE!M41)</f>
        <v>0</v>
      </c>
      <c r="N41" s="25">
        <f>SUM(ENERO:DICIEMBRE!N41)</f>
        <v>0</v>
      </c>
      <c r="O41" s="25">
        <f>SUM(ENERO:DICIEMBRE!O41)</f>
        <v>0</v>
      </c>
      <c r="P41" s="25">
        <f>SUM(ENERO:DICIEMBRE!P41)</f>
        <v>0</v>
      </c>
      <c r="Q41" s="25">
        <f>SUM(ENERO:DICIEMBRE!Q41)</f>
        <v>0</v>
      </c>
      <c r="R41" s="25">
        <f>SUM(ENERO:DICIEMBRE!R41)</f>
        <v>0</v>
      </c>
      <c r="S41" s="25">
        <f>SUM(ENERO:DICIEMBRE!S41)</f>
        <v>0</v>
      </c>
      <c r="T41" s="25">
        <f>SUM(ENERO:DICIEMBRE!T41)</f>
        <v>0</v>
      </c>
      <c r="U41" s="25">
        <f>SUM(ENERO:DICIEMBRE!U41)</f>
        <v>0</v>
      </c>
      <c r="V41" s="25">
        <f>SUM(ENERO:DICIEMBRE!V41)</f>
        <v>0</v>
      </c>
      <c r="W41" s="35">
        <f>SUM(X41+Y41+Z41)</f>
        <v>0</v>
      </c>
      <c r="X41" s="25">
        <f>SUM(ENERO:DICIEMBRE!X41)</f>
        <v>0</v>
      </c>
      <c r="Y41" s="25">
        <f>SUM(ENERO:DICIEMBRE!Y41)</f>
        <v>0</v>
      </c>
      <c r="Z41" s="25">
        <f>SUM(ENERO:DICIEMBRE!Z41)</f>
        <v>0</v>
      </c>
      <c r="AA41" s="43">
        <f>SUM(AB41+AC41+AD41)</f>
        <v>0</v>
      </c>
      <c r="AB41" s="25">
        <f>SUM(ENERO:DICIEMBRE!AB41)</f>
        <v>0</v>
      </c>
      <c r="AC41" s="25">
        <f>SUM(ENERO:DICIEMBRE!AC41)</f>
        <v>0</v>
      </c>
      <c r="AD41" s="25">
        <f>SUM(ENERO:DICIEMBRE!AD41)</f>
        <v>0</v>
      </c>
      <c r="AE41" s="25">
        <f>SUM(ENERO:DICIEMBRE!AE41)</f>
        <v>0</v>
      </c>
      <c r="AF41" s="25">
        <f>SUM(ENERO:DICIEMBRE!AF41)</f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127</v>
      </c>
      <c r="B42" s="24">
        <f t="shared" si="0"/>
        <v>486</v>
      </c>
      <c r="C42" s="25">
        <f>SUM(ENERO:DICIEMBRE!C42)</f>
        <v>0</v>
      </c>
      <c r="D42" s="25">
        <f>SUM(ENERO:DICIEMBRE!D42)</f>
        <v>28</v>
      </c>
      <c r="E42" s="25">
        <f>SUM(ENERO:DICIEMBRE!E42)</f>
        <v>184</v>
      </c>
      <c r="F42" s="25">
        <f>SUM(ENERO:DICIEMBRE!F42)</f>
        <v>274</v>
      </c>
      <c r="G42" s="25">
        <f>SUM(ENERO:DICIEMBRE!G42)</f>
        <v>0</v>
      </c>
      <c r="H42" s="25">
        <f>SUM(ENERO:DICIEMBRE!H42)</f>
        <v>0</v>
      </c>
      <c r="I42" s="25">
        <f>SUM(ENERO:DICIEMBRE!I42)</f>
        <v>0</v>
      </c>
      <c r="J42" s="25">
        <f>SUM(ENERO:DICIEMBRE!J42)</f>
        <v>0</v>
      </c>
      <c r="K42" s="25">
        <f>SUM(ENERO:DICIEMBRE!K42)</f>
        <v>0</v>
      </c>
      <c r="L42" s="25">
        <f>SUM(ENERO:DICIEMBRE!L42)</f>
        <v>0</v>
      </c>
      <c r="M42" s="25">
        <f>SUM(ENERO:DICIEMBRE!M42)</f>
        <v>0</v>
      </c>
      <c r="N42" s="25">
        <f>SUM(ENERO:DICIEMBRE!N42)</f>
        <v>0</v>
      </c>
      <c r="O42" s="25">
        <f>SUM(ENERO:DICIEMBRE!O42)</f>
        <v>0</v>
      </c>
      <c r="P42" s="25">
        <f>SUM(ENERO:DICIEMBRE!P42)</f>
        <v>0</v>
      </c>
      <c r="Q42" s="25">
        <f>SUM(ENERO:DICIEMBRE!Q42)</f>
        <v>0</v>
      </c>
      <c r="R42" s="25">
        <f>SUM(ENERO:DICIEMBRE!R42)</f>
        <v>0</v>
      </c>
      <c r="S42" s="25">
        <f>SUM(ENERO:DICIEMBRE!S42)</f>
        <v>0</v>
      </c>
      <c r="T42" s="25">
        <f>SUM(ENERO:DICIEMBRE!T42)</f>
        <v>486</v>
      </c>
      <c r="U42" s="25">
        <f>SUM(ENERO:DICIEMBRE!U42)</f>
        <v>167</v>
      </c>
      <c r="V42" s="25">
        <f>SUM(ENERO:DICIEMBRE!V42)</f>
        <v>319</v>
      </c>
      <c r="W42" s="35">
        <f>SUM(X42+Y42+Z42)</f>
        <v>60</v>
      </c>
      <c r="X42" s="25">
        <f>SUM(ENERO:DICIEMBRE!X42)</f>
        <v>30</v>
      </c>
      <c r="Y42" s="25">
        <f>SUM(ENERO:DICIEMBRE!Y42)</f>
        <v>30</v>
      </c>
      <c r="Z42" s="25">
        <f>SUM(ENERO:DICIEMBRE!Z42)</f>
        <v>0</v>
      </c>
      <c r="AA42" s="43">
        <f>SUM(AB42+AC42+AD42)</f>
        <v>83</v>
      </c>
      <c r="AB42" s="25">
        <f>SUM(ENERO:DICIEMBRE!AB42)</f>
        <v>40</v>
      </c>
      <c r="AC42" s="25">
        <f>SUM(ENERO:DICIEMBRE!AC42)</f>
        <v>43</v>
      </c>
      <c r="AD42" s="25">
        <f>SUM(ENERO:DICIEMBRE!AD42)</f>
        <v>0</v>
      </c>
      <c r="AE42" s="25">
        <f>SUM(ENERO:DICIEMBRE!AE42)</f>
        <v>52</v>
      </c>
      <c r="AF42" s="25">
        <f>SUM(ENERO:DICIEMBRE!AF42)</f>
        <v>66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4085</v>
      </c>
      <c r="C43" s="25">
        <f>SUM(ENERO:DICIEMBRE!C43)</f>
        <v>0</v>
      </c>
      <c r="D43" s="25">
        <f>SUM(ENERO:DICIEMBRE!D43)</f>
        <v>1</v>
      </c>
      <c r="E43" s="25">
        <f>SUM(ENERO:DICIEMBRE!E43)</f>
        <v>2</v>
      </c>
      <c r="F43" s="25">
        <f>SUM(ENERO:DICIEMBRE!F43)</f>
        <v>133</v>
      </c>
      <c r="G43" s="25">
        <f>SUM(ENERO:DICIEMBRE!G43)</f>
        <v>294</v>
      </c>
      <c r="H43" s="25">
        <f>SUM(ENERO:DICIEMBRE!H43)</f>
        <v>385</v>
      </c>
      <c r="I43" s="25">
        <f>SUM(ENERO:DICIEMBRE!I43)</f>
        <v>330</v>
      </c>
      <c r="J43" s="25">
        <f>SUM(ENERO:DICIEMBRE!J43)</f>
        <v>499</v>
      </c>
      <c r="K43" s="25">
        <f>SUM(ENERO:DICIEMBRE!K43)</f>
        <v>427</v>
      </c>
      <c r="L43" s="25">
        <f>SUM(ENERO:DICIEMBRE!L43)</f>
        <v>467</v>
      </c>
      <c r="M43" s="25">
        <f>SUM(ENERO:DICIEMBRE!M43)</f>
        <v>358</v>
      </c>
      <c r="N43" s="25">
        <f>SUM(ENERO:DICIEMBRE!N43)</f>
        <v>374</v>
      </c>
      <c r="O43" s="25">
        <f>SUM(ENERO:DICIEMBRE!O43)</f>
        <v>375</v>
      </c>
      <c r="P43" s="25">
        <f>SUM(ENERO:DICIEMBRE!P43)</f>
        <v>224</v>
      </c>
      <c r="Q43" s="25">
        <f>SUM(ENERO:DICIEMBRE!Q43)</f>
        <v>132</v>
      </c>
      <c r="R43" s="25">
        <f>SUM(ENERO:DICIEMBRE!R43)</f>
        <v>56</v>
      </c>
      <c r="S43" s="25">
        <f>SUM(ENERO:DICIEMBRE!S43)</f>
        <v>28</v>
      </c>
      <c r="T43" s="25">
        <f>SUM(ENERO:DICIEMBRE!T43)</f>
        <v>4085</v>
      </c>
      <c r="U43" s="25">
        <f>SUM(ENERO:DICIEMBRE!U43)</f>
        <v>1767</v>
      </c>
      <c r="V43" s="25">
        <f>SUM(ENERO:DICIEMBRE!V43)</f>
        <v>2318</v>
      </c>
      <c r="W43" s="35">
        <f t="shared" ref="W43:W68" si="10">SUM(X43+Y43+Z43)</f>
        <v>0</v>
      </c>
      <c r="X43" s="25">
        <f>SUM(ENERO:DICIEMBRE!X43)</f>
        <v>0</v>
      </c>
      <c r="Y43" s="25">
        <f>SUM(ENERO:DICIEMBRE!Y43)</f>
        <v>0</v>
      </c>
      <c r="Z43" s="25">
        <f>SUM(ENERO:DICIEMBRE!Z43)</f>
        <v>0</v>
      </c>
      <c r="AA43" s="43">
        <f>SUM(AB43+AC43+AD43)</f>
        <v>496</v>
      </c>
      <c r="AB43" s="25">
        <f>SUM(ENERO:DICIEMBRE!AB43)</f>
        <v>151</v>
      </c>
      <c r="AC43" s="25">
        <f>SUM(ENERO:DICIEMBRE!AC43)</f>
        <v>340</v>
      </c>
      <c r="AD43" s="25">
        <f>SUM(ENERO:DICIEMBRE!AD43)</f>
        <v>5</v>
      </c>
      <c r="AE43" s="25">
        <f>SUM(ENERO:DICIEMBRE!AE43)</f>
        <v>3</v>
      </c>
      <c r="AF43" s="25">
        <f>SUM(ENERO:DICIEMBRE!AF43)</f>
        <v>706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1933</v>
      </c>
      <c r="C44" s="25">
        <f>SUM(ENERO:DICIEMBRE!C44)</f>
        <v>626</v>
      </c>
      <c r="D44" s="25">
        <f>SUM(ENERO:DICIEMBRE!D44)</f>
        <v>978</v>
      </c>
      <c r="E44" s="25">
        <f>SUM(ENERO:DICIEMBRE!E44)</f>
        <v>316</v>
      </c>
      <c r="F44" s="25">
        <f>SUM(ENERO:DICIEMBRE!F44)</f>
        <v>13</v>
      </c>
      <c r="G44" s="25">
        <f>SUM(ENERO:DICIEMBRE!G44)</f>
        <v>0</v>
      </c>
      <c r="H44" s="25">
        <f>SUM(ENERO:DICIEMBRE!H44)</f>
        <v>0</v>
      </c>
      <c r="I44" s="25">
        <f>SUM(ENERO:DICIEMBRE!I44)</f>
        <v>0</v>
      </c>
      <c r="J44" s="25">
        <f>SUM(ENERO:DICIEMBRE!J44)</f>
        <v>0</v>
      </c>
      <c r="K44" s="25">
        <f>SUM(ENERO:DICIEMBRE!K44)</f>
        <v>0</v>
      </c>
      <c r="L44" s="25">
        <f>SUM(ENERO:DICIEMBRE!L44)</f>
        <v>0</v>
      </c>
      <c r="M44" s="25">
        <f>SUM(ENERO:DICIEMBRE!M44)</f>
        <v>0</v>
      </c>
      <c r="N44" s="25">
        <f>SUM(ENERO:DICIEMBRE!N44)</f>
        <v>0</v>
      </c>
      <c r="O44" s="25">
        <f>SUM(ENERO:DICIEMBRE!O44)</f>
        <v>0</v>
      </c>
      <c r="P44" s="25">
        <f>SUM(ENERO:DICIEMBRE!P44)</f>
        <v>0</v>
      </c>
      <c r="Q44" s="25">
        <f>SUM(ENERO:DICIEMBRE!Q44)</f>
        <v>0</v>
      </c>
      <c r="R44" s="25">
        <f>SUM(ENERO:DICIEMBRE!R44)</f>
        <v>0</v>
      </c>
      <c r="S44" s="25">
        <f>SUM(ENERO:DICIEMBRE!S44)</f>
        <v>0</v>
      </c>
      <c r="T44" s="25">
        <f>SUM(ENERO:DICIEMBRE!T44)</f>
        <v>1933</v>
      </c>
      <c r="U44" s="25">
        <f>SUM(ENERO:DICIEMBRE!U44)</f>
        <v>1661</v>
      </c>
      <c r="V44" s="25">
        <f>SUM(ENERO:DICIEMBRE!V44)</f>
        <v>272</v>
      </c>
      <c r="W44" s="35">
        <f t="shared" si="10"/>
        <v>843</v>
      </c>
      <c r="X44" s="25">
        <f>SUM(ENERO:DICIEMBRE!X44)</f>
        <v>509</v>
      </c>
      <c r="Y44" s="25">
        <f>SUM(ENERO:DICIEMBRE!Y44)</f>
        <v>334</v>
      </c>
      <c r="Z44" s="25">
        <f>SUM(ENERO:DICIEMBRE!Z44)</f>
        <v>0</v>
      </c>
      <c r="AA44" s="43">
        <f t="shared" ref="AA44:AA71" si="11">SUM(AB44+AC44+AD44)</f>
        <v>4</v>
      </c>
      <c r="AB44" s="25">
        <f>SUM(ENERO:DICIEMBRE!AB44)</f>
        <v>0</v>
      </c>
      <c r="AC44" s="25">
        <f>SUM(ENERO:DICIEMBRE!AC44)</f>
        <v>4</v>
      </c>
      <c r="AD44" s="25">
        <f>SUM(ENERO:DICIEMBRE!AD44)</f>
        <v>0</v>
      </c>
      <c r="AE44" s="25">
        <f>SUM(ENERO:DICIEMBRE!AE44)</f>
        <v>0</v>
      </c>
      <c r="AF44" s="25">
        <f>SUM(ENERO:DICIEMBRE!AF44)</f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9714</v>
      </c>
      <c r="C45" s="25">
        <f>SUM(ENERO:DICIEMBRE!C45)</f>
        <v>2</v>
      </c>
      <c r="D45" s="25">
        <f>SUM(ENERO:DICIEMBRE!D45)</f>
        <v>0</v>
      </c>
      <c r="E45" s="25">
        <f>SUM(ENERO:DICIEMBRE!E45)</f>
        <v>1</v>
      </c>
      <c r="F45" s="25">
        <f>SUM(ENERO:DICIEMBRE!F45)</f>
        <v>109</v>
      </c>
      <c r="G45" s="25">
        <f>SUM(ENERO:DICIEMBRE!G45)</f>
        <v>185</v>
      </c>
      <c r="H45" s="25">
        <f>SUM(ENERO:DICIEMBRE!H45)</f>
        <v>252</v>
      </c>
      <c r="I45" s="25">
        <f>SUM(ENERO:DICIEMBRE!I45)</f>
        <v>321</v>
      </c>
      <c r="J45" s="25">
        <f>SUM(ENERO:DICIEMBRE!J45)</f>
        <v>564</v>
      </c>
      <c r="K45" s="25">
        <f>SUM(ENERO:DICIEMBRE!K45)</f>
        <v>642</v>
      </c>
      <c r="L45" s="25">
        <f>SUM(ENERO:DICIEMBRE!L45)</f>
        <v>847</v>
      </c>
      <c r="M45" s="25">
        <f>SUM(ENERO:DICIEMBRE!M45)</f>
        <v>896</v>
      </c>
      <c r="N45" s="25">
        <f>SUM(ENERO:DICIEMBRE!N45)</f>
        <v>1073</v>
      </c>
      <c r="O45" s="25">
        <f>SUM(ENERO:DICIEMBRE!O45)</f>
        <v>1218</v>
      </c>
      <c r="P45" s="25">
        <f>SUM(ENERO:DICIEMBRE!P45)</f>
        <v>1091</v>
      </c>
      <c r="Q45" s="25">
        <f>SUM(ENERO:DICIEMBRE!Q45)</f>
        <v>1032</v>
      </c>
      <c r="R45" s="25">
        <f>SUM(ENERO:DICIEMBRE!R45)</f>
        <v>759</v>
      </c>
      <c r="S45" s="25">
        <f>SUM(ENERO:DICIEMBRE!S45)</f>
        <v>722</v>
      </c>
      <c r="T45" s="25">
        <f>SUM(ENERO:DICIEMBRE!T45)</f>
        <v>9714</v>
      </c>
      <c r="U45" s="25">
        <f>SUM(ENERO:DICIEMBRE!U45)</f>
        <v>3047</v>
      </c>
      <c r="V45" s="25">
        <f>SUM(ENERO:DICIEMBRE!V45)</f>
        <v>6667</v>
      </c>
      <c r="W45" s="35">
        <f t="shared" si="10"/>
        <v>1</v>
      </c>
      <c r="X45" s="25">
        <f>SUM(ENERO:DICIEMBRE!X45)</f>
        <v>1</v>
      </c>
      <c r="Y45" s="25">
        <f>SUM(ENERO:DICIEMBRE!Y45)</f>
        <v>0</v>
      </c>
      <c r="Z45" s="25">
        <f>SUM(ENERO:DICIEMBRE!Z45)</f>
        <v>0</v>
      </c>
      <c r="AA45" s="43">
        <f t="shared" si="11"/>
        <v>3726</v>
      </c>
      <c r="AB45" s="25">
        <f>SUM(ENERO:DICIEMBRE!AB45)</f>
        <v>1937</v>
      </c>
      <c r="AC45" s="25">
        <f>SUM(ENERO:DICIEMBRE!AC45)</f>
        <v>1789</v>
      </c>
      <c r="AD45" s="25">
        <f>SUM(ENERO:DICIEMBRE!AD45)</f>
        <v>0</v>
      </c>
      <c r="AE45" s="25">
        <f>SUM(ENERO:DICIEMBRE!AE45)</f>
        <v>1</v>
      </c>
      <c r="AF45" s="25">
        <f>SUM(ENERO:DICIEMBRE!AF45)</f>
        <v>207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25">
        <f>SUM(ENERO:DICIEMBRE!C46)</f>
        <v>0</v>
      </c>
      <c r="D46" s="25">
        <f>SUM(ENERO:DICIEMBRE!D46)</f>
        <v>0</v>
      </c>
      <c r="E46" s="25">
        <f>SUM(ENERO:DICIEMBRE!E46)</f>
        <v>0</v>
      </c>
      <c r="F46" s="25">
        <f>SUM(ENERO:DICIEMBRE!F46)</f>
        <v>0</v>
      </c>
      <c r="G46" s="25">
        <f>SUM(ENERO:DICIEMBRE!G46)</f>
        <v>0</v>
      </c>
      <c r="H46" s="25">
        <f>SUM(ENERO:DICIEMBRE!H46)</f>
        <v>0</v>
      </c>
      <c r="I46" s="25">
        <f>SUM(ENERO:DICIEMBRE!I46)</f>
        <v>0</v>
      </c>
      <c r="J46" s="25">
        <f>SUM(ENERO:DICIEMBRE!J46)</f>
        <v>0</v>
      </c>
      <c r="K46" s="25">
        <f>SUM(ENERO:DICIEMBRE!K46)</f>
        <v>0</v>
      </c>
      <c r="L46" s="25">
        <f>SUM(ENERO:DICIEMBRE!L46)</f>
        <v>0</v>
      </c>
      <c r="M46" s="25">
        <f>SUM(ENERO:DICIEMBRE!M46)</f>
        <v>0</v>
      </c>
      <c r="N46" s="25">
        <f>SUM(ENERO:DICIEMBRE!N46)</f>
        <v>0</v>
      </c>
      <c r="O46" s="25">
        <f>SUM(ENERO:DICIEMBRE!O46)</f>
        <v>0</v>
      </c>
      <c r="P46" s="25">
        <f>SUM(ENERO:DICIEMBRE!P46)</f>
        <v>0</v>
      </c>
      <c r="Q46" s="25">
        <f>SUM(ENERO:DICIEMBRE!Q46)</f>
        <v>0</v>
      </c>
      <c r="R46" s="25">
        <f>SUM(ENERO:DICIEMBRE!R46)</f>
        <v>0</v>
      </c>
      <c r="S46" s="25">
        <f>SUM(ENERO:DICIEMBRE!S46)</f>
        <v>0</v>
      </c>
      <c r="T46" s="25">
        <f>SUM(ENERO:DICIEMBRE!T46)</f>
        <v>0</v>
      </c>
      <c r="U46" s="25">
        <f>SUM(ENERO:DICIEMBRE!U46)</f>
        <v>0</v>
      </c>
      <c r="V46" s="25">
        <f>SUM(ENERO:DICIEMBRE!V46)</f>
        <v>0</v>
      </c>
      <c r="W46" s="35">
        <f t="shared" si="10"/>
        <v>0</v>
      </c>
      <c r="X46" s="25">
        <f>SUM(ENERO:DICIEMBRE!X46)</f>
        <v>0</v>
      </c>
      <c r="Y46" s="25">
        <f>SUM(ENERO:DICIEMBRE!Y46)</f>
        <v>0</v>
      </c>
      <c r="Z46" s="25">
        <f>SUM(ENERO:DICIEMBRE!Z46)</f>
        <v>0</v>
      </c>
      <c r="AA46" s="43">
        <f t="shared" si="11"/>
        <v>0</v>
      </c>
      <c r="AB46" s="25">
        <f>SUM(ENERO:DICIEMBRE!AB46)</f>
        <v>0</v>
      </c>
      <c r="AC46" s="25">
        <f>SUM(ENERO:DICIEMBRE!AC46)</f>
        <v>0</v>
      </c>
      <c r="AD46" s="25">
        <f>SUM(ENERO:DICIEMBRE!AD46)</f>
        <v>0</v>
      </c>
      <c r="AE46" s="25">
        <f>SUM(ENERO:DICIEMBRE!AE46)</f>
        <v>0</v>
      </c>
      <c r="AF46" s="25">
        <f>SUM(ENERO:DICIEMBRE!AF46)</f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25">
        <f>SUM(ENERO:DICIEMBRE!C47)</f>
        <v>0</v>
      </c>
      <c r="D47" s="25">
        <f>SUM(ENERO:DICIEMBRE!D47)</f>
        <v>0</v>
      </c>
      <c r="E47" s="25">
        <f>SUM(ENERO:DICIEMBRE!E47)</f>
        <v>0</v>
      </c>
      <c r="F47" s="25">
        <f>SUM(ENERO:DICIEMBRE!F47)</f>
        <v>0</v>
      </c>
      <c r="G47" s="25">
        <f>SUM(ENERO:DICIEMBRE!G47)</f>
        <v>0</v>
      </c>
      <c r="H47" s="25">
        <f>SUM(ENERO:DICIEMBRE!H47)</f>
        <v>0</v>
      </c>
      <c r="I47" s="25">
        <f>SUM(ENERO:DICIEMBRE!I47)</f>
        <v>0</v>
      </c>
      <c r="J47" s="25">
        <f>SUM(ENERO:DICIEMBRE!J47)</f>
        <v>0</v>
      </c>
      <c r="K47" s="25">
        <f>SUM(ENERO:DICIEMBRE!K47)</f>
        <v>0</v>
      </c>
      <c r="L47" s="25">
        <f>SUM(ENERO:DICIEMBRE!L47)</f>
        <v>0</v>
      </c>
      <c r="M47" s="25">
        <f>SUM(ENERO:DICIEMBRE!M47)</f>
        <v>0</v>
      </c>
      <c r="N47" s="25">
        <f>SUM(ENERO:DICIEMBRE!N47)</f>
        <v>0</v>
      </c>
      <c r="O47" s="25">
        <f>SUM(ENERO:DICIEMBRE!O47)</f>
        <v>0</v>
      </c>
      <c r="P47" s="25">
        <f>SUM(ENERO:DICIEMBRE!P47)</f>
        <v>0</v>
      </c>
      <c r="Q47" s="25">
        <f>SUM(ENERO:DICIEMBRE!Q47)</f>
        <v>0</v>
      </c>
      <c r="R47" s="25">
        <f>SUM(ENERO:DICIEMBRE!R47)</f>
        <v>0</v>
      </c>
      <c r="S47" s="25">
        <f>SUM(ENERO:DICIEMBRE!S47)</f>
        <v>0</v>
      </c>
      <c r="T47" s="25">
        <f>SUM(ENERO:DICIEMBRE!T47)</f>
        <v>0</v>
      </c>
      <c r="U47" s="25">
        <f>SUM(ENERO:DICIEMBRE!U47)</f>
        <v>0</v>
      </c>
      <c r="V47" s="25">
        <f>SUM(ENERO:DICIEMBRE!V47)</f>
        <v>0</v>
      </c>
      <c r="W47" s="35">
        <f t="shared" si="10"/>
        <v>0</v>
      </c>
      <c r="X47" s="25">
        <f>SUM(ENERO:DICIEMBRE!X47)</f>
        <v>0</v>
      </c>
      <c r="Y47" s="25">
        <f>SUM(ENERO:DICIEMBRE!Y47)</f>
        <v>0</v>
      </c>
      <c r="Z47" s="25">
        <f>SUM(ENERO:DICIEMBRE!Z47)</f>
        <v>0</v>
      </c>
      <c r="AA47" s="43">
        <f t="shared" si="11"/>
        <v>0</v>
      </c>
      <c r="AB47" s="25">
        <f>SUM(ENERO:DICIEMBRE!AB47)</f>
        <v>0</v>
      </c>
      <c r="AC47" s="25">
        <f>SUM(ENERO:DICIEMBRE!AC47)</f>
        <v>0</v>
      </c>
      <c r="AD47" s="25">
        <f>SUM(ENERO:DICIEMBRE!AD47)</f>
        <v>0</v>
      </c>
      <c r="AE47" s="25">
        <f>SUM(ENERO:DICIEMBRE!AE47)</f>
        <v>0</v>
      </c>
      <c r="AF47" s="25">
        <f>SUM(ENERO:DICIEMBRE!AF47)</f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25">
        <f>SUM(ENERO:DICIEMBRE!C48)</f>
        <v>0</v>
      </c>
      <c r="D48" s="25">
        <f>SUM(ENERO:DICIEMBRE!D48)</f>
        <v>0</v>
      </c>
      <c r="E48" s="25">
        <f>SUM(ENERO:DICIEMBRE!E48)</f>
        <v>0</v>
      </c>
      <c r="F48" s="25">
        <f>SUM(ENERO:DICIEMBRE!F48)</f>
        <v>0</v>
      </c>
      <c r="G48" s="25">
        <f>SUM(ENERO:DICIEMBRE!G48)</f>
        <v>0</v>
      </c>
      <c r="H48" s="25">
        <f>SUM(ENERO:DICIEMBRE!H48)</f>
        <v>0</v>
      </c>
      <c r="I48" s="25">
        <f>SUM(ENERO:DICIEMBRE!I48)</f>
        <v>0</v>
      </c>
      <c r="J48" s="25">
        <f>SUM(ENERO:DICIEMBRE!J48)</f>
        <v>0</v>
      </c>
      <c r="K48" s="25">
        <f>SUM(ENERO:DICIEMBRE!K48)</f>
        <v>0</v>
      </c>
      <c r="L48" s="25">
        <f>SUM(ENERO:DICIEMBRE!L48)</f>
        <v>0</v>
      </c>
      <c r="M48" s="25">
        <f>SUM(ENERO:DICIEMBRE!M48)</f>
        <v>0</v>
      </c>
      <c r="N48" s="25">
        <f>SUM(ENERO:DICIEMBRE!N48)</f>
        <v>0</v>
      </c>
      <c r="O48" s="25">
        <f>SUM(ENERO:DICIEMBRE!O48)</f>
        <v>0</v>
      </c>
      <c r="P48" s="25">
        <f>SUM(ENERO:DICIEMBRE!P48)</f>
        <v>0</v>
      </c>
      <c r="Q48" s="25">
        <f>SUM(ENERO:DICIEMBRE!Q48)</f>
        <v>0</v>
      </c>
      <c r="R48" s="25">
        <f>SUM(ENERO:DICIEMBRE!R48)</f>
        <v>0</v>
      </c>
      <c r="S48" s="25">
        <f>SUM(ENERO:DICIEMBRE!S48)</f>
        <v>0</v>
      </c>
      <c r="T48" s="25">
        <f>SUM(ENERO:DICIEMBRE!T48)</f>
        <v>0</v>
      </c>
      <c r="U48" s="25">
        <f>SUM(ENERO:DICIEMBRE!U48)</f>
        <v>0</v>
      </c>
      <c r="V48" s="25">
        <f>SUM(ENERO:DICIEMBRE!V48)</f>
        <v>0</v>
      </c>
      <c r="W48" s="35">
        <f t="shared" si="10"/>
        <v>0</v>
      </c>
      <c r="X48" s="25">
        <f>SUM(ENERO:DICIEMBRE!X48)</f>
        <v>0</v>
      </c>
      <c r="Y48" s="25">
        <f>SUM(ENERO:DICIEMBRE!Y48)</f>
        <v>0</v>
      </c>
      <c r="Z48" s="25">
        <f>SUM(ENERO:DICIEMBRE!Z48)</f>
        <v>0</v>
      </c>
      <c r="AA48" s="43">
        <f t="shared" si="11"/>
        <v>0</v>
      </c>
      <c r="AB48" s="25">
        <f>SUM(ENERO:DICIEMBRE!AB48)</f>
        <v>0</v>
      </c>
      <c r="AC48" s="25">
        <f>SUM(ENERO:DICIEMBRE!AC48)</f>
        <v>0</v>
      </c>
      <c r="AD48" s="25">
        <f>SUM(ENERO:DICIEMBRE!AD48)</f>
        <v>0</v>
      </c>
      <c r="AE48" s="25">
        <f>SUM(ENERO:DICIEMBRE!AE48)</f>
        <v>0</v>
      </c>
      <c r="AF48" s="25">
        <f>SUM(ENERO:DICIEMBRE!AF48)</f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25">
        <f>SUM(ENERO:DICIEMBRE!C49)</f>
        <v>0</v>
      </c>
      <c r="D49" s="25">
        <f>SUM(ENERO:DICIEMBRE!D49)</f>
        <v>0</v>
      </c>
      <c r="E49" s="25">
        <f>SUM(ENERO:DICIEMBRE!E49)</f>
        <v>0</v>
      </c>
      <c r="F49" s="25">
        <f>SUM(ENERO:DICIEMBRE!F49)</f>
        <v>0</v>
      </c>
      <c r="G49" s="25">
        <f>SUM(ENERO:DICIEMBRE!G49)</f>
        <v>0</v>
      </c>
      <c r="H49" s="25">
        <f>SUM(ENERO:DICIEMBRE!H49)</f>
        <v>0</v>
      </c>
      <c r="I49" s="25">
        <f>SUM(ENERO:DICIEMBRE!I49)</f>
        <v>0</v>
      </c>
      <c r="J49" s="25">
        <f>SUM(ENERO:DICIEMBRE!J49)</f>
        <v>0</v>
      </c>
      <c r="K49" s="25">
        <f>SUM(ENERO:DICIEMBRE!K49)</f>
        <v>0</v>
      </c>
      <c r="L49" s="25">
        <f>SUM(ENERO:DICIEMBRE!L49)</f>
        <v>0</v>
      </c>
      <c r="M49" s="25">
        <f>SUM(ENERO:DICIEMBRE!M49)</f>
        <v>0</v>
      </c>
      <c r="N49" s="25">
        <f>SUM(ENERO:DICIEMBRE!N49)</f>
        <v>0</v>
      </c>
      <c r="O49" s="25">
        <f>SUM(ENERO:DICIEMBRE!O49)</f>
        <v>0</v>
      </c>
      <c r="P49" s="25">
        <f>SUM(ENERO:DICIEMBRE!P49)</f>
        <v>0</v>
      </c>
      <c r="Q49" s="25">
        <f>SUM(ENERO:DICIEMBRE!Q49)</f>
        <v>0</v>
      </c>
      <c r="R49" s="25">
        <f>SUM(ENERO:DICIEMBRE!R49)</f>
        <v>0</v>
      </c>
      <c r="S49" s="25">
        <f>SUM(ENERO:DICIEMBRE!S49)</f>
        <v>0</v>
      </c>
      <c r="T49" s="25">
        <f>SUM(ENERO:DICIEMBRE!T49)</f>
        <v>0</v>
      </c>
      <c r="U49" s="25">
        <f>SUM(ENERO:DICIEMBRE!U49)</f>
        <v>0</v>
      </c>
      <c r="V49" s="25">
        <f>SUM(ENERO:DICIEMBRE!V49)</f>
        <v>0</v>
      </c>
      <c r="W49" s="23">
        <f t="shared" si="10"/>
        <v>0</v>
      </c>
      <c r="X49" s="25">
        <f>SUM(ENERO:DICIEMBRE!X49)</f>
        <v>0</v>
      </c>
      <c r="Y49" s="25">
        <f>SUM(ENERO:DICIEMBRE!Y49)</f>
        <v>0</v>
      </c>
      <c r="Z49" s="25">
        <f>SUM(ENERO:DICIEMBRE!Z49)</f>
        <v>0</v>
      </c>
      <c r="AA49" s="43">
        <f t="shared" si="11"/>
        <v>0</v>
      </c>
      <c r="AB49" s="25">
        <f>SUM(ENERO:DICIEMBRE!AB49)</f>
        <v>0</v>
      </c>
      <c r="AC49" s="25">
        <f>SUM(ENERO:DICIEMBRE!AC49)</f>
        <v>0</v>
      </c>
      <c r="AD49" s="25">
        <f>SUM(ENERO:DICIEMBRE!AD49)</f>
        <v>0</v>
      </c>
      <c r="AE49" s="25">
        <f>SUM(ENERO:DICIEMBRE!AE49)</f>
        <v>0</v>
      </c>
      <c r="AF49" s="25">
        <f>SUM(ENERO:DICIEMBRE!AF49)</f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25">
        <f>SUM(ENERO:DICIEMBRE!C50)</f>
        <v>0</v>
      </c>
      <c r="D50" s="25">
        <f>SUM(ENERO:DICIEMBRE!D50)</f>
        <v>0</v>
      </c>
      <c r="E50" s="25">
        <f>SUM(ENERO:DICIEMBRE!E50)</f>
        <v>0</v>
      </c>
      <c r="F50" s="25">
        <f>SUM(ENERO:DICIEMBRE!F50)</f>
        <v>0</v>
      </c>
      <c r="G50" s="25">
        <f>SUM(ENERO:DICIEMBRE!G50)</f>
        <v>0</v>
      </c>
      <c r="H50" s="25">
        <f>SUM(ENERO:DICIEMBRE!H50)</f>
        <v>0</v>
      </c>
      <c r="I50" s="25">
        <f>SUM(ENERO:DICIEMBRE!I50)</f>
        <v>0</v>
      </c>
      <c r="J50" s="25">
        <f>SUM(ENERO:DICIEMBRE!J50)</f>
        <v>0</v>
      </c>
      <c r="K50" s="25">
        <f>SUM(ENERO:DICIEMBRE!K50)</f>
        <v>0</v>
      </c>
      <c r="L50" s="25">
        <f>SUM(ENERO:DICIEMBRE!L50)</f>
        <v>0</v>
      </c>
      <c r="M50" s="25">
        <f>SUM(ENERO:DICIEMBRE!M50)</f>
        <v>0</v>
      </c>
      <c r="N50" s="25">
        <f>SUM(ENERO:DICIEMBRE!N50)</f>
        <v>0</v>
      </c>
      <c r="O50" s="25">
        <f>SUM(ENERO:DICIEMBRE!O50)</f>
        <v>0</v>
      </c>
      <c r="P50" s="25">
        <f>SUM(ENERO:DICIEMBRE!P50)</f>
        <v>0</v>
      </c>
      <c r="Q50" s="25">
        <f>SUM(ENERO:DICIEMBRE!Q50)</f>
        <v>0</v>
      </c>
      <c r="R50" s="25">
        <f>SUM(ENERO:DICIEMBRE!R50)</f>
        <v>0</v>
      </c>
      <c r="S50" s="25">
        <f>SUM(ENERO:DICIEMBRE!S50)</f>
        <v>0</v>
      </c>
      <c r="T50" s="25">
        <f>SUM(ENERO:DICIEMBRE!T50)</f>
        <v>0</v>
      </c>
      <c r="U50" s="25">
        <f>SUM(ENERO:DICIEMBRE!U50)</f>
        <v>0</v>
      </c>
      <c r="V50" s="25">
        <f>SUM(ENERO:DICIEMBRE!V50)</f>
        <v>0</v>
      </c>
      <c r="W50" s="35">
        <f t="shared" si="10"/>
        <v>0</v>
      </c>
      <c r="X50" s="25">
        <f>SUM(ENERO:DICIEMBRE!X50)</f>
        <v>0</v>
      </c>
      <c r="Y50" s="25">
        <f>SUM(ENERO:DICIEMBRE!Y50)</f>
        <v>0</v>
      </c>
      <c r="Z50" s="25">
        <f>SUM(ENERO:DICIEMBRE!Z50)</f>
        <v>0</v>
      </c>
      <c r="AA50" s="43">
        <f t="shared" si="11"/>
        <v>0</v>
      </c>
      <c r="AB50" s="25">
        <f>SUM(ENERO:DICIEMBRE!AB50)</f>
        <v>0</v>
      </c>
      <c r="AC50" s="25">
        <f>SUM(ENERO:DICIEMBRE!AC50)</f>
        <v>0</v>
      </c>
      <c r="AD50" s="25">
        <f>SUM(ENERO:DICIEMBRE!AD50)</f>
        <v>0</v>
      </c>
      <c r="AE50" s="25">
        <f>SUM(ENERO:DICIEMBRE!AE50)</f>
        <v>0</v>
      </c>
      <c r="AF50" s="25">
        <f>SUM(ENERO:DICIEMBRE!AF50)</f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407</v>
      </c>
      <c r="C51" s="25">
        <f>SUM(ENERO:DICIEMBRE!C51)</f>
        <v>0</v>
      </c>
      <c r="D51" s="25">
        <f>SUM(ENERO:DICIEMBRE!D51)</f>
        <v>0</v>
      </c>
      <c r="E51" s="25">
        <f>SUM(ENERO:DICIEMBRE!E51)</f>
        <v>0</v>
      </c>
      <c r="F51" s="25">
        <f>SUM(ENERO:DICIEMBRE!F51)</f>
        <v>9</v>
      </c>
      <c r="G51" s="25">
        <f>SUM(ENERO:DICIEMBRE!G51)</f>
        <v>11</v>
      </c>
      <c r="H51" s="25">
        <f>SUM(ENERO:DICIEMBRE!H51)</f>
        <v>12</v>
      </c>
      <c r="I51" s="25">
        <f>SUM(ENERO:DICIEMBRE!I51)</f>
        <v>9</v>
      </c>
      <c r="J51" s="25">
        <f>SUM(ENERO:DICIEMBRE!J51)</f>
        <v>24</v>
      </c>
      <c r="K51" s="25">
        <f>SUM(ENERO:DICIEMBRE!K51)</f>
        <v>18</v>
      </c>
      <c r="L51" s="25">
        <f>SUM(ENERO:DICIEMBRE!L51)</f>
        <v>23</v>
      </c>
      <c r="M51" s="25">
        <f>SUM(ENERO:DICIEMBRE!M51)</f>
        <v>24</v>
      </c>
      <c r="N51" s="25">
        <f>SUM(ENERO:DICIEMBRE!N51)</f>
        <v>45</v>
      </c>
      <c r="O51" s="25">
        <f>SUM(ENERO:DICIEMBRE!O51)</f>
        <v>40</v>
      </c>
      <c r="P51" s="25">
        <f>SUM(ENERO:DICIEMBRE!P51)</f>
        <v>62</v>
      </c>
      <c r="Q51" s="25">
        <f>SUM(ENERO:DICIEMBRE!Q51)</f>
        <v>49</v>
      </c>
      <c r="R51" s="25">
        <f>SUM(ENERO:DICIEMBRE!R51)</f>
        <v>40</v>
      </c>
      <c r="S51" s="25">
        <f>SUM(ENERO:DICIEMBRE!S51)</f>
        <v>41</v>
      </c>
      <c r="T51" s="25">
        <f>SUM(ENERO:DICIEMBRE!T51)</f>
        <v>407</v>
      </c>
      <c r="U51" s="25">
        <f>SUM(ENERO:DICIEMBRE!U51)</f>
        <v>193</v>
      </c>
      <c r="V51" s="25">
        <f>SUM(ENERO:DICIEMBRE!V51)</f>
        <v>214</v>
      </c>
      <c r="W51" s="35">
        <f t="shared" si="10"/>
        <v>0</v>
      </c>
      <c r="X51" s="25">
        <f>SUM(ENERO:DICIEMBRE!X51)</f>
        <v>0</v>
      </c>
      <c r="Y51" s="25">
        <f>SUM(ENERO:DICIEMBRE!Y51)</f>
        <v>0</v>
      </c>
      <c r="Z51" s="25">
        <f>SUM(ENERO:DICIEMBRE!Z51)</f>
        <v>0</v>
      </c>
      <c r="AA51" s="43">
        <f t="shared" si="11"/>
        <v>167</v>
      </c>
      <c r="AB51" s="25">
        <f>SUM(ENERO:DICIEMBRE!AB51)</f>
        <v>57</v>
      </c>
      <c r="AC51" s="25">
        <f>SUM(ENERO:DICIEMBRE!AC51)</f>
        <v>110</v>
      </c>
      <c r="AD51" s="25">
        <f>SUM(ENERO:DICIEMBRE!AD51)</f>
        <v>0</v>
      </c>
      <c r="AE51" s="25">
        <f>SUM(ENERO:DICIEMBRE!AE51)</f>
        <v>0</v>
      </c>
      <c r="AF51" s="25">
        <f>SUM(ENERO:DICIEMBRE!AF51)</f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301</v>
      </c>
      <c r="C52" s="25">
        <f>SUM(ENERO:DICIEMBRE!C52)</f>
        <v>0</v>
      </c>
      <c r="D52" s="25">
        <f>SUM(ENERO:DICIEMBRE!D52)</f>
        <v>0</v>
      </c>
      <c r="E52" s="25">
        <f>SUM(ENERO:DICIEMBRE!E52)</f>
        <v>0</v>
      </c>
      <c r="F52" s="25">
        <f>SUM(ENERO:DICIEMBRE!F52)</f>
        <v>0</v>
      </c>
      <c r="G52" s="25">
        <f>SUM(ENERO:DICIEMBRE!G52)</f>
        <v>0</v>
      </c>
      <c r="H52" s="25">
        <f>SUM(ENERO:DICIEMBRE!H52)</f>
        <v>3</v>
      </c>
      <c r="I52" s="25">
        <f>SUM(ENERO:DICIEMBRE!I52)</f>
        <v>1</v>
      </c>
      <c r="J52" s="25">
        <f>SUM(ENERO:DICIEMBRE!J52)</f>
        <v>9</v>
      </c>
      <c r="K52" s="25">
        <f>SUM(ENERO:DICIEMBRE!K52)</f>
        <v>10</v>
      </c>
      <c r="L52" s="25">
        <f>SUM(ENERO:DICIEMBRE!L52)</f>
        <v>15</v>
      </c>
      <c r="M52" s="25">
        <f>SUM(ENERO:DICIEMBRE!M52)</f>
        <v>25</v>
      </c>
      <c r="N52" s="25">
        <f>SUM(ENERO:DICIEMBRE!N52)</f>
        <v>37</v>
      </c>
      <c r="O52" s="25">
        <f>SUM(ENERO:DICIEMBRE!O52)</f>
        <v>42</v>
      </c>
      <c r="P52" s="25">
        <f>SUM(ENERO:DICIEMBRE!P52)</f>
        <v>44</v>
      </c>
      <c r="Q52" s="25">
        <f>SUM(ENERO:DICIEMBRE!Q52)</f>
        <v>53</v>
      </c>
      <c r="R52" s="25">
        <f>SUM(ENERO:DICIEMBRE!R52)</f>
        <v>37</v>
      </c>
      <c r="S52" s="25">
        <f>SUM(ENERO:DICIEMBRE!S52)</f>
        <v>25</v>
      </c>
      <c r="T52" s="25">
        <f>SUM(ENERO:DICIEMBRE!T52)</f>
        <v>301</v>
      </c>
      <c r="U52" s="25">
        <f>SUM(ENERO:DICIEMBRE!U52)</f>
        <v>123</v>
      </c>
      <c r="V52" s="25">
        <f>SUM(ENERO:DICIEMBRE!V52)</f>
        <v>178</v>
      </c>
      <c r="W52" s="35">
        <f t="shared" si="10"/>
        <v>0</v>
      </c>
      <c r="X52" s="25">
        <f>SUM(ENERO:DICIEMBRE!X52)</f>
        <v>0</v>
      </c>
      <c r="Y52" s="25">
        <f>SUM(ENERO:DICIEMBRE!Y52)</f>
        <v>0</v>
      </c>
      <c r="Z52" s="25">
        <f>SUM(ENERO:DICIEMBRE!Z52)</f>
        <v>0</v>
      </c>
      <c r="AA52" s="43">
        <f t="shared" si="11"/>
        <v>216</v>
      </c>
      <c r="AB52" s="25">
        <f>SUM(ENERO:DICIEMBRE!AB52)</f>
        <v>86</v>
      </c>
      <c r="AC52" s="25">
        <f>SUM(ENERO:DICIEMBRE!AC52)</f>
        <v>130</v>
      </c>
      <c r="AD52" s="25">
        <f>SUM(ENERO:DICIEMBRE!AD52)</f>
        <v>0</v>
      </c>
      <c r="AE52" s="25">
        <f>SUM(ENERO:DICIEMBRE!AE52)</f>
        <v>0</v>
      </c>
      <c r="AF52" s="25">
        <f>SUM(ENERO:DICIEMBRE!AF52)</f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25">
        <f>SUM(ENERO:DICIEMBRE!C53)</f>
        <v>0</v>
      </c>
      <c r="D53" s="25">
        <f>SUM(ENERO:DICIEMBRE!D53)</f>
        <v>0</v>
      </c>
      <c r="E53" s="25">
        <f>SUM(ENERO:DICIEMBRE!E53)</f>
        <v>0</v>
      </c>
      <c r="F53" s="25">
        <f>SUM(ENERO:DICIEMBRE!F53)</f>
        <v>0</v>
      </c>
      <c r="G53" s="25">
        <f>SUM(ENERO:DICIEMBRE!G53)</f>
        <v>0</v>
      </c>
      <c r="H53" s="25">
        <f>SUM(ENERO:DICIEMBRE!H53)</f>
        <v>0</v>
      </c>
      <c r="I53" s="25">
        <f>SUM(ENERO:DICIEMBRE!I53)</f>
        <v>0</v>
      </c>
      <c r="J53" s="25">
        <f>SUM(ENERO:DICIEMBRE!J53)</f>
        <v>0</v>
      </c>
      <c r="K53" s="25">
        <f>SUM(ENERO:DICIEMBRE!K53)</f>
        <v>0</v>
      </c>
      <c r="L53" s="25">
        <f>SUM(ENERO:DICIEMBRE!L53)</f>
        <v>0</v>
      </c>
      <c r="M53" s="25">
        <f>SUM(ENERO:DICIEMBRE!M53)</f>
        <v>0</v>
      </c>
      <c r="N53" s="25">
        <f>SUM(ENERO:DICIEMBRE!N53)</f>
        <v>0</v>
      </c>
      <c r="O53" s="25">
        <f>SUM(ENERO:DICIEMBRE!O53)</f>
        <v>0</v>
      </c>
      <c r="P53" s="25">
        <f>SUM(ENERO:DICIEMBRE!P53)</f>
        <v>0</v>
      </c>
      <c r="Q53" s="25">
        <f>SUM(ENERO:DICIEMBRE!Q53)</f>
        <v>0</v>
      </c>
      <c r="R53" s="25">
        <f>SUM(ENERO:DICIEMBRE!R53)</f>
        <v>0</v>
      </c>
      <c r="S53" s="25">
        <f>SUM(ENERO:DICIEMBRE!S53)</f>
        <v>0</v>
      </c>
      <c r="T53" s="25">
        <f>SUM(ENERO:DICIEMBRE!T53)</f>
        <v>0</v>
      </c>
      <c r="U53" s="25">
        <f>SUM(ENERO:DICIEMBRE!U53)</f>
        <v>0</v>
      </c>
      <c r="V53" s="25">
        <f>SUM(ENERO:DICIEMBRE!V53)</f>
        <v>0</v>
      </c>
      <c r="W53" s="35">
        <f t="shared" si="10"/>
        <v>0</v>
      </c>
      <c r="X53" s="25">
        <f>SUM(ENERO:DICIEMBRE!X53)</f>
        <v>0</v>
      </c>
      <c r="Y53" s="25">
        <f>SUM(ENERO:DICIEMBRE!Y53)</f>
        <v>0</v>
      </c>
      <c r="Z53" s="25">
        <f>SUM(ENERO:DICIEMBRE!Z53)</f>
        <v>0</v>
      </c>
      <c r="AA53" s="43">
        <f t="shared" si="11"/>
        <v>0</v>
      </c>
      <c r="AB53" s="25">
        <f>SUM(ENERO:DICIEMBRE!AB53)</f>
        <v>0</v>
      </c>
      <c r="AC53" s="25">
        <f>SUM(ENERO:DICIEMBRE!AC53)</f>
        <v>0</v>
      </c>
      <c r="AD53" s="25">
        <f>SUM(ENERO:DICIEMBRE!AD53)</f>
        <v>0</v>
      </c>
      <c r="AE53" s="25">
        <f>SUM(ENERO:DICIEMBRE!AE53)</f>
        <v>0</v>
      </c>
      <c r="AF53" s="25">
        <f>SUM(ENERO:DICIEMBRE!AF53)</f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25">
        <f>SUM(ENERO:DICIEMBRE!C54)</f>
        <v>0</v>
      </c>
      <c r="D54" s="25">
        <f>SUM(ENERO:DICIEMBRE!D54)</f>
        <v>0</v>
      </c>
      <c r="E54" s="25">
        <f>SUM(ENERO:DICIEMBRE!E54)</f>
        <v>0</v>
      </c>
      <c r="F54" s="25">
        <f>SUM(ENERO:DICIEMBRE!F54)</f>
        <v>0</v>
      </c>
      <c r="G54" s="25">
        <f>SUM(ENERO:DICIEMBRE!G54)</f>
        <v>0</v>
      </c>
      <c r="H54" s="25">
        <f>SUM(ENERO:DICIEMBRE!H54)</f>
        <v>0</v>
      </c>
      <c r="I54" s="25">
        <f>SUM(ENERO:DICIEMBRE!I54)</f>
        <v>0</v>
      </c>
      <c r="J54" s="25">
        <f>SUM(ENERO:DICIEMBRE!J54)</f>
        <v>0</v>
      </c>
      <c r="K54" s="25">
        <f>SUM(ENERO:DICIEMBRE!K54)</f>
        <v>0</v>
      </c>
      <c r="L54" s="25">
        <f>SUM(ENERO:DICIEMBRE!L54)</f>
        <v>0</v>
      </c>
      <c r="M54" s="25">
        <f>SUM(ENERO:DICIEMBRE!M54)</f>
        <v>0</v>
      </c>
      <c r="N54" s="25">
        <f>SUM(ENERO:DICIEMBRE!N54)</f>
        <v>0</v>
      </c>
      <c r="O54" s="25">
        <f>SUM(ENERO:DICIEMBRE!O54)</f>
        <v>0</v>
      </c>
      <c r="P54" s="25">
        <f>SUM(ENERO:DICIEMBRE!P54)</f>
        <v>0</v>
      </c>
      <c r="Q54" s="25">
        <f>SUM(ENERO:DICIEMBRE!Q54)</f>
        <v>0</v>
      </c>
      <c r="R54" s="25">
        <f>SUM(ENERO:DICIEMBRE!R54)</f>
        <v>0</v>
      </c>
      <c r="S54" s="25">
        <f>SUM(ENERO:DICIEMBRE!S54)</f>
        <v>0</v>
      </c>
      <c r="T54" s="25">
        <f>SUM(ENERO:DICIEMBRE!T54)</f>
        <v>0</v>
      </c>
      <c r="U54" s="25">
        <f>SUM(ENERO:DICIEMBRE!U54)</f>
        <v>0</v>
      </c>
      <c r="V54" s="25">
        <f>SUM(ENERO:DICIEMBRE!V54)</f>
        <v>0</v>
      </c>
      <c r="W54" s="35">
        <f t="shared" si="10"/>
        <v>0</v>
      </c>
      <c r="X54" s="25">
        <f>SUM(ENERO:DICIEMBRE!X54)</f>
        <v>0</v>
      </c>
      <c r="Y54" s="25">
        <f>SUM(ENERO:DICIEMBRE!Y54)</f>
        <v>0</v>
      </c>
      <c r="Z54" s="25">
        <f>SUM(ENERO:DICIEMBRE!Z54)</f>
        <v>0</v>
      </c>
      <c r="AA54" s="43">
        <f t="shared" si="11"/>
        <v>0</v>
      </c>
      <c r="AB54" s="25">
        <f>SUM(ENERO:DICIEMBRE!AB54)</f>
        <v>0</v>
      </c>
      <c r="AC54" s="25">
        <f>SUM(ENERO:DICIEMBRE!AC54)</f>
        <v>0</v>
      </c>
      <c r="AD54" s="25">
        <f>SUM(ENERO:DICIEMBRE!AD54)</f>
        <v>0</v>
      </c>
      <c r="AE54" s="25">
        <f>SUM(ENERO:DICIEMBRE!AE54)</f>
        <v>0</v>
      </c>
      <c r="AF54" s="25">
        <f>SUM(ENERO:DICIEMBRE!AF54)</f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2672</v>
      </c>
      <c r="C55" s="25">
        <f>SUM(ENERO:DICIEMBRE!C55)</f>
        <v>6</v>
      </c>
      <c r="D55" s="25">
        <f>SUM(ENERO:DICIEMBRE!D55)</f>
        <v>12</v>
      </c>
      <c r="E55" s="25">
        <f>SUM(ENERO:DICIEMBRE!E55)</f>
        <v>6</v>
      </c>
      <c r="F55" s="25">
        <f>SUM(ENERO:DICIEMBRE!F55)</f>
        <v>8</v>
      </c>
      <c r="G55" s="25">
        <f>SUM(ENERO:DICIEMBRE!G55)</f>
        <v>14</v>
      </c>
      <c r="H55" s="25">
        <f>SUM(ENERO:DICIEMBRE!H55)</f>
        <v>17</v>
      </c>
      <c r="I55" s="25">
        <f>SUM(ENERO:DICIEMBRE!I55)</f>
        <v>18</v>
      </c>
      <c r="J55" s="25">
        <f>SUM(ENERO:DICIEMBRE!J55)</f>
        <v>41</v>
      </c>
      <c r="K55" s="25">
        <f>SUM(ENERO:DICIEMBRE!K55)</f>
        <v>84</v>
      </c>
      <c r="L55" s="25">
        <f>SUM(ENERO:DICIEMBRE!L55)</f>
        <v>130</v>
      </c>
      <c r="M55" s="25">
        <f>SUM(ENERO:DICIEMBRE!M55)</f>
        <v>137</v>
      </c>
      <c r="N55" s="25">
        <f>SUM(ENERO:DICIEMBRE!N55)</f>
        <v>180</v>
      </c>
      <c r="O55" s="25">
        <f>SUM(ENERO:DICIEMBRE!O55)</f>
        <v>333</v>
      </c>
      <c r="P55" s="25">
        <f>SUM(ENERO:DICIEMBRE!P55)</f>
        <v>345</v>
      </c>
      <c r="Q55" s="25">
        <f>SUM(ENERO:DICIEMBRE!Q55)</f>
        <v>416</v>
      </c>
      <c r="R55" s="25">
        <f>SUM(ENERO:DICIEMBRE!R55)</f>
        <v>380</v>
      </c>
      <c r="S55" s="25">
        <f>SUM(ENERO:DICIEMBRE!S55)</f>
        <v>545</v>
      </c>
      <c r="T55" s="25">
        <f>SUM(ENERO:DICIEMBRE!T55)</f>
        <v>2672</v>
      </c>
      <c r="U55" s="25">
        <f>SUM(ENERO:DICIEMBRE!U55)</f>
        <v>1264</v>
      </c>
      <c r="V55" s="25">
        <f>SUM(ENERO:DICIEMBRE!V55)</f>
        <v>1408</v>
      </c>
      <c r="W55" s="35">
        <f t="shared" si="10"/>
        <v>80</v>
      </c>
      <c r="X55" s="25">
        <f>SUM(ENERO:DICIEMBRE!X55)</f>
        <v>0</v>
      </c>
      <c r="Y55" s="25">
        <f>SUM(ENERO:DICIEMBRE!Y55)</f>
        <v>80</v>
      </c>
      <c r="Z55" s="25">
        <f>SUM(ENERO:DICIEMBRE!Z55)</f>
        <v>0</v>
      </c>
      <c r="AA55" s="43">
        <f t="shared" si="11"/>
        <v>1618</v>
      </c>
      <c r="AB55" s="25">
        <f>SUM(ENERO:DICIEMBRE!AB55)</f>
        <v>40</v>
      </c>
      <c r="AC55" s="25">
        <f>SUM(ENERO:DICIEMBRE!AC55)</f>
        <v>1576</v>
      </c>
      <c r="AD55" s="25">
        <f>SUM(ENERO:DICIEMBRE!AD55)</f>
        <v>2</v>
      </c>
      <c r="AE55" s="25">
        <f>SUM(ENERO:DICIEMBRE!AE55)</f>
        <v>0</v>
      </c>
      <c r="AF55" s="25">
        <f>SUM(ENERO:DICIEMBRE!AF55)</f>
        <v>8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2147</v>
      </c>
      <c r="C56" s="25">
        <f>SUM(ENERO:DICIEMBRE!C56)</f>
        <v>0</v>
      </c>
      <c r="D56" s="25">
        <f>SUM(ENERO:DICIEMBRE!D56)</f>
        <v>0</v>
      </c>
      <c r="E56" s="25">
        <f>SUM(ENERO:DICIEMBRE!E56)</f>
        <v>6</v>
      </c>
      <c r="F56" s="25">
        <f>SUM(ENERO:DICIEMBRE!F56)</f>
        <v>67</v>
      </c>
      <c r="G56" s="25">
        <f>SUM(ENERO:DICIEMBRE!G56)</f>
        <v>279</v>
      </c>
      <c r="H56" s="25">
        <f>SUM(ENERO:DICIEMBRE!H56)</f>
        <v>512</v>
      </c>
      <c r="I56" s="25">
        <f>SUM(ENERO:DICIEMBRE!I56)</f>
        <v>638</v>
      </c>
      <c r="J56" s="25">
        <f>SUM(ENERO:DICIEMBRE!J56)</f>
        <v>490</v>
      </c>
      <c r="K56" s="25">
        <f>SUM(ENERO:DICIEMBRE!K56)</f>
        <v>150</v>
      </c>
      <c r="L56" s="25">
        <f>SUM(ENERO:DICIEMBRE!L56)</f>
        <v>3</v>
      </c>
      <c r="M56" s="25">
        <f>SUM(ENERO:DICIEMBRE!M56)</f>
        <v>2</v>
      </c>
      <c r="N56" s="25">
        <f>SUM(ENERO:DICIEMBRE!N56)</f>
        <v>0</v>
      </c>
      <c r="O56" s="25">
        <f>SUM(ENERO:DICIEMBRE!O56)</f>
        <v>0</v>
      </c>
      <c r="P56" s="25">
        <f>SUM(ENERO:DICIEMBRE!P56)</f>
        <v>0</v>
      </c>
      <c r="Q56" s="25">
        <f>SUM(ENERO:DICIEMBRE!Q56)</f>
        <v>0</v>
      </c>
      <c r="R56" s="25">
        <f>SUM(ENERO:DICIEMBRE!R56)</f>
        <v>0</v>
      </c>
      <c r="S56" s="25">
        <f>SUM(ENERO:DICIEMBRE!S56)</f>
        <v>0</v>
      </c>
      <c r="T56" s="25">
        <f>SUM(ENERO:DICIEMBRE!T56)</f>
        <v>2147</v>
      </c>
      <c r="U56" s="25">
        <f>SUM(ENERO:DICIEMBRE!U56)</f>
        <v>2</v>
      </c>
      <c r="V56" s="25">
        <f>SUM(ENERO:DICIEMBRE!V56)</f>
        <v>2145</v>
      </c>
      <c r="W56" s="35">
        <f t="shared" si="10"/>
        <v>2</v>
      </c>
      <c r="X56" s="25">
        <f>SUM(ENERO:DICIEMBRE!X56)</f>
        <v>1</v>
      </c>
      <c r="Y56" s="25">
        <f>SUM(ENERO:DICIEMBRE!Y56)</f>
        <v>1</v>
      </c>
      <c r="Z56" s="25">
        <f>SUM(ENERO:DICIEMBRE!Z56)</f>
        <v>0</v>
      </c>
      <c r="AA56" s="43">
        <f t="shared" si="11"/>
        <v>834</v>
      </c>
      <c r="AB56" s="25">
        <f>SUM(ENERO:DICIEMBRE!AB56)</f>
        <v>433</v>
      </c>
      <c r="AC56" s="25">
        <f>SUM(ENERO:DICIEMBRE!AC56)</f>
        <v>401</v>
      </c>
      <c r="AD56" s="25">
        <f>SUM(ENERO:DICIEMBRE!AD56)</f>
        <v>0</v>
      </c>
      <c r="AE56" s="25">
        <f>SUM(ENERO:DICIEMBRE!AE56)</f>
        <v>0</v>
      </c>
      <c r="AF56" s="25">
        <f>SUM(ENERO:DICIEMBRE!AF56)</f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1066</v>
      </c>
      <c r="C57" s="25">
        <f>SUM(ENERO:DICIEMBRE!C57)</f>
        <v>20</v>
      </c>
      <c r="D57" s="25">
        <f>SUM(ENERO:DICIEMBRE!D57)</f>
        <v>352</v>
      </c>
      <c r="E57" s="25">
        <f>SUM(ENERO:DICIEMBRE!E57)</f>
        <v>413</v>
      </c>
      <c r="F57" s="25">
        <f>SUM(ENERO:DICIEMBRE!F57)</f>
        <v>263</v>
      </c>
      <c r="G57" s="25">
        <f>SUM(ENERO:DICIEMBRE!G57)</f>
        <v>16</v>
      </c>
      <c r="H57" s="25">
        <f>SUM(ENERO:DICIEMBRE!H57)</f>
        <v>0</v>
      </c>
      <c r="I57" s="25">
        <f>SUM(ENERO:DICIEMBRE!I57)</f>
        <v>0</v>
      </c>
      <c r="J57" s="25">
        <f>SUM(ENERO:DICIEMBRE!J57)</f>
        <v>2</v>
      </c>
      <c r="K57" s="25">
        <f>SUM(ENERO:DICIEMBRE!K57)</f>
        <v>0</v>
      </c>
      <c r="L57" s="25">
        <f>SUM(ENERO:DICIEMBRE!L57)</f>
        <v>0</v>
      </c>
      <c r="M57" s="25">
        <f>SUM(ENERO:DICIEMBRE!M57)</f>
        <v>0</v>
      </c>
      <c r="N57" s="25">
        <f>SUM(ENERO:DICIEMBRE!N57)</f>
        <v>0</v>
      </c>
      <c r="O57" s="25">
        <f>SUM(ENERO:DICIEMBRE!O57)</f>
        <v>0</v>
      </c>
      <c r="P57" s="25">
        <f>SUM(ENERO:DICIEMBRE!P57)</f>
        <v>0</v>
      </c>
      <c r="Q57" s="25">
        <f>SUM(ENERO:DICIEMBRE!Q57)</f>
        <v>0</v>
      </c>
      <c r="R57" s="25">
        <f>SUM(ENERO:DICIEMBRE!R57)</f>
        <v>0</v>
      </c>
      <c r="S57" s="25">
        <f>SUM(ENERO:DICIEMBRE!S57)</f>
        <v>0</v>
      </c>
      <c r="T57" s="25">
        <f>SUM(ENERO:DICIEMBRE!T57)</f>
        <v>1066</v>
      </c>
      <c r="U57" s="25">
        <f>SUM(ENERO:DICIEMBRE!U57)</f>
        <v>6</v>
      </c>
      <c r="V57" s="25">
        <f>SUM(ENERO:DICIEMBRE!V57)</f>
        <v>1060</v>
      </c>
      <c r="W57" s="35">
        <f t="shared" si="10"/>
        <v>327</v>
      </c>
      <c r="X57" s="25">
        <f>SUM(ENERO:DICIEMBRE!X57)</f>
        <v>119</v>
      </c>
      <c r="Y57" s="25">
        <f>SUM(ENERO:DICIEMBRE!Y57)</f>
        <v>208</v>
      </c>
      <c r="Z57" s="25">
        <f>SUM(ENERO:DICIEMBRE!Z57)</f>
        <v>0</v>
      </c>
      <c r="AA57" s="43">
        <f t="shared" si="11"/>
        <v>94</v>
      </c>
      <c r="AB57" s="25">
        <f>SUM(ENERO:DICIEMBRE!AB57)</f>
        <v>16</v>
      </c>
      <c r="AC57" s="25">
        <f>SUM(ENERO:DICIEMBRE!AC57)</f>
        <v>78</v>
      </c>
      <c r="AD57" s="25">
        <f>SUM(ENERO:DICIEMBRE!AD57)</f>
        <v>0</v>
      </c>
      <c r="AE57" s="25">
        <f>SUM(ENERO:DICIEMBRE!AE57)</f>
        <v>0</v>
      </c>
      <c r="AF57" s="25">
        <f>SUM(ENERO:DICIEMBRE!AF57)</f>
        <v>61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5358</v>
      </c>
      <c r="C58" s="25">
        <f>SUM(ENERO:DICIEMBRE!C58)</f>
        <v>2</v>
      </c>
      <c r="D58" s="25">
        <f>SUM(ENERO:DICIEMBRE!D58)</f>
        <v>0</v>
      </c>
      <c r="E58" s="25">
        <f>SUM(ENERO:DICIEMBRE!E58)</f>
        <v>1</v>
      </c>
      <c r="F58" s="25">
        <f>SUM(ENERO:DICIEMBRE!F58)</f>
        <v>43</v>
      </c>
      <c r="G58" s="25">
        <f>SUM(ENERO:DICIEMBRE!G58)</f>
        <v>144</v>
      </c>
      <c r="H58" s="25">
        <f>SUM(ENERO:DICIEMBRE!H58)</f>
        <v>379</v>
      </c>
      <c r="I58" s="25">
        <f>SUM(ENERO:DICIEMBRE!I58)</f>
        <v>624</v>
      </c>
      <c r="J58" s="25">
        <f>SUM(ENERO:DICIEMBRE!J58)</f>
        <v>627</v>
      </c>
      <c r="K58" s="25">
        <f>SUM(ENERO:DICIEMBRE!K58)</f>
        <v>631</v>
      </c>
      <c r="L58" s="25">
        <f>SUM(ENERO:DICIEMBRE!L58)</f>
        <v>655</v>
      </c>
      <c r="M58" s="25">
        <f>SUM(ENERO:DICIEMBRE!M58)</f>
        <v>562</v>
      </c>
      <c r="N58" s="25">
        <f>SUM(ENERO:DICIEMBRE!N58)</f>
        <v>551</v>
      </c>
      <c r="O58" s="25">
        <f>SUM(ENERO:DICIEMBRE!O58)</f>
        <v>432</v>
      </c>
      <c r="P58" s="25">
        <f>SUM(ENERO:DICIEMBRE!P58)</f>
        <v>317</v>
      </c>
      <c r="Q58" s="25">
        <f>SUM(ENERO:DICIEMBRE!Q58)</f>
        <v>218</v>
      </c>
      <c r="R58" s="25">
        <f>SUM(ENERO:DICIEMBRE!R58)</f>
        <v>101</v>
      </c>
      <c r="S58" s="25">
        <f>SUM(ENERO:DICIEMBRE!S58)</f>
        <v>71</v>
      </c>
      <c r="T58" s="25">
        <f>SUM(ENERO:DICIEMBRE!T58)</f>
        <v>5358</v>
      </c>
      <c r="U58" s="25">
        <f>SUM(ENERO:DICIEMBRE!U58)</f>
        <v>17</v>
      </c>
      <c r="V58" s="25">
        <f>SUM(ENERO:DICIEMBRE!V58)</f>
        <v>5341</v>
      </c>
      <c r="W58" s="35">
        <f t="shared" si="10"/>
        <v>0</v>
      </c>
      <c r="X58" s="25">
        <f>SUM(ENERO:DICIEMBRE!X58)</f>
        <v>0</v>
      </c>
      <c r="Y58" s="25">
        <f>SUM(ENERO:DICIEMBRE!Y58)</f>
        <v>0</v>
      </c>
      <c r="Z58" s="25">
        <f>SUM(ENERO:DICIEMBRE!Z58)</f>
        <v>0</v>
      </c>
      <c r="AA58" s="43">
        <f t="shared" si="11"/>
        <v>1900</v>
      </c>
      <c r="AB58" s="25">
        <f>SUM(ENERO:DICIEMBRE!AB58)</f>
        <v>575</v>
      </c>
      <c r="AC58" s="25">
        <f>SUM(ENERO:DICIEMBRE!AC58)</f>
        <v>1324</v>
      </c>
      <c r="AD58" s="25">
        <f>SUM(ENERO:DICIEMBRE!AD58)</f>
        <v>1</v>
      </c>
      <c r="AE58" s="25">
        <f>SUM(ENERO:DICIEMBRE!AE58)</f>
        <v>0</v>
      </c>
      <c r="AF58" s="25">
        <f>SUM(ENERO:DICIEMBRE!AF58)</f>
        <v>391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5766</v>
      </c>
      <c r="C59" s="25">
        <f>SUM(ENERO:DICIEMBRE!C59)</f>
        <v>161</v>
      </c>
      <c r="D59" s="25">
        <f>SUM(ENERO:DICIEMBRE!D59)</f>
        <v>130</v>
      </c>
      <c r="E59" s="25">
        <f>SUM(ENERO:DICIEMBRE!E59)</f>
        <v>38</v>
      </c>
      <c r="F59" s="25">
        <f>SUM(ENERO:DICIEMBRE!F59)</f>
        <v>45</v>
      </c>
      <c r="G59" s="25">
        <f>SUM(ENERO:DICIEMBRE!G59)</f>
        <v>24</v>
      </c>
      <c r="H59" s="25">
        <f>SUM(ENERO:DICIEMBRE!H59)</f>
        <v>28</v>
      </c>
      <c r="I59" s="25">
        <f>SUM(ENERO:DICIEMBRE!I59)</f>
        <v>50</v>
      </c>
      <c r="J59" s="25">
        <f>SUM(ENERO:DICIEMBRE!J59)</f>
        <v>85</v>
      </c>
      <c r="K59" s="25">
        <f>SUM(ENERO:DICIEMBRE!K59)</f>
        <v>109</v>
      </c>
      <c r="L59" s="25">
        <f>SUM(ENERO:DICIEMBRE!L59)</f>
        <v>148</v>
      </c>
      <c r="M59" s="25">
        <f>SUM(ENERO:DICIEMBRE!M59)</f>
        <v>245</v>
      </c>
      <c r="N59" s="25">
        <f>SUM(ENERO:DICIEMBRE!N59)</f>
        <v>356</v>
      </c>
      <c r="O59" s="25">
        <f>SUM(ENERO:DICIEMBRE!O59)</f>
        <v>583</v>
      </c>
      <c r="P59" s="25">
        <f>SUM(ENERO:DICIEMBRE!P59)</f>
        <v>766</v>
      </c>
      <c r="Q59" s="25">
        <f>SUM(ENERO:DICIEMBRE!Q59)</f>
        <v>986</v>
      </c>
      <c r="R59" s="25">
        <f>SUM(ENERO:DICIEMBRE!R59)</f>
        <v>1087</v>
      </c>
      <c r="S59" s="25">
        <f>SUM(ENERO:DICIEMBRE!S59)</f>
        <v>925</v>
      </c>
      <c r="T59" s="25">
        <f>SUM(ENERO:DICIEMBRE!T59)</f>
        <v>5766</v>
      </c>
      <c r="U59" s="25">
        <f>SUM(ENERO:DICIEMBRE!U59)</f>
        <v>2350</v>
      </c>
      <c r="V59" s="25">
        <f>SUM(ENERO:DICIEMBRE!V59)</f>
        <v>3416</v>
      </c>
      <c r="W59" s="35">
        <f t="shared" si="10"/>
        <v>275</v>
      </c>
      <c r="X59" s="25">
        <f>SUM(ENERO:DICIEMBRE!X59)</f>
        <v>185</v>
      </c>
      <c r="Y59" s="25">
        <f>SUM(ENERO:DICIEMBRE!Y59)</f>
        <v>90</v>
      </c>
      <c r="Z59" s="25">
        <f>SUM(ENERO:DICIEMBRE!Z59)</f>
        <v>0</v>
      </c>
      <c r="AA59" s="43">
        <f t="shared" si="11"/>
        <v>2982</v>
      </c>
      <c r="AB59" s="25">
        <f>SUM(ENERO:DICIEMBRE!AB59)</f>
        <v>938</v>
      </c>
      <c r="AC59" s="25">
        <f>SUM(ENERO:DICIEMBRE!AC59)</f>
        <v>2044</v>
      </c>
      <c r="AD59" s="25">
        <f>SUM(ENERO:DICIEMBRE!AD59)</f>
        <v>0</v>
      </c>
      <c r="AE59" s="25">
        <f>SUM(ENERO:DICIEMBRE!AE59)</f>
        <v>0</v>
      </c>
      <c r="AF59" s="25">
        <f>SUM(ENERO:DICIEMBRE!AF59)</f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3633</v>
      </c>
      <c r="C60" s="25">
        <f>SUM(ENERO:DICIEMBRE!C60)</f>
        <v>213</v>
      </c>
      <c r="D60" s="25">
        <f>SUM(ENERO:DICIEMBRE!D60)</f>
        <v>486</v>
      </c>
      <c r="E60" s="25">
        <f>SUM(ENERO:DICIEMBRE!E60)</f>
        <v>255</v>
      </c>
      <c r="F60" s="25">
        <f>SUM(ENERO:DICIEMBRE!F60)</f>
        <v>143</v>
      </c>
      <c r="G60" s="25">
        <f>SUM(ENERO:DICIEMBRE!G60)</f>
        <v>64</v>
      </c>
      <c r="H60" s="25">
        <f>SUM(ENERO:DICIEMBRE!H60)</f>
        <v>47</v>
      </c>
      <c r="I60" s="25">
        <f>SUM(ENERO:DICIEMBRE!I60)</f>
        <v>78</v>
      </c>
      <c r="J60" s="25">
        <f>SUM(ENERO:DICIEMBRE!J60)</f>
        <v>86</v>
      </c>
      <c r="K60" s="25">
        <f>SUM(ENERO:DICIEMBRE!K60)</f>
        <v>96</v>
      </c>
      <c r="L60" s="25">
        <f>SUM(ENERO:DICIEMBRE!L60)</f>
        <v>88</v>
      </c>
      <c r="M60" s="25">
        <f>SUM(ENERO:DICIEMBRE!M60)</f>
        <v>138</v>
      </c>
      <c r="N60" s="25">
        <f>SUM(ENERO:DICIEMBRE!N60)</f>
        <v>125</v>
      </c>
      <c r="O60" s="25">
        <f>SUM(ENERO:DICIEMBRE!O60)</f>
        <v>140</v>
      </c>
      <c r="P60" s="25">
        <f>SUM(ENERO:DICIEMBRE!P60)</f>
        <v>302</v>
      </c>
      <c r="Q60" s="25">
        <f>SUM(ENERO:DICIEMBRE!Q60)</f>
        <v>402</v>
      </c>
      <c r="R60" s="25">
        <f>SUM(ENERO:DICIEMBRE!R60)</f>
        <v>416</v>
      </c>
      <c r="S60" s="25">
        <f>SUM(ENERO:DICIEMBRE!S60)</f>
        <v>554</v>
      </c>
      <c r="T60" s="25">
        <f>SUM(ENERO:DICIEMBRE!T60)</f>
        <v>3633</v>
      </c>
      <c r="U60" s="25">
        <f>SUM(ENERO:DICIEMBRE!U60)</f>
        <v>1776</v>
      </c>
      <c r="V60" s="25">
        <f>SUM(ENERO:DICIEMBRE!V60)</f>
        <v>1857</v>
      </c>
      <c r="W60" s="35">
        <f t="shared" si="10"/>
        <v>562</v>
      </c>
      <c r="X60" s="25">
        <f>SUM(ENERO:DICIEMBRE!X60)</f>
        <v>294</v>
      </c>
      <c r="Y60" s="25">
        <f>SUM(ENERO:DICIEMBRE!Y60)</f>
        <v>268</v>
      </c>
      <c r="Z60" s="25">
        <f>SUM(ENERO:DICIEMBRE!Z60)</f>
        <v>0</v>
      </c>
      <c r="AA60" s="43">
        <f t="shared" si="11"/>
        <v>1815</v>
      </c>
      <c r="AB60" s="25">
        <f>SUM(ENERO:DICIEMBRE!AB60)</f>
        <v>502</v>
      </c>
      <c r="AC60" s="25">
        <f>SUM(ENERO:DICIEMBRE!AC60)</f>
        <v>1313</v>
      </c>
      <c r="AD60" s="25">
        <f>SUM(ENERO:DICIEMBRE!AD60)</f>
        <v>0</v>
      </c>
      <c r="AE60" s="25">
        <f>SUM(ENERO:DICIEMBRE!AE60)</f>
        <v>0</v>
      </c>
      <c r="AF60" s="25">
        <f>SUM(ENERO:DICIEMBRE!AF60)</f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3136</v>
      </c>
      <c r="C61" s="25">
        <f>SUM(ENERO:DICIEMBRE!C61)</f>
        <v>1217</v>
      </c>
      <c r="D61" s="25">
        <f>SUM(ENERO:DICIEMBRE!D61)</f>
        <v>744</v>
      </c>
      <c r="E61" s="25">
        <f>SUM(ENERO:DICIEMBRE!E61)</f>
        <v>1144</v>
      </c>
      <c r="F61" s="25">
        <f>SUM(ENERO:DICIEMBRE!F61)</f>
        <v>31</v>
      </c>
      <c r="G61" s="25">
        <f>SUM(ENERO:DICIEMBRE!G61)</f>
        <v>0</v>
      </c>
      <c r="H61" s="25">
        <f>SUM(ENERO:DICIEMBRE!H61)</f>
        <v>0</v>
      </c>
      <c r="I61" s="25">
        <f>SUM(ENERO:DICIEMBRE!I61)</f>
        <v>0</v>
      </c>
      <c r="J61" s="25">
        <f>SUM(ENERO:DICIEMBRE!J61)</f>
        <v>0</v>
      </c>
      <c r="K61" s="25">
        <f>SUM(ENERO:DICIEMBRE!K61)</f>
        <v>0</v>
      </c>
      <c r="L61" s="25">
        <f>SUM(ENERO:DICIEMBRE!L61)</f>
        <v>0</v>
      </c>
      <c r="M61" s="25">
        <f>SUM(ENERO:DICIEMBRE!M61)</f>
        <v>0</v>
      </c>
      <c r="N61" s="25">
        <f>SUM(ENERO:DICIEMBRE!N61)</f>
        <v>0</v>
      </c>
      <c r="O61" s="25">
        <f>SUM(ENERO:DICIEMBRE!O61)</f>
        <v>0</v>
      </c>
      <c r="P61" s="25">
        <f>SUM(ENERO:DICIEMBRE!P61)</f>
        <v>0</v>
      </c>
      <c r="Q61" s="25">
        <f>SUM(ENERO:DICIEMBRE!Q61)</f>
        <v>0</v>
      </c>
      <c r="R61" s="25">
        <f>SUM(ENERO:DICIEMBRE!R61)</f>
        <v>0</v>
      </c>
      <c r="S61" s="25">
        <f>SUM(ENERO:DICIEMBRE!S61)</f>
        <v>0</v>
      </c>
      <c r="T61" s="25">
        <f>SUM(ENERO:DICIEMBRE!T61)</f>
        <v>3136</v>
      </c>
      <c r="U61" s="25">
        <f>SUM(ENERO:DICIEMBRE!U61)</f>
        <v>1472</v>
      </c>
      <c r="V61" s="25">
        <f>SUM(ENERO:DICIEMBRE!V61)</f>
        <v>1664</v>
      </c>
      <c r="W61" s="35">
        <f t="shared" si="10"/>
        <v>1497</v>
      </c>
      <c r="X61" s="25">
        <f>SUM(ENERO:DICIEMBRE!X61)</f>
        <v>482</v>
      </c>
      <c r="Y61" s="25">
        <f>SUM(ENERO:DICIEMBRE!Y61)</f>
        <v>975</v>
      </c>
      <c r="Z61" s="25">
        <f>SUM(ENERO:DICIEMBRE!Z61)</f>
        <v>40</v>
      </c>
      <c r="AA61" s="43">
        <f t="shared" si="11"/>
        <v>5</v>
      </c>
      <c r="AB61" s="25">
        <f>SUM(ENERO:DICIEMBRE!AB61)</f>
        <v>0</v>
      </c>
      <c r="AC61" s="25">
        <f>SUM(ENERO:DICIEMBRE!AC61)</f>
        <v>5</v>
      </c>
      <c r="AD61" s="25">
        <f>SUM(ENERO:DICIEMBRE!AD61)</f>
        <v>0</v>
      </c>
      <c r="AE61" s="25">
        <f>SUM(ENERO:DICIEMBRE!AE61)</f>
        <v>0</v>
      </c>
      <c r="AF61" s="25">
        <f>SUM(ENERO:DICIEMBRE!AF61)</f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8909</v>
      </c>
      <c r="C62" s="25">
        <f>SUM(ENERO:DICIEMBRE!C62)</f>
        <v>43</v>
      </c>
      <c r="D62" s="25">
        <f>SUM(ENERO:DICIEMBRE!D62)</f>
        <v>95</v>
      </c>
      <c r="E62" s="25">
        <f>SUM(ENERO:DICIEMBRE!E62)</f>
        <v>103</v>
      </c>
      <c r="F62" s="25">
        <f>SUM(ENERO:DICIEMBRE!F62)</f>
        <v>446</v>
      </c>
      <c r="G62" s="25">
        <f>SUM(ENERO:DICIEMBRE!G62)</f>
        <v>218</v>
      </c>
      <c r="H62" s="25">
        <f>SUM(ENERO:DICIEMBRE!H62)</f>
        <v>293</v>
      </c>
      <c r="I62" s="25">
        <f>SUM(ENERO:DICIEMBRE!I62)</f>
        <v>329</v>
      </c>
      <c r="J62" s="25">
        <f>SUM(ENERO:DICIEMBRE!J62)</f>
        <v>351</v>
      </c>
      <c r="K62" s="25">
        <f>SUM(ENERO:DICIEMBRE!K62)</f>
        <v>410</v>
      </c>
      <c r="L62" s="25">
        <f>SUM(ENERO:DICIEMBRE!L62)</f>
        <v>530</v>
      </c>
      <c r="M62" s="25">
        <f>SUM(ENERO:DICIEMBRE!M62)</f>
        <v>736</v>
      </c>
      <c r="N62" s="25">
        <f>SUM(ENERO:DICIEMBRE!N62)</f>
        <v>1005</v>
      </c>
      <c r="O62" s="25">
        <f>SUM(ENERO:DICIEMBRE!O62)</f>
        <v>1180</v>
      </c>
      <c r="P62" s="25">
        <f>SUM(ENERO:DICIEMBRE!P62)</f>
        <v>1095</v>
      </c>
      <c r="Q62" s="25">
        <f>SUM(ENERO:DICIEMBRE!Q62)</f>
        <v>868</v>
      </c>
      <c r="R62" s="25">
        <f>SUM(ENERO:DICIEMBRE!R62)</f>
        <v>640</v>
      </c>
      <c r="S62" s="25">
        <f>SUM(ENERO:DICIEMBRE!S62)</f>
        <v>567</v>
      </c>
      <c r="T62" s="25">
        <f>SUM(ENERO:DICIEMBRE!T62)</f>
        <v>8909</v>
      </c>
      <c r="U62" s="25">
        <f>SUM(ENERO:DICIEMBRE!U62)</f>
        <v>3670</v>
      </c>
      <c r="V62" s="25">
        <f>SUM(ENERO:DICIEMBRE!V62)</f>
        <v>5239</v>
      </c>
      <c r="W62" s="35">
        <f>SUM(X62+Y62+Z62)</f>
        <v>180</v>
      </c>
      <c r="X62" s="25">
        <f>SUM(ENERO:DICIEMBRE!X62)</f>
        <v>75</v>
      </c>
      <c r="Y62" s="25">
        <f>SUM(ENERO:DICIEMBRE!Y62)</f>
        <v>99</v>
      </c>
      <c r="Z62" s="25">
        <f>SUM(ENERO:DICIEMBRE!Z62)</f>
        <v>6</v>
      </c>
      <c r="AA62" s="43">
        <f t="shared" si="11"/>
        <v>3188</v>
      </c>
      <c r="AB62" s="25">
        <f>SUM(ENERO:DICIEMBRE!AB62)</f>
        <v>1344</v>
      </c>
      <c r="AC62" s="25">
        <f>SUM(ENERO:DICIEMBRE!AC62)</f>
        <v>1843</v>
      </c>
      <c r="AD62" s="25">
        <f>SUM(ENERO:DICIEMBRE!AD62)</f>
        <v>1</v>
      </c>
      <c r="AE62" s="25">
        <f>SUM(ENERO:DICIEMBRE!AE62)</f>
        <v>0</v>
      </c>
      <c r="AF62" s="25">
        <f>SUM(ENERO:DICIEMBRE!AF62)</f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25">
        <f>SUM(ENERO:DICIEMBRE!C63)</f>
        <v>0</v>
      </c>
      <c r="D63" s="25">
        <f>SUM(ENERO:DICIEMBRE!D63)</f>
        <v>0</v>
      </c>
      <c r="E63" s="25">
        <f>SUM(ENERO:DICIEMBRE!E63)</f>
        <v>0</v>
      </c>
      <c r="F63" s="25">
        <f>SUM(ENERO:DICIEMBRE!F63)</f>
        <v>0</v>
      </c>
      <c r="G63" s="25">
        <f>SUM(ENERO:DICIEMBRE!G63)</f>
        <v>0</v>
      </c>
      <c r="H63" s="25">
        <f>SUM(ENERO:DICIEMBRE!H63)</f>
        <v>0</v>
      </c>
      <c r="I63" s="25">
        <f>SUM(ENERO:DICIEMBRE!I63)</f>
        <v>0</v>
      </c>
      <c r="J63" s="25">
        <f>SUM(ENERO:DICIEMBRE!J63)</f>
        <v>0</v>
      </c>
      <c r="K63" s="25">
        <f>SUM(ENERO:DICIEMBRE!K63)</f>
        <v>0</v>
      </c>
      <c r="L63" s="25">
        <f>SUM(ENERO:DICIEMBRE!L63)</f>
        <v>0</v>
      </c>
      <c r="M63" s="25">
        <f>SUM(ENERO:DICIEMBRE!M63)</f>
        <v>0</v>
      </c>
      <c r="N63" s="25">
        <f>SUM(ENERO:DICIEMBRE!N63)</f>
        <v>0</v>
      </c>
      <c r="O63" s="25">
        <f>SUM(ENERO:DICIEMBRE!O63)</f>
        <v>0</v>
      </c>
      <c r="P63" s="25">
        <f>SUM(ENERO:DICIEMBRE!P63)</f>
        <v>0</v>
      </c>
      <c r="Q63" s="25">
        <f>SUM(ENERO:DICIEMBRE!Q63)</f>
        <v>0</v>
      </c>
      <c r="R63" s="25">
        <f>SUM(ENERO:DICIEMBRE!R63)</f>
        <v>0</v>
      </c>
      <c r="S63" s="25">
        <f>SUM(ENERO:DICIEMBRE!S63)</f>
        <v>0</v>
      </c>
      <c r="T63" s="25">
        <f>SUM(ENERO:DICIEMBRE!T63)</f>
        <v>0</v>
      </c>
      <c r="U63" s="25">
        <f>SUM(ENERO:DICIEMBRE!U63)</f>
        <v>0</v>
      </c>
      <c r="V63" s="25">
        <f>SUM(ENERO:DICIEMBRE!V63)</f>
        <v>0</v>
      </c>
      <c r="W63" s="35">
        <f t="shared" si="10"/>
        <v>0</v>
      </c>
      <c r="X63" s="25">
        <f>SUM(ENERO:DICIEMBRE!X63)</f>
        <v>0</v>
      </c>
      <c r="Y63" s="25">
        <f>SUM(ENERO:DICIEMBRE!Y63)</f>
        <v>0</v>
      </c>
      <c r="Z63" s="25">
        <f>SUM(ENERO:DICIEMBRE!Z63)</f>
        <v>0</v>
      </c>
      <c r="AA63" s="43">
        <f t="shared" si="11"/>
        <v>0</v>
      </c>
      <c r="AB63" s="25">
        <f>SUM(ENERO:DICIEMBRE!AB63)</f>
        <v>0</v>
      </c>
      <c r="AC63" s="25">
        <f>SUM(ENERO:DICIEMBRE!AC63)</f>
        <v>0</v>
      </c>
      <c r="AD63" s="25">
        <f>SUM(ENERO:DICIEMBRE!AD63)</f>
        <v>0</v>
      </c>
      <c r="AE63" s="25">
        <f>SUM(ENERO:DICIEMBRE!AE63)</f>
        <v>0</v>
      </c>
      <c r="AF63" s="25">
        <f>SUM(ENERO:DICIEMBRE!AF63)</f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2866</v>
      </c>
      <c r="C64" s="25">
        <f>SUM(ENERO:DICIEMBRE!C64)</f>
        <v>0</v>
      </c>
      <c r="D64" s="25">
        <f>SUM(ENERO:DICIEMBRE!D64)</f>
        <v>0</v>
      </c>
      <c r="E64" s="25">
        <f>SUM(ENERO:DICIEMBRE!E64)</f>
        <v>0</v>
      </c>
      <c r="F64" s="25">
        <f>SUM(ENERO:DICIEMBRE!F64)</f>
        <v>28</v>
      </c>
      <c r="G64" s="25">
        <f>SUM(ENERO:DICIEMBRE!G64)</f>
        <v>23</v>
      </c>
      <c r="H64" s="25">
        <f>SUM(ENERO:DICIEMBRE!H64)</f>
        <v>41</v>
      </c>
      <c r="I64" s="25">
        <f>SUM(ENERO:DICIEMBRE!I64)</f>
        <v>61</v>
      </c>
      <c r="J64" s="25">
        <f>SUM(ENERO:DICIEMBRE!J64)</f>
        <v>65</v>
      </c>
      <c r="K64" s="25">
        <f>SUM(ENERO:DICIEMBRE!K64)</f>
        <v>103</v>
      </c>
      <c r="L64" s="25">
        <f>SUM(ENERO:DICIEMBRE!L64)</f>
        <v>119</v>
      </c>
      <c r="M64" s="25">
        <f>SUM(ENERO:DICIEMBRE!M64)</f>
        <v>129</v>
      </c>
      <c r="N64" s="25">
        <f>SUM(ENERO:DICIEMBRE!N64)</f>
        <v>260</v>
      </c>
      <c r="O64" s="25">
        <f>SUM(ENERO:DICIEMBRE!O64)</f>
        <v>339</v>
      </c>
      <c r="P64" s="25">
        <f>SUM(ENERO:DICIEMBRE!P64)</f>
        <v>421</v>
      </c>
      <c r="Q64" s="25">
        <f>SUM(ENERO:DICIEMBRE!Q64)</f>
        <v>441</v>
      </c>
      <c r="R64" s="25">
        <f>SUM(ENERO:DICIEMBRE!R64)</f>
        <v>445</v>
      </c>
      <c r="S64" s="25">
        <f>SUM(ENERO:DICIEMBRE!S64)</f>
        <v>391</v>
      </c>
      <c r="T64" s="25">
        <f>SUM(ENERO:DICIEMBRE!T64)</f>
        <v>2866</v>
      </c>
      <c r="U64" s="25">
        <f>SUM(ENERO:DICIEMBRE!U64)</f>
        <v>2315</v>
      </c>
      <c r="V64" s="25">
        <f>SUM(ENERO:DICIEMBRE!V64)</f>
        <v>551</v>
      </c>
      <c r="W64" s="35">
        <f t="shared" si="10"/>
        <v>0</v>
      </c>
      <c r="X64" s="25">
        <f>SUM(ENERO:DICIEMBRE!X64)</f>
        <v>0</v>
      </c>
      <c r="Y64" s="25">
        <f>SUM(ENERO:DICIEMBRE!Y64)</f>
        <v>0</v>
      </c>
      <c r="Z64" s="25">
        <f>SUM(ENERO:DICIEMBRE!Z64)</f>
        <v>0</v>
      </c>
      <c r="AA64" s="43">
        <f t="shared" si="11"/>
        <v>1250</v>
      </c>
      <c r="AB64" s="25">
        <f>SUM(ENERO:DICIEMBRE!AB64)</f>
        <v>724</v>
      </c>
      <c r="AC64" s="25">
        <f>SUM(ENERO:DICIEMBRE!AC64)</f>
        <v>526</v>
      </c>
      <c r="AD64" s="25">
        <f>SUM(ENERO:DICIEMBRE!AD64)</f>
        <v>0</v>
      </c>
      <c r="AE64" s="25">
        <f>SUM(ENERO:DICIEMBRE!AE64)</f>
        <v>0</v>
      </c>
      <c r="AF64" s="25">
        <f>SUM(ENERO:DICIEMBRE!AF64)</f>
        <v>604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25">
        <f>SUM(ENERO:DICIEMBRE!C65)</f>
        <v>0</v>
      </c>
      <c r="D65" s="25">
        <f>SUM(ENERO:DICIEMBRE!D65)</f>
        <v>0</v>
      </c>
      <c r="E65" s="25">
        <f>SUM(ENERO:DICIEMBRE!E65)</f>
        <v>0</v>
      </c>
      <c r="F65" s="25">
        <f>SUM(ENERO:DICIEMBRE!F65)</f>
        <v>0</v>
      </c>
      <c r="G65" s="25">
        <f>SUM(ENERO:DICIEMBRE!G65)</f>
        <v>0</v>
      </c>
      <c r="H65" s="25">
        <f>SUM(ENERO:DICIEMBRE!H65)</f>
        <v>0</v>
      </c>
      <c r="I65" s="25">
        <f>SUM(ENERO:DICIEMBRE!I65)</f>
        <v>0</v>
      </c>
      <c r="J65" s="25">
        <f>SUM(ENERO:DICIEMBRE!J65)</f>
        <v>0</v>
      </c>
      <c r="K65" s="25">
        <f>SUM(ENERO:DICIEMBRE!K65)</f>
        <v>0</v>
      </c>
      <c r="L65" s="25">
        <f>SUM(ENERO:DICIEMBRE!L65)</f>
        <v>0</v>
      </c>
      <c r="M65" s="25">
        <f>SUM(ENERO:DICIEMBRE!M65)</f>
        <v>0</v>
      </c>
      <c r="N65" s="25">
        <f>SUM(ENERO:DICIEMBRE!N65)</f>
        <v>0</v>
      </c>
      <c r="O65" s="25">
        <f>SUM(ENERO:DICIEMBRE!O65)</f>
        <v>0</v>
      </c>
      <c r="P65" s="25">
        <f>SUM(ENERO:DICIEMBRE!P65)</f>
        <v>0</v>
      </c>
      <c r="Q65" s="25">
        <f>SUM(ENERO:DICIEMBRE!Q65)</f>
        <v>0</v>
      </c>
      <c r="R65" s="25">
        <f>SUM(ENERO:DICIEMBRE!R65)</f>
        <v>0</v>
      </c>
      <c r="S65" s="25">
        <f>SUM(ENERO:DICIEMBRE!S65)</f>
        <v>0</v>
      </c>
      <c r="T65" s="25">
        <f>SUM(ENERO:DICIEMBRE!T65)</f>
        <v>0</v>
      </c>
      <c r="U65" s="25">
        <f>SUM(ENERO:DICIEMBRE!U65)</f>
        <v>0</v>
      </c>
      <c r="V65" s="25">
        <f>SUM(ENERO:DICIEMBRE!V65)</f>
        <v>0</v>
      </c>
      <c r="W65" s="35">
        <f t="shared" si="10"/>
        <v>0</v>
      </c>
      <c r="X65" s="25">
        <f>SUM(ENERO:DICIEMBRE!X65)</f>
        <v>0</v>
      </c>
      <c r="Y65" s="25">
        <f>SUM(ENERO:DICIEMBRE!Y65)</f>
        <v>0</v>
      </c>
      <c r="Z65" s="25">
        <f>SUM(ENERO:DICIEMBRE!Z65)</f>
        <v>0</v>
      </c>
      <c r="AA65" s="43">
        <f t="shared" si="11"/>
        <v>0</v>
      </c>
      <c r="AB65" s="25">
        <f>SUM(ENERO:DICIEMBRE!AB65)</f>
        <v>0</v>
      </c>
      <c r="AC65" s="25">
        <f>SUM(ENERO:DICIEMBRE!AC65)</f>
        <v>0</v>
      </c>
      <c r="AD65" s="25">
        <f>SUM(ENERO:DICIEMBRE!AD65)</f>
        <v>0</v>
      </c>
      <c r="AE65" s="25">
        <f>SUM(ENERO:DICIEMBRE!AE65)</f>
        <v>0</v>
      </c>
      <c r="AF65" s="25">
        <f>SUM(ENERO:DICIEMBRE!AF65)</f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335</v>
      </c>
      <c r="C66" s="25">
        <f>SUM(ENERO:DICIEMBRE!C66)</f>
        <v>0</v>
      </c>
      <c r="D66" s="25">
        <f>SUM(ENERO:DICIEMBRE!D66)</f>
        <v>0</v>
      </c>
      <c r="E66" s="25">
        <f>SUM(ENERO:DICIEMBRE!E66)</f>
        <v>0</v>
      </c>
      <c r="F66" s="25">
        <f>SUM(ENERO:DICIEMBRE!F66)</f>
        <v>0</v>
      </c>
      <c r="G66" s="25">
        <f>SUM(ENERO:DICIEMBRE!G66)</f>
        <v>5</v>
      </c>
      <c r="H66" s="25">
        <f>SUM(ENERO:DICIEMBRE!H66)</f>
        <v>4</v>
      </c>
      <c r="I66" s="25">
        <f>SUM(ENERO:DICIEMBRE!I66)</f>
        <v>3</v>
      </c>
      <c r="J66" s="25">
        <f>SUM(ENERO:DICIEMBRE!J66)</f>
        <v>5</v>
      </c>
      <c r="K66" s="25">
        <f>SUM(ENERO:DICIEMBRE!K66)</f>
        <v>8</v>
      </c>
      <c r="L66" s="25">
        <f>SUM(ENERO:DICIEMBRE!L66)</f>
        <v>11</v>
      </c>
      <c r="M66" s="25">
        <f>SUM(ENERO:DICIEMBRE!M66)</f>
        <v>16</v>
      </c>
      <c r="N66" s="25">
        <f>SUM(ENERO:DICIEMBRE!N66)</f>
        <v>23</v>
      </c>
      <c r="O66" s="25">
        <f>SUM(ENERO:DICIEMBRE!O66)</f>
        <v>33</v>
      </c>
      <c r="P66" s="25">
        <f>SUM(ENERO:DICIEMBRE!P66)</f>
        <v>30</v>
      </c>
      <c r="Q66" s="25">
        <f>SUM(ENERO:DICIEMBRE!Q66)</f>
        <v>52</v>
      </c>
      <c r="R66" s="25">
        <f>SUM(ENERO:DICIEMBRE!R66)</f>
        <v>65</v>
      </c>
      <c r="S66" s="25">
        <f>SUM(ENERO:DICIEMBRE!S66)</f>
        <v>80</v>
      </c>
      <c r="T66" s="25">
        <f>SUM(ENERO:DICIEMBRE!T66)</f>
        <v>335</v>
      </c>
      <c r="U66" s="25">
        <f>SUM(ENERO:DICIEMBRE!U66)</f>
        <v>148</v>
      </c>
      <c r="V66" s="25">
        <f>SUM(ENERO:DICIEMBRE!V66)</f>
        <v>187</v>
      </c>
      <c r="W66" s="35">
        <f t="shared" si="10"/>
        <v>0</v>
      </c>
      <c r="X66" s="25">
        <f>SUM(ENERO:DICIEMBRE!X66)</f>
        <v>0</v>
      </c>
      <c r="Y66" s="25">
        <f>SUM(ENERO:DICIEMBRE!Y66)</f>
        <v>0</v>
      </c>
      <c r="Z66" s="25">
        <f>SUM(ENERO:DICIEMBRE!Z66)</f>
        <v>0</v>
      </c>
      <c r="AA66" s="43">
        <f t="shared" si="11"/>
        <v>137</v>
      </c>
      <c r="AB66" s="25">
        <f>SUM(ENERO:DICIEMBRE!AB66)</f>
        <v>7</v>
      </c>
      <c r="AC66" s="25">
        <f>SUM(ENERO:DICIEMBRE!AC66)</f>
        <v>130</v>
      </c>
      <c r="AD66" s="25">
        <f>SUM(ENERO:DICIEMBRE!AD66)</f>
        <v>0</v>
      </c>
      <c r="AE66" s="25">
        <f>SUM(ENERO:DICIEMBRE!AE66)</f>
        <v>0</v>
      </c>
      <c r="AF66" s="25">
        <f>SUM(ENERO:DICIEMBRE!AF66)</f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25">
        <f>SUM(ENERO:DICIEMBRE!C67)</f>
        <v>0</v>
      </c>
      <c r="D67" s="25">
        <f>SUM(ENERO:DICIEMBRE!D67)</f>
        <v>0</v>
      </c>
      <c r="E67" s="25">
        <f>SUM(ENERO:DICIEMBRE!E67)</f>
        <v>0</v>
      </c>
      <c r="F67" s="25">
        <f>SUM(ENERO:DICIEMBRE!F67)</f>
        <v>0</v>
      </c>
      <c r="G67" s="25">
        <f>SUM(ENERO:DICIEMBRE!G67)</f>
        <v>0</v>
      </c>
      <c r="H67" s="25">
        <f>SUM(ENERO:DICIEMBRE!H67)</f>
        <v>0</v>
      </c>
      <c r="I67" s="25">
        <f>SUM(ENERO:DICIEMBRE!I67)</f>
        <v>0</v>
      </c>
      <c r="J67" s="25">
        <f>SUM(ENERO:DICIEMBRE!J67)</f>
        <v>0</v>
      </c>
      <c r="K67" s="25">
        <f>SUM(ENERO:DICIEMBRE!K67)</f>
        <v>0</v>
      </c>
      <c r="L67" s="25">
        <f>SUM(ENERO:DICIEMBRE!L67)</f>
        <v>0</v>
      </c>
      <c r="M67" s="25">
        <f>SUM(ENERO:DICIEMBRE!M67)</f>
        <v>0</v>
      </c>
      <c r="N67" s="25">
        <f>SUM(ENERO:DICIEMBRE!N67)</f>
        <v>0</v>
      </c>
      <c r="O67" s="25">
        <f>SUM(ENERO:DICIEMBRE!O67)</f>
        <v>0</v>
      </c>
      <c r="P67" s="25">
        <f>SUM(ENERO:DICIEMBRE!P67)</f>
        <v>0</v>
      </c>
      <c r="Q67" s="25">
        <f>SUM(ENERO:DICIEMBRE!Q67)</f>
        <v>0</v>
      </c>
      <c r="R67" s="25">
        <f>SUM(ENERO:DICIEMBRE!R67)</f>
        <v>0</v>
      </c>
      <c r="S67" s="25">
        <f>SUM(ENERO:DICIEMBRE!S67)</f>
        <v>0</v>
      </c>
      <c r="T67" s="25">
        <f>SUM(ENERO:DICIEMBRE!T67)</f>
        <v>0</v>
      </c>
      <c r="U67" s="25">
        <f>SUM(ENERO:DICIEMBRE!U67)</f>
        <v>0</v>
      </c>
      <c r="V67" s="25">
        <f>SUM(ENERO:DICIEMBRE!V67)</f>
        <v>0</v>
      </c>
      <c r="W67" s="35">
        <f t="shared" si="10"/>
        <v>0</v>
      </c>
      <c r="X67" s="25">
        <f>SUM(ENERO:DICIEMBRE!X67)</f>
        <v>0</v>
      </c>
      <c r="Y67" s="25">
        <f>SUM(ENERO:DICIEMBRE!Y67)</f>
        <v>0</v>
      </c>
      <c r="Z67" s="25">
        <f>SUM(ENERO:DICIEMBRE!Z67)</f>
        <v>0</v>
      </c>
      <c r="AA67" s="43">
        <f t="shared" si="11"/>
        <v>0</v>
      </c>
      <c r="AB67" s="25">
        <f>SUM(ENERO:DICIEMBRE!AB67)</f>
        <v>0</v>
      </c>
      <c r="AC67" s="25">
        <f>SUM(ENERO:DICIEMBRE!AC67)</f>
        <v>0</v>
      </c>
      <c r="AD67" s="25">
        <f>SUM(ENERO:DICIEMBRE!AD67)</f>
        <v>0</v>
      </c>
      <c r="AE67" s="25">
        <f>SUM(ENERO:DICIEMBRE!AE67)</f>
        <v>0</v>
      </c>
      <c r="AF67" s="25">
        <f>SUM(ENERO:DICIEMBRE!AF67)</f>
        <v>0</v>
      </c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25">
        <f>SUM(ENERO:DICIEMBRE!C68)</f>
        <v>0</v>
      </c>
      <c r="D68" s="25">
        <f>SUM(ENERO:DICIEMBRE!D68)</f>
        <v>0</v>
      </c>
      <c r="E68" s="25">
        <f>SUM(ENERO:DICIEMBRE!E68)</f>
        <v>0</v>
      </c>
      <c r="F68" s="25">
        <f>SUM(ENERO:DICIEMBRE!F68)</f>
        <v>0</v>
      </c>
      <c r="G68" s="25">
        <f>SUM(ENERO:DICIEMBRE!G68)</f>
        <v>0</v>
      </c>
      <c r="H68" s="25">
        <f>SUM(ENERO:DICIEMBRE!H68)</f>
        <v>0</v>
      </c>
      <c r="I68" s="25">
        <f>SUM(ENERO:DICIEMBRE!I68)</f>
        <v>0</v>
      </c>
      <c r="J68" s="25">
        <f>SUM(ENERO:DICIEMBRE!J68)</f>
        <v>0</v>
      </c>
      <c r="K68" s="25">
        <f>SUM(ENERO:DICIEMBRE!K68)</f>
        <v>0</v>
      </c>
      <c r="L68" s="25">
        <f>SUM(ENERO:DICIEMBRE!L68)</f>
        <v>0</v>
      </c>
      <c r="M68" s="25">
        <f>SUM(ENERO:DICIEMBRE!M68)</f>
        <v>0</v>
      </c>
      <c r="N68" s="25">
        <f>SUM(ENERO:DICIEMBRE!N68)</f>
        <v>0</v>
      </c>
      <c r="O68" s="25">
        <f>SUM(ENERO:DICIEMBRE!O68)</f>
        <v>0</v>
      </c>
      <c r="P68" s="25">
        <f>SUM(ENERO:DICIEMBRE!P68)</f>
        <v>0</v>
      </c>
      <c r="Q68" s="25">
        <f>SUM(ENERO:DICIEMBRE!Q68)</f>
        <v>0</v>
      </c>
      <c r="R68" s="25">
        <f>SUM(ENERO:DICIEMBRE!R68)</f>
        <v>0</v>
      </c>
      <c r="S68" s="25">
        <f>SUM(ENERO:DICIEMBRE!S68)</f>
        <v>0</v>
      </c>
      <c r="T68" s="25">
        <f>SUM(ENERO:DICIEMBRE!T68)</f>
        <v>0</v>
      </c>
      <c r="U68" s="25">
        <f>SUM(ENERO:DICIEMBRE!U68)</f>
        <v>0</v>
      </c>
      <c r="V68" s="25">
        <f>SUM(ENERO:DICIEMBRE!V68)</f>
        <v>0</v>
      </c>
      <c r="W68" s="35">
        <f t="shared" si="10"/>
        <v>0</v>
      </c>
      <c r="X68" s="25">
        <f>SUM(ENERO:DICIEMBRE!X68)</f>
        <v>0</v>
      </c>
      <c r="Y68" s="25">
        <f>SUM(ENERO:DICIEMBRE!Y68)</f>
        <v>0</v>
      </c>
      <c r="Z68" s="25">
        <f>SUM(ENERO:DICIEMBRE!Z68)</f>
        <v>0</v>
      </c>
      <c r="AA68" s="43">
        <f t="shared" si="11"/>
        <v>0</v>
      </c>
      <c r="AB68" s="25">
        <f>SUM(ENERO:DICIEMBRE!AB68)</f>
        <v>0</v>
      </c>
      <c r="AC68" s="25">
        <f>SUM(ENERO:DICIEMBRE!AC68)</f>
        <v>0</v>
      </c>
      <c r="AD68" s="25">
        <f>SUM(ENERO:DICIEMBRE!AD68)</f>
        <v>0</v>
      </c>
      <c r="AE68" s="25">
        <f>SUM(ENERO:DICIEMBRE!AE68)</f>
        <v>0</v>
      </c>
      <c r="AF68" s="25">
        <f>SUM(ENERO:DICIEMBRE!AF68)</f>
        <v>0</v>
      </c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25">
        <f>SUM(ENERO:DICIEMBRE!C69)</f>
        <v>0</v>
      </c>
      <c r="D69" s="25">
        <f>SUM(ENERO:DICIEMBRE!D69)</f>
        <v>0</v>
      </c>
      <c r="E69" s="25">
        <f>SUM(ENERO:DICIEMBRE!E69)</f>
        <v>0</v>
      </c>
      <c r="F69" s="25">
        <f>SUM(ENERO:DICIEMBRE!F69)</f>
        <v>0</v>
      </c>
      <c r="G69" s="25">
        <f>SUM(ENERO:DICIEMBRE!G69)</f>
        <v>0</v>
      </c>
      <c r="H69" s="25">
        <f>SUM(ENERO:DICIEMBRE!H69)</f>
        <v>0</v>
      </c>
      <c r="I69" s="25">
        <f>SUM(ENERO:DICIEMBRE!I69)</f>
        <v>0</v>
      </c>
      <c r="J69" s="25">
        <f>SUM(ENERO:DICIEMBRE!J69)</f>
        <v>0</v>
      </c>
      <c r="K69" s="25">
        <f>SUM(ENERO:DICIEMBRE!K69)</f>
        <v>0</v>
      </c>
      <c r="L69" s="25">
        <f>SUM(ENERO:DICIEMBRE!L69)</f>
        <v>0</v>
      </c>
      <c r="M69" s="25">
        <f>SUM(ENERO:DICIEMBRE!M69)</f>
        <v>0</v>
      </c>
      <c r="N69" s="25">
        <f>SUM(ENERO:DICIEMBRE!N69)</f>
        <v>0</v>
      </c>
      <c r="O69" s="25">
        <f>SUM(ENERO:DICIEMBRE!O69)</f>
        <v>0</v>
      </c>
      <c r="P69" s="25">
        <f>SUM(ENERO:DICIEMBRE!P69)</f>
        <v>0</v>
      </c>
      <c r="Q69" s="25">
        <f>SUM(ENERO:DICIEMBRE!Q69)</f>
        <v>0</v>
      </c>
      <c r="R69" s="25">
        <f>SUM(ENERO:DICIEMBRE!R69)</f>
        <v>0</v>
      </c>
      <c r="S69" s="25">
        <f>SUM(ENERO:DICIEMBRE!S69)</f>
        <v>0</v>
      </c>
      <c r="T69" s="25">
        <f>SUM(ENERO:DICIEMBRE!T69)</f>
        <v>0</v>
      </c>
      <c r="U69" s="25">
        <f>SUM(ENERO:DICIEMBRE!U69)</f>
        <v>0</v>
      </c>
      <c r="V69" s="25">
        <f>SUM(ENERO:DICIEMBRE!V69)</f>
        <v>0</v>
      </c>
      <c r="W69" s="35">
        <f>SUM(X69+Y69+Z69)</f>
        <v>0</v>
      </c>
      <c r="X69" s="25">
        <f>SUM(ENERO:DICIEMBRE!X69)</f>
        <v>0</v>
      </c>
      <c r="Y69" s="25">
        <f>SUM(ENERO:DICIEMBRE!Y69)</f>
        <v>0</v>
      </c>
      <c r="Z69" s="25">
        <f>SUM(ENERO:DICIEMBRE!Z69)</f>
        <v>0</v>
      </c>
      <c r="AA69" s="43">
        <f t="shared" si="11"/>
        <v>0</v>
      </c>
      <c r="AB69" s="25">
        <f>SUM(ENERO:DICIEMBRE!AB69)</f>
        <v>0</v>
      </c>
      <c r="AC69" s="25">
        <f>SUM(ENERO:DICIEMBRE!AC69)</f>
        <v>0</v>
      </c>
      <c r="AD69" s="25">
        <f>SUM(ENERO:DICIEMBRE!AD69)</f>
        <v>0</v>
      </c>
      <c r="AE69" s="25">
        <f>SUM(ENERO:DICIEMBRE!AE69)</f>
        <v>0</v>
      </c>
      <c r="AF69" s="25">
        <f>SUM(ENERO:DICIEMBRE!AF69)</f>
        <v>0</v>
      </c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25">
        <f>SUM(ENERO:DICIEMBRE!C70)</f>
        <v>0</v>
      </c>
      <c r="D70" s="25">
        <f>SUM(ENERO:DICIEMBRE!D70)</f>
        <v>0</v>
      </c>
      <c r="E70" s="25">
        <f>SUM(ENERO:DICIEMBRE!E70)</f>
        <v>0</v>
      </c>
      <c r="F70" s="25">
        <f>SUM(ENERO:DICIEMBRE!F70)</f>
        <v>0</v>
      </c>
      <c r="G70" s="25">
        <f>SUM(ENERO:DICIEMBRE!G70)</f>
        <v>0</v>
      </c>
      <c r="H70" s="25">
        <f>SUM(ENERO:DICIEMBRE!H70)</f>
        <v>0</v>
      </c>
      <c r="I70" s="25">
        <f>SUM(ENERO:DICIEMBRE!I70)</f>
        <v>0</v>
      </c>
      <c r="J70" s="25">
        <f>SUM(ENERO:DICIEMBRE!J70)</f>
        <v>0</v>
      </c>
      <c r="K70" s="25">
        <f>SUM(ENERO:DICIEMBRE!K70)</f>
        <v>0</v>
      </c>
      <c r="L70" s="25">
        <f>SUM(ENERO:DICIEMBRE!L70)</f>
        <v>0</v>
      </c>
      <c r="M70" s="25">
        <f>SUM(ENERO:DICIEMBRE!M70)</f>
        <v>0</v>
      </c>
      <c r="N70" s="25">
        <f>SUM(ENERO:DICIEMBRE!N70)</f>
        <v>0</v>
      </c>
      <c r="O70" s="25">
        <f>SUM(ENERO:DICIEMBRE!O70)</f>
        <v>0</v>
      </c>
      <c r="P70" s="25">
        <f>SUM(ENERO:DICIEMBRE!P70)</f>
        <v>0</v>
      </c>
      <c r="Q70" s="25">
        <f>SUM(ENERO:DICIEMBRE!Q70)</f>
        <v>0</v>
      </c>
      <c r="R70" s="25">
        <f>SUM(ENERO:DICIEMBRE!R70)</f>
        <v>0</v>
      </c>
      <c r="S70" s="25">
        <f>SUM(ENERO:DICIEMBRE!S70)</f>
        <v>0</v>
      </c>
      <c r="T70" s="25">
        <f>SUM(ENERO:DICIEMBRE!T70)</f>
        <v>0</v>
      </c>
      <c r="U70" s="25">
        <f>SUM(ENERO:DICIEMBRE!U70)</f>
        <v>0</v>
      </c>
      <c r="V70" s="25">
        <f>SUM(ENERO:DICIEMBRE!V70)</f>
        <v>0</v>
      </c>
      <c r="W70" s="23">
        <f>SUM(X70+Y70+Z70)</f>
        <v>0</v>
      </c>
      <c r="X70" s="25">
        <f>SUM(ENERO:DICIEMBRE!X70)</f>
        <v>0</v>
      </c>
      <c r="Y70" s="25">
        <f>SUM(ENERO:DICIEMBRE!Y70)</f>
        <v>0</v>
      </c>
      <c r="Z70" s="25">
        <f>SUM(ENERO:DICIEMBRE!Z70)</f>
        <v>0</v>
      </c>
      <c r="AA70" s="52">
        <f t="shared" si="11"/>
        <v>0</v>
      </c>
      <c r="AB70" s="25">
        <f>SUM(ENERO:DICIEMBRE!AB70)</f>
        <v>0</v>
      </c>
      <c r="AC70" s="25">
        <f>SUM(ENERO:DICIEMBRE!AC70)</f>
        <v>0</v>
      </c>
      <c r="AD70" s="25">
        <f>SUM(ENERO:DICIEMBRE!AD70)</f>
        <v>0</v>
      </c>
      <c r="AE70" s="25">
        <f>SUM(ENERO:DICIEMBRE!AE70)</f>
        <v>0</v>
      </c>
      <c r="AF70" s="25">
        <f>SUM(ENERO:DICIEMBRE!AF70)</f>
        <v>0</v>
      </c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25">
        <f>SUM(ENERO:DICIEMBRE!C71)</f>
        <v>0</v>
      </c>
      <c r="D71" s="25">
        <f>SUM(ENERO:DICIEMBRE!D71)</f>
        <v>0</v>
      </c>
      <c r="E71" s="25">
        <f>SUM(ENERO:DICIEMBRE!E71)</f>
        <v>0</v>
      </c>
      <c r="F71" s="25">
        <f>SUM(ENERO:DICIEMBRE!F71)</f>
        <v>0</v>
      </c>
      <c r="G71" s="25">
        <f>SUM(ENERO:DICIEMBRE!G71)</f>
        <v>0</v>
      </c>
      <c r="H71" s="25">
        <f>SUM(ENERO:DICIEMBRE!H71)</f>
        <v>0</v>
      </c>
      <c r="I71" s="25">
        <f>SUM(ENERO:DICIEMBRE!I71)</f>
        <v>0</v>
      </c>
      <c r="J71" s="25">
        <f>SUM(ENERO:DICIEMBRE!J71)</f>
        <v>0</v>
      </c>
      <c r="K71" s="25">
        <f>SUM(ENERO:DICIEMBRE!K71)</f>
        <v>0</v>
      </c>
      <c r="L71" s="25">
        <f>SUM(ENERO:DICIEMBRE!L71)</f>
        <v>0</v>
      </c>
      <c r="M71" s="25">
        <f>SUM(ENERO:DICIEMBRE!M71)</f>
        <v>0</v>
      </c>
      <c r="N71" s="25">
        <f>SUM(ENERO:DICIEMBRE!N71)</f>
        <v>0</v>
      </c>
      <c r="O71" s="25">
        <f>SUM(ENERO:DICIEMBRE!O71)</f>
        <v>0</v>
      </c>
      <c r="P71" s="25">
        <f>SUM(ENERO:DICIEMBRE!P71)</f>
        <v>0</v>
      </c>
      <c r="Q71" s="25">
        <f>SUM(ENERO:DICIEMBRE!Q71)</f>
        <v>0</v>
      </c>
      <c r="R71" s="25">
        <f>SUM(ENERO:DICIEMBRE!R71)</f>
        <v>0</v>
      </c>
      <c r="S71" s="25">
        <f>SUM(ENERO:DICIEMBRE!S71)</f>
        <v>0</v>
      </c>
      <c r="T71" s="25">
        <f>SUM(ENERO:DICIEMBRE!T71)</f>
        <v>0</v>
      </c>
      <c r="U71" s="25">
        <f>SUM(ENERO:DICIEMBRE!U71)</f>
        <v>0</v>
      </c>
      <c r="V71" s="25">
        <f>SUM(ENERO:DICIEMBRE!V71)</f>
        <v>0</v>
      </c>
      <c r="W71" s="60">
        <f>SUM(X71+Y71+Z71)</f>
        <v>0</v>
      </c>
      <c r="X71" s="25">
        <f>SUM(ENERO:DICIEMBRE!X71)</f>
        <v>0</v>
      </c>
      <c r="Y71" s="25">
        <f>SUM(ENERO:DICIEMBRE!Y71)</f>
        <v>0</v>
      </c>
      <c r="Z71" s="25">
        <f>SUM(ENERO:DICIEMBRE!Z71)</f>
        <v>0</v>
      </c>
      <c r="AA71" s="61">
        <f t="shared" si="11"/>
        <v>0</v>
      </c>
      <c r="AB71" s="25">
        <f>SUM(ENERO:DICIEMBRE!AB71)</f>
        <v>0</v>
      </c>
      <c r="AC71" s="25">
        <f>SUM(ENERO:DICIEMBRE!AC71)</f>
        <v>0</v>
      </c>
      <c r="AD71" s="25">
        <f>SUM(ENERO:DICIEMBRE!AD71)</f>
        <v>0</v>
      </c>
      <c r="AE71" s="25">
        <f>SUM(ENERO:DICIEMBRE!AE71)</f>
        <v>0</v>
      </c>
      <c r="AF71" s="25">
        <f>SUM(ENERO:DICIEMBRE!AF71)</f>
        <v>0</v>
      </c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63" t="s">
        <v>99</v>
      </c>
      <c r="B72" s="64">
        <f t="shared" ref="B72:AA72" si="12">SUM(B12:B71)</f>
        <v>87611</v>
      </c>
      <c r="C72" s="65">
        <f>SUM(C12:C71)</f>
        <v>5885</v>
      </c>
      <c r="D72" s="66">
        <f t="shared" si="12"/>
        <v>4935</v>
      </c>
      <c r="E72" s="66">
        <f t="shared" si="12"/>
        <v>4391</v>
      </c>
      <c r="F72" s="66">
        <f t="shared" si="12"/>
        <v>2630</v>
      </c>
      <c r="G72" s="66">
        <f t="shared" si="12"/>
        <v>1925</v>
      </c>
      <c r="H72" s="66">
        <f t="shared" si="12"/>
        <v>2792</v>
      </c>
      <c r="I72" s="66">
        <f t="shared" si="12"/>
        <v>3587</v>
      </c>
      <c r="J72" s="66">
        <f t="shared" si="12"/>
        <v>4018</v>
      </c>
      <c r="K72" s="66">
        <f t="shared" si="12"/>
        <v>4169</v>
      </c>
      <c r="L72" s="66">
        <f t="shared" si="12"/>
        <v>4453</v>
      </c>
      <c r="M72" s="66">
        <f t="shared" si="12"/>
        <v>5097</v>
      </c>
      <c r="N72" s="66">
        <f t="shared" si="12"/>
        <v>6555</v>
      </c>
      <c r="O72" s="66">
        <f t="shared" si="12"/>
        <v>7629</v>
      </c>
      <c r="P72" s="66">
        <f t="shared" si="12"/>
        <v>7844</v>
      </c>
      <c r="Q72" s="66">
        <f t="shared" si="12"/>
        <v>7638</v>
      </c>
      <c r="R72" s="66">
        <f t="shared" si="12"/>
        <v>6784</v>
      </c>
      <c r="S72" s="67">
        <f t="shared" si="12"/>
        <v>7279</v>
      </c>
      <c r="T72" s="68">
        <f t="shared" si="12"/>
        <v>87611</v>
      </c>
      <c r="U72" s="69">
        <f t="shared" si="12"/>
        <v>35010</v>
      </c>
      <c r="V72" s="67">
        <f t="shared" si="12"/>
        <v>52601</v>
      </c>
      <c r="W72" s="69">
        <f t="shared" si="12"/>
        <v>6295</v>
      </c>
      <c r="X72" s="69">
        <f t="shared" si="12"/>
        <v>2626</v>
      </c>
      <c r="Y72" s="66">
        <f t="shared" si="12"/>
        <v>3622</v>
      </c>
      <c r="Z72" s="68">
        <f t="shared" si="12"/>
        <v>47</v>
      </c>
      <c r="AA72" s="70">
        <f t="shared" si="12"/>
        <v>28553</v>
      </c>
      <c r="AB72" s="69">
        <f>SUM(AB12:AB71)</f>
        <v>10363</v>
      </c>
      <c r="AC72" s="66">
        <f>SUM(AC12:AC71)</f>
        <v>18174</v>
      </c>
      <c r="AD72" s="67">
        <f>SUM(AD12:AD71)</f>
        <v>16</v>
      </c>
      <c r="AE72" s="71">
        <f>SUM(AE12:AE71)</f>
        <v>90</v>
      </c>
      <c r="AF72" s="72">
        <f>SUM(AF12:AF71)</f>
        <v>4764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x14ac:dyDescent="0.25">
      <c r="A74" s="492" t="s">
        <v>101</v>
      </c>
      <c r="B74" s="524" t="s">
        <v>102</v>
      </c>
      <c r="C74" s="525"/>
      <c r="D74" s="525"/>
      <c r="E74" s="526"/>
      <c r="F74" s="524" t="s">
        <v>103</v>
      </c>
      <c r="G74" s="525"/>
      <c r="H74" s="525"/>
      <c r="I74" s="526"/>
      <c r="J74" s="525" t="s">
        <v>104</v>
      </c>
      <c r="K74" s="525"/>
      <c r="L74" s="525"/>
      <c r="M74" s="526"/>
      <c r="N74" s="527" t="s">
        <v>105</v>
      </c>
      <c r="O74" s="528"/>
      <c r="P74" s="529"/>
      <c r="Q74" s="520" t="s">
        <v>106</v>
      </c>
      <c r="R74" s="489"/>
      <c r="S74" s="520" t="s">
        <v>107</v>
      </c>
      <c r="T74" s="489"/>
      <c r="U74" s="520" t="s">
        <v>108</v>
      </c>
      <c r="V74" s="489"/>
      <c r="W74" s="492" t="s">
        <v>109</v>
      </c>
      <c r="X74" s="520" t="s">
        <v>110</v>
      </c>
      <c r="Y74" s="489"/>
      <c r="Z74" s="520" t="s">
        <v>111</v>
      </c>
      <c r="AA74" s="489"/>
      <c r="AB74" s="496" t="s">
        <v>112</v>
      </c>
      <c r="AC74" s="497"/>
      <c r="AD74" s="492" t="s">
        <v>113</v>
      </c>
      <c r="AE74" s="521" t="s">
        <v>114</v>
      </c>
      <c r="AF74" s="522"/>
      <c r="AG74" s="523" t="s">
        <v>115</v>
      </c>
      <c r="AH74" s="523"/>
      <c r="AI74" s="523"/>
    </row>
    <row r="75" spans="1:66" ht="63" x14ac:dyDescent="0.25">
      <c r="A75" s="494"/>
      <c r="B75" s="75" t="s">
        <v>32</v>
      </c>
      <c r="C75" s="76" t="s">
        <v>33</v>
      </c>
      <c r="D75" s="77" t="s">
        <v>116</v>
      </c>
      <c r="E75" s="78" t="s">
        <v>36</v>
      </c>
      <c r="F75" s="79" t="s">
        <v>32</v>
      </c>
      <c r="G75" s="76" t="s">
        <v>33</v>
      </c>
      <c r="H75" s="77" t="s">
        <v>116</v>
      </c>
      <c r="I75" s="78" t="s">
        <v>36</v>
      </c>
      <c r="J75" s="75" t="s">
        <v>32</v>
      </c>
      <c r="K75" s="76" t="s">
        <v>33</v>
      </c>
      <c r="L75" s="77" t="s">
        <v>116</v>
      </c>
      <c r="M75" s="77" t="s">
        <v>36</v>
      </c>
      <c r="N75" s="80" t="s">
        <v>32</v>
      </c>
      <c r="O75" s="81" t="s">
        <v>11</v>
      </c>
      <c r="P75" s="82" t="s">
        <v>117</v>
      </c>
      <c r="Q75" s="15" t="s">
        <v>37</v>
      </c>
      <c r="R75" s="19" t="s">
        <v>38</v>
      </c>
      <c r="S75" s="15" t="s">
        <v>37</v>
      </c>
      <c r="T75" s="19" t="s">
        <v>38</v>
      </c>
      <c r="U75" s="15" t="s">
        <v>118</v>
      </c>
      <c r="V75" s="19" t="s">
        <v>119</v>
      </c>
      <c r="W75" s="494"/>
      <c r="X75" s="15" t="s">
        <v>37</v>
      </c>
      <c r="Y75" s="19" t="s">
        <v>38</v>
      </c>
      <c r="Z75" s="83" t="s">
        <v>120</v>
      </c>
      <c r="AA75" s="83" t="s">
        <v>121</v>
      </c>
      <c r="AB75" s="84" t="s">
        <v>122</v>
      </c>
      <c r="AC75" s="84" t="s">
        <v>123</v>
      </c>
      <c r="AD75" s="494"/>
      <c r="AE75" s="85" t="s">
        <v>11</v>
      </c>
      <c r="AF75" s="86" t="s">
        <v>117</v>
      </c>
      <c r="AG75" s="87" t="s">
        <v>124</v>
      </c>
      <c r="AH75" s="88" t="s">
        <v>125</v>
      </c>
      <c r="AI75" s="89" t="s">
        <v>126</v>
      </c>
    </row>
    <row r="76" spans="1:66" x14ac:dyDescent="0.25">
      <c r="A76" s="23" t="s">
        <v>39</v>
      </c>
      <c r="B76" s="90">
        <f>SUM(C76:E76)</f>
        <v>0</v>
      </c>
      <c r="C76" s="25">
        <f>SUM(ENERO:DICIEMBRE!C76)</f>
        <v>0</v>
      </c>
      <c r="D76" s="25">
        <f>SUM(ENERO:DICIEMBRE!D76)</f>
        <v>0</v>
      </c>
      <c r="E76" s="25">
        <f>SUM(ENERO:DICIEMBRE!E76)</f>
        <v>0</v>
      </c>
      <c r="F76" s="90">
        <f>SUM(G76:I76)</f>
        <v>0</v>
      </c>
      <c r="G76" s="25">
        <f>SUM(ENERO:DICIEMBRE!G76)</f>
        <v>0</v>
      </c>
      <c r="H76" s="25">
        <f>SUM(ENERO:DICIEMBRE!H76)</f>
        <v>0</v>
      </c>
      <c r="I76" s="25">
        <f>SUM(ENERO:DICIEMBRE!I76)</f>
        <v>0</v>
      </c>
      <c r="J76" s="90">
        <f>SUM(K76:M76)</f>
        <v>242</v>
      </c>
      <c r="K76" s="25">
        <f>SUM(ENERO:DICIEMBRE!K76)</f>
        <v>232</v>
      </c>
      <c r="L76" s="25">
        <f>SUM(ENERO:DICIEMBRE!L76)</f>
        <v>10</v>
      </c>
      <c r="M76" s="25">
        <f>SUM(ENERO:DICIEMBRE!M76)</f>
        <v>0</v>
      </c>
      <c r="N76" s="91">
        <f>SUM(O76:P76)</f>
        <v>291</v>
      </c>
      <c r="O76" s="25">
        <f>SUM(ENERO:DICIEMBRE!O76)</f>
        <v>290</v>
      </c>
      <c r="P76" s="25">
        <f>SUM(ENERO:DICIEMBRE!P76)</f>
        <v>1</v>
      </c>
      <c r="Q76" s="25">
        <f>SUM(ENERO:DICIEMBRE!Q76)</f>
        <v>14</v>
      </c>
      <c r="R76" s="25">
        <f>SUM(ENERO:DICIEMBRE!R76)</f>
        <v>0</v>
      </c>
      <c r="S76" s="25">
        <f>SUM(ENERO:DICIEMBRE!S76)</f>
        <v>157</v>
      </c>
      <c r="T76" s="25">
        <f>SUM(ENERO:DICIEMBRE!T76)</f>
        <v>13</v>
      </c>
      <c r="U76" s="25">
        <f>SUM(ENERO:DICIEMBRE!U76)</f>
        <v>160</v>
      </c>
      <c r="V76" s="25">
        <f>SUM(ENERO:DICIEMBRE!V76)</f>
        <v>238</v>
      </c>
      <c r="W76" s="25">
        <f>SUM(ENERO:DICIEMBRE!W76)</f>
        <v>2063</v>
      </c>
      <c r="X76" s="25">
        <f>SUM(ENERO:DICIEMBRE!X76)</f>
        <v>3</v>
      </c>
      <c r="Y76" s="25">
        <f>SUM(ENERO:DICIEMBRE!Y76)</f>
        <v>0</v>
      </c>
      <c r="Z76" s="25">
        <f>SUM(ENERO:DICIEMBRE!Z76)</f>
        <v>0</v>
      </c>
      <c r="AA76" s="25">
        <f>SUM(ENERO:DICIEMBRE!AA76)</f>
        <v>0</v>
      </c>
      <c r="AB76" s="25">
        <f>SUM(ENERO:DICIEMBRE!AB76)</f>
        <v>17</v>
      </c>
      <c r="AC76" s="25">
        <f>SUM(ENERO:DICIEMBRE!AC76)</f>
        <v>0</v>
      </c>
      <c r="AD76" s="25">
        <f>SUM(ENERO:DICIEMBRE!AD76)</f>
        <v>0</v>
      </c>
      <c r="AE76" s="25">
        <f>SUM(ENERO:DICIEMBRE!AE76)</f>
        <v>0</v>
      </c>
      <c r="AF76" s="25">
        <f>SUM(ENERO:DICIEMBRE!AF76)</f>
        <v>0</v>
      </c>
      <c r="AG76" s="25">
        <f>SUM(ENERO:DICIEMBRE!AG76)</f>
        <v>0</v>
      </c>
      <c r="AH76" s="25">
        <f>SUM(ENERO:DICIEMBRE!AH76)</f>
        <v>0</v>
      </c>
      <c r="AI76" s="25">
        <f>SUM(ENERO:DICIEMBRE!AI76)</f>
        <v>0</v>
      </c>
    </row>
    <row r="77" spans="1:66" x14ac:dyDescent="0.25">
      <c r="A77" s="35" t="s">
        <v>40</v>
      </c>
      <c r="B77" s="97">
        <f>SUM(C77:E77)</f>
        <v>0</v>
      </c>
      <c r="C77" s="25">
        <f>SUM(ENERO:DICIEMBRE!C77)</f>
        <v>0</v>
      </c>
      <c r="D77" s="25">
        <f>SUM(ENERO:DICIEMBRE!D77)</f>
        <v>0</v>
      </c>
      <c r="E77" s="25">
        <f>SUM(ENERO:DICIEMBRE!E77)</f>
        <v>0</v>
      </c>
      <c r="F77" s="97">
        <f t="shared" ref="F77:F135" si="13">SUM(G77:I77)</f>
        <v>0</v>
      </c>
      <c r="G77" s="25">
        <f>SUM(ENERO:DICIEMBRE!G77)</f>
        <v>0</v>
      </c>
      <c r="H77" s="25">
        <f>SUM(ENERO:DICIEMBRE!H77)</f>
        <v>0</v>
      </c>
      <c r="I77" s="25">
        <f>SUM(ENERO:DICIEMBRE!I77)</f>
        <v>0</v>
      </c>
      <c r="J77" s="97">
        <f>SUM(K77:M77)</f>
        <v>1258</v>
      </c>
      <c r="K77" s="25">
        <f>SUM(ENERO:DICIEMBRE!K77)</f>
        <v>1204</v>
      </c>
      <c r="L77" s="25">
        <f>SUM(ENERO:DICIEMBRE!L77)</f>
        <v>53</v>
      </c>
      <c r="M77" s="25">
        <f>SUM(ENERO:DICIEMBRE!M77)</f>
        <v>1</v>
      </c>
      <c r="N77" s="101">
        <f t="shared" ref="N77:N135" si="14">SUM(O77:P77)</f>
        <v>1378</v>
      </c>
      <c r="O77" s="25">
        <f>SUM(ENERO:DICIEMBRE!O77)</f>
        <v>2</v>
      </c>
      <c r="P77" s="25">
        <f>SUM(ENERO:DICIEMBRE!P77)</f>
        <v>1376</v>
      </c>
      <c r="Q77" s="25">
        <f>SUM(ENERO:DICIEMBRE!Q77)</f>
        <v>0</v>
      </c>
      <c r="R77" s="25">
        <f>SUM(ENERO:DICIEMBRE!R77)</f>
        <v>167</v>
      </c>
      <c r="S77" s="25">
        <f>SUM(ENERO:DICIEMBRE!S77)</f>
        <v>5</v>
      </c>
      <c r="T77" s="25">
        <f>SUM(ENERO:DICIEMBRE!T77)</f>
        <v>758</v>
      </c>
      <c r="U77" s="25">
        <f>SUM(ENERO:DICIEMBRE!U77)</f>
        <v>767</v>
      </c>
      <c r="V77" s="25">
        <f>SUM(ENERO:DICIEMBRE!V77)</f>
        <v>1316</v>
      </c>
      <c r="W77" s="25">
        <f>SUM(ENERO:DICIEMBRE!W77)</f>
        <v>17203</v>
      </c>
      <c r="X77" s="25">
        <f>SUM(ENERO:DICIEMBRE!X77)</f>
        <v>0</v>
      </c>
      <c r="Y77" s="25">
        <f>SUM(ENERO:DICIEMBRE!Y77)</f>
        <v>349</v>
      </c>
      <c r="Z77" s="25">
        <f>SUM(ENERO:DICIEMBRE!Z77)</f>
        <v>0</v>
      </c>
      <c r="AA77" s="25">
        <f>SUM(ENERO:DICIEMBRE!AA77)</f>
        <v>0</v>
      </c>
      <c r="AB77" s="25">
        <f>SUM(ENERO:DICIEMBRE!AB77)</f>
        <v>46</v>
      </c>
      <c r="AC77" s="25">
        <f>SUM(ENERO:DICIEMBRE!AC77)</f>
        <v>0</v>
      </c>
      <c r="AD77" s="25">
        <f>SUM(ENERO:DICIEMBRE!AD77)</f>
        <v>0</v>
      </c>
      <c r="AE77" s="25">
        <f>SUM(ENERO:DICIEMBRE!AE77)</f>
        <v>0</v>
      </c>
      <c r="AF77" s="25">
        <f>SUM(ENERO:DICIEMBRE!AF77)</f>
        <v>0</v>
      </c>
      <c r="AG77" s="25">
        <f>SUM(ENERO:DICIEMBRE!AG77)</f>
        <v>0</v>
      </c>
      <c r="AH77" s="25">
        <f>SUM(ENERO:DICIEMBRE!AH77)</f>
        <v>0</v>
      </c>
      <c r="AI77" s="25">
        <f>SUM(ENERO:DICIEMBRE!AI77)</f>
        <v>0</v>
      </c>
    </row>
    <row r="78" spans="1:66" x14ac:dyDescent="0.25">
      <c r="A78" s="35" t="s">
        <v>41</v>
      </c>
      <c r="B78" s="101">
        <f t="shared" ref="B78:B135" si="15">SUM(C78:E78)</f>
        <v>0</v>
      </c>
      <c r="C78" s="25">
        <f>SUM(ENERO:DICIEMBRE!C78)</f>
        <v>0</v>
      </c>
      <c r="D78" s="25">
        <f>SUM(ENERO:DICIEMBRE!D78)</f>
        <v>0</v>
      </c>
      <c r="E78" s="25">
        <f>SUM(ENERO:DICIEMBRE!E78)</f>
        <v>0</v>
      </c>
      <c r="F78" s="101">
        <f t="shared" si="13"/>
        <v>0</v>
      </c>
      <c r="G78" s="25">
        <f>SUM(ENERO:DICIEMBRE!G78)</f>
        <v>0</v>
      </c>
      <c r="H78" s="25">
        <f>SUM(ENERO:DICIEMBRE!H78)</f>
        <v>0</v>
      </c>
      <c r="I78" s="25">
        <f>SUM(ENERO:DICIEMBRE!I78)</f>
        <v>0</v>
      </c>
      <c r="J78" s="101">
        <f>SUM(K78:M78)</f>
        <v>0</v>
      </c>
      <c r="K78" s="25">
        <f>SUM(ENERO:DICIEMBRE!K78)</f>
        <v>0</v>
      </c>
      <c r="L78" s="25">
        <f>SUM(ENERO:DICIEMBRE!L78)</f>
        <v>0</v>
      </c>
      <c r="M78" s="25">
        <f>SUM(ENERO:DICIEMBRE!M78)</f>
        <v>0</v>
      </c>
      <c r="N78" s="101">
        <f t="shared" si="14"/>
        <v>0</v>
      </c>
      <c r="O78" s="25">
        <f>SUM(ENERO:DICIEMBRE!O78)</f>
        <v>0</v>
      </c>
      <c r="P78" s="25">
        <f>SUM(ENERO:DICIEMBRE!P78)</f>
        <v>0</v>
      </c>
      <c r="Q78" s="25">
        <f>SUM(ENERO:DICIEMBRE!Q78)</f>
        <v>0</v>
      </c>
      <c r="R78" s="25">
        <f>SUM(ENERO:DICIEMBRE!R78)</f>
        <v>0</v>
      </c>
      <c r="S78" s="25">
        <f>SUM(ENERO:DICIEMBRE!S78)</f>
        <v>0</v>
      </c>
      <c r="T78" s="25">
        <f>SUM(ENERO:DICIEMBRE!T78)</f>
        <v>0</v>
      </c>
      <c r="U78" s="25">
        <f>SUM(ENERO:DICIEMBRE!U78)</f>
        <v>0</v>
      </c>
      <c r="V78" s="25">
        <f>SUM(ENERO:DICIEMBRE!V78)</f>
        <v>0</v>
      </c>
      <c r="W78" s="25">
        <f>SUM(ENERO:DICIEMBRE!W78)</f>
        <v>0</v>
      </c>
      <c r="X78" s="25">
        <f>SUM(ENERO:DICIEMBRE!X78)</f>
        <v>0</v>
      </c>
      <c r="Y78" s="25">
        <f>SUM(ENERO:DICIEMBRE!Y78)</f>
        <v>0</v>
      </c>
      <c r="Z78" s="25">
        <f>SUM(ENERO:DICIEMBRE!Z78)</f>
        <v>0</v>
      </c>
      <c r="AA78" s="25">
        <f>SUM(ENERO:DICIEMBRE!AA78)</f>
        <v>0</v>
      </c>
      <c r="AB78" s="25">
        <f>SUM(ENERO:DICIEMBRE!AB78)</f>
        <v>0</v>
      </c>
      <c r="AC78" s="25">
        <f>SUM(ENERO:DICIEMBRE!AC78)</f>
        <v>0</v>
      </c>
      <c r="AD78" s="25">
        <f>SUM(ENERO:DICIEMBRE!AD78)</f>
        <v>0</v>
      </c>
      <c r="AE78" s="25">
        <f>SUM(ENERO:DICIEMBRE!AE78)</f>
        <v>0</v>
      </c>
      <c r="AF78" s="25">
        <f>SUM(ENERO:DICIEMBRE!AF78)</f>
        <v>0</v>
      </c>
      <c r="AG78" s="25">
        <f>SUM(ENERO:DICIEMBRE!AG78)</f>
        <v>0</v>
      </c>
      <c r="AH78" s="25">
        <f>SUM(ENERO:DICIEMBRE!AH78)</f>
        <v>0</v>
      </c>
      <c r="AI78" s="25">
        <f>SUM(ENERO:DICIEMBRE!AI78)</f>
        <v>0</v>
      </c>
    </row>
    <row r="79" spans="1:66" x14ac:dyDescent="0.25">
      <c r="A79" s="35" t="s">
        <v>42</v>
      </c>
      <c r="B79" s="101">
        <f t="shared" si="15"/>
        <v>0</v>
      </c>
      <c r="C79" s="25">
        <f>SUM(ENERO:DICIEMBRE!C79)</f>
        <v>0</v>
      </c>
      <c r="D79" s="25">
        <f>SUM(ENERO:DICIEMBRE!D79)</f>
        <v>0</v>
      </c>
      <c r="E79" s="25">
        <f>SUM(ENERO:DICIEMBRE!E79)</f>
        <v>0</v>
      </c>
      <c r="F79" s="101">
        <f>SUM(G79:I79)</f>
        <v>0</v>
      </c>
      <c r="G79" s="25">
        <f>SUM(ENERO:DICIEMBRE!G79)</f>
        <v>0</v>
      </c>
      <c r="H79" s="25">
        <f>SUM(ENERO:DICIEMBRE!H79)</f>
        <v>0</v>
      </c>
      <c r="I79" s="25">
        <f>SUM(ENERO:DICIEMBRE!I79)</f>
        <v>0</v>
      </c>
      <c r="J79" s="101">
        <f>SUM(K79:M79)</f>
        <v>0</v>
      </c>
      <c r="K79" s="25">
        <f>SUM(ENERO:DICIEMBRE!K79)</f>
        <v>0</v>
      </c>
      <c r="L79" s="25">
        <f>SUM(ENERO:DICIEMBRE!L79)</f>
        <v>0</v>
      </c>
      <c r="M79" s="25">
        <f>SUM(ENERO:DICIEMBRE!M79)</f>
        <v>0</v>
      </c>
      <c r="N79" s="101">
        <f t="shared" si="14"/>
        <v>0</v>
      </c>
      <c r="O79" s="25">
        <f>SUM(ENERO:DICIEMBRE!O79)</f>
        <v>0</v>
      </c>
      <c r="P79" s="25">
        <f>SUM(ENERO:DICIEMBRE!P79)</f>
        <v>0</v>
      </c>
      <c r="Q79" s="25">
        <f>SUM(ENERO:DICIEMBRE!Q79)</f>
        <v>0</v>
      </c>
      <c r="R79" s="25">
        <f>SUM(ENERO:DICIEMBRE!R79)</f>
        <v>0</v>
      </c>
      <c r="S79" s="25">
        <f>SUM(ENERO:DICIEMBRE!S79)</f>
        <v>4</v>
      </c>
      <c r="T79" s="25">
        <f>SUM(ENERO:DICIEMBRE!T79)</f>
        <v>1</v>
      </c>
      <c r="U79" s="25">
        <f>SUM(ENERO:DICIEMBRE!U79)</f>
        <v>11</v>
      </c>
      <c r="V79" s="25">
        <f>SUM(ENERO:DICIEMBRE!V79)</f>
        <v>57</v>
      </c>
      <c r="W79" s="25">
        <f>SUM(ENERO:DICIEMBRE!W79)</f>
        <v>14</v>
      </c>
      <c r="X79" s="25">
        <f>SUM(ENERO:DICIEMBRE!X79)</f>
        <v>0</v>
      </c>
      <c r="Y79" s="25">
        <f>SUM(ENERO:DICIEMBRE!Y79)</f>
        <v>0</v>
      </c>
      <c r="Z79" s="25">
        <f>SUM(ENERO:DICIEMBRE!Z79)</f>
        <v>0</v>
      </c>
      <c r="AA79" s="25">
        <f>SUM(ENERO:DICIEMBRE!AA79)</f>
        <v>0</v>
      </c>
      <c r="AB79" s="25">
        <f>SUM(ENERO:DICIEMBRE!AB79)</f>
        <v>0</v>
      </c>
      <c r="AC79" s="25">
        <f>SUM(ENERO:DICIEMBRE!AC79)</f>
        <v>0</v>
      </c>
      <c r="AD79" s="25">
        <f>SUM(ENERO:DICIEMBRE!AD79)</f>
        <v>0</v>
      </c>
      <c r="AE79" s="25">
        <f>SUM(ENERO:DICIEMBRE!AE79)</f>
        <v>0</v>
      </c>
      <c r="AF79" s="25">
        <f>SUM(ENERO:DICIEMBRE!AF79)</f>
        <v>0</v>
      </c>
      <c r="AG79" s="25">
        <f>SUM(ENERO:DICIEMBRE!AG79)</f>
        <v>0</v>
      </c>
      <c r="AH79" s="25">
        <f>SUM(ENERO:DICIEMBRE!AH79)</f>
        <v>0</v>
      </c>
      <c r="AI79" s="25">
        <f>SUM(ENERO:DICIEMBRE!AI79)</f>
        <v>0</v>
      </c>
    </row>
    <row r="80" spans="1:66" x14ac:dyDescent="0.25">
      <c r="A80" s="35" t="s">
        <v>43</v>
      </c>
      <c r="B80" s="101">
        <f>SUM(C80:E80)</f>
        <v>0</v>
      </c>
      <c r="C80" s="25">
        <f>SUM(ENERO:DICIEMBRE!C80)</f>
        <v>0</v>
      </c>
      <c r="D80" s="25">
        <f>SUM(ENERO:DICIEMBRE!D80)</f>
        <v>0</v>
      </c>
      <c r="E80" s="25">
        <f>SUM(ENERO:DICIEMBRE!E80)</f>
        <v>0</v>
      </c>
      <c r="F80" s="101">
        <f t="shared" si="13"/>
        <v>0</v>
      </c>
      <c r="G80" s="25">
        <f>SUM(ENERO:DICIEMBRE!G80)</f>
        <v>0</v>
      </c>
      <c r="H80" s="25">
        <f>SUM(ENERO:DICIEMBRE!H80)</f>
        <v>0</v>
      </c>
      <c r="I80" s="25">
        <f>SUM(ENERO:DICIEMBRE!I80)</f>
        <v>0</v>
      </c>
      <c r="J80" s="101">
        <f t="shared" ref="J80:J135" si="16">SUM(K80:M80)</f>
        <v>237</v>
      </c>
      <c r="K80" s="25">
        <f>SUM(ENERO:DICIEMBRE!K80)</f>
        <v>227</v>
      </c>
      <c r="L80" s="25">
        <f>SUM(ENERO:DICIEMBRE!L80)</f>
        <v>9</v>
      </c>
      <c r="M80" s="25">
        <f>SUM(ENERO:DICIEMBRE!M80)</f>
        <v>1</v>
      </c>
      <c r="N80" s="101">
        <f t="shared" si="14"/>
        <v>293</v>
      </c>
      <c r="O80" s="25">
        <f>SUM(ENERO:DICIEMBRE!O80)</f>
        <v>1</v>
      </c>
      <c r="P80" s="25">
        <f>SUM(ENERO:DICIEMBRE!P80)</f>
        <v>292</v>
      </c>
      <c r="Q80" s="25">
        <f>SUM(ENERO:DICIEMBRE!Q80)</f>
        <v>0</v>
      </c>
      <c r="R80" s="25">
        <f>SUM(ENERO:DICIEMBRE!R80)</f>
        <v>41</v>
      </c>
      <c r="S80" s="25">
        <f>SUM(ENERO:DICIEMBRE!S80)</f>
        <v>0</v>
      </c>
      <c r="T80" s="25">
        <f>SUM(ENERO:DICIEMBRE!T80)</f>
        <v>120</v>
      </c>
      <c r="U80" s="25">
        <f>SUM(ENERO:DICIEMBRE!U80)</f>
        <v>54</v>
      </c>
      <c r="V80" s="25">
        <f>SUM(ENERO:DICIEMBRE!V80)</f>
        <v>135</v>
      </c>
      <c r="W80" s="25">
        <f>SUM(ENERO:DICIEMBRE!W80)</f>
        <v>479</v>
      </c>
      <c r="X80" s="25">
        <f>SUM(ENERO:DICIEMBRE!X80)</f>
        <v>0</v>
      </c>
      <c r="Y80" s="25">
        <f>SUM(ENERO:DICIEMBRE!Y80)</f>
        <v>32</v>
      </c>
      <c r="Z80" s="25">
        <f>SUM(ENERO:DICIEMBRE!Z80)</f>
        <v>0</v>
      </c>
      <c r="AA80" s="25">
        <f>SUM(ENERO:DICIEMBRE!AA80)</f>
        <v>0</v>
      </c>
      <c r="AB80" s="25">
        <f>SUM(ENERO:DICIEMBRE!AB80)</f>
        <v>0</v>
      </c>
      <c r="AC80" s="25">
        <f>SUM(ENERO:DICIEMBRE!AC80)</f>
        <v>0</v>
      </c>
      <c r="AD80" s="25">
        <f>SUM(ENERO:DICIEMBRE!AD80)</f>
        <v>0</v>
      </c>
      <c r="AE80" s="25">
        <f>SUM(ENERO:DICIEMBRE!AE80)</f>
        <v>0</v>
      </c>
      <c r="AF80" s="25">
        <f>SUM(ENERO:DICIEMBRE!AF80)</f>
        <v>0</v>
      </c>
      <c r="AG80" s="25">
        <f>SUM(ENERO:DICIEMBRE!AG80)</f>
        <v>0</v>
      </c>
      <c r="AH80" s="25">
        <f>SUM(ENERO:DICIEMBRE!AH80)</f>
        <v>0</v>
      </c>
      <c r="AI80" s="25">
        <f>SUM(ENERO:DICIEMBRE!AI80)</f>
        <v>0</v>
      </c>
    </row>
    <row r="81" spans="1:35" x14ac:dyDescent="0.25">
      <c r="A81" s="35" t="s">
        <v>44</v>
      </c>
      <c r="B81" s="101">
        <f t="shared" si="15"/>
        <v>0</v>
      </c>
      <c r="C81" s="25">
        <f>SUM(ENERO:DICIEMBRE!C81)</f>
        <v>0</v>
      </c>
      <c r="D81" s="25">
        <f>SUM(ENERO:DICIEMBRE!D81)</f>
        <v>0</v>
      </c>
      <c r="E81" s="25">
        <f>SUM(ENERO:DICIEMBRE!E81)</f>
        <v>0</v>
      </c>
      <c r="F81" s="101">
        <f t="shared" si="13"/>
        <v>0</v>
      </c>
      <c r="G81" s="25">
        <f>SUM(ENERO:DICIEMBRE!G81)</f>
        <v>0</v>
      </c>
      <c r="H81" s="25">
        <f>SUM(ENERO:DICIEMBRE!H81)</f>
        <v>0</v>
      </c>
      <c r="I81" s="25">
        <f>SUM(ENERO:DICIEMBRE!I81)</f>
        <v>0</v>
      </c>
      <c r="J81" s="101">
        <f t="shared" si="16"/>
        <v>0</v>
      </c>
      <c r="K81" s="25">
        <f>SUM(ENERO:DICIEMBRE!K81)</f>
        <v>0</v>
      </c>
      <c r="L81" s="25">
        <f>SUM(ENERO:DICIEMBRE!L81)</f>
        <v>0</v>
      </c>
      <c r="M81" s="25">
        <f>SUM(ENERO:DICIEMBRE!M81)</f>
        <v>0</v>
      </c>
      <c r="N81" s="101">
        <f t="shared" si="14"/>
        <v>0</v>
      </c>
      <c r="O81" s="25">
        <f>SUM(ENERO:DICIEMBRE!O81)</f>
        <v>0</v>
      </c>
      <c r="P81" s="25">
        <f>SUM(ENERO:DICIEMBRE!P81)</f>
        <v>0</v>
      </c>
      <c r="Q81" s="25">
        <f>SUM(ENERO:DICIEMBRE!Q81)</f>
        <v>0</v>
      </c>
      <c r="R81" s="25">
        <f>SUM(ENERO:DICIEMBRE!R81)</f>
        <v>0</v>
      </c>
      <c r="S81" s="25">
        <f>SUM(ENERO:DICIEMBRE!S81)</f>
        <v>59</v>
      </c>
      <c r="T81" s="25">
        <f>SUM(ENERO:DICIEMBRE!T81)</f>
        <v>7</v>
      </c>
      <c r="U81" s="25">
        <f>SUM(ENERO:DICIEMBRE!U81)</f>
        <v>0</v>
      </c>
      <c r="V81" s="25">
        <f>SUM(ENERO:DICIEMBRE!V81)</f>
        <v>0</v>
      </c>
      <c r="W81" s="25">
        <f>SUM(ENERO:DICIEMBRE!W81)</f>
        <v>847</v>
      </c>
      <c r="X81" s="25">
        <f>SUM(ENERO:DICIEMBRE!X81)</f>
        <v>77</v>
      </c>
      <c r="Y81" s="25">
        <f>SUM(ENERO:DICIEMBRE!Y81)</f>
        <v>0</v>
      </c>
      <c r="Z81" s="25">
        <f>SUM(ENERO:DICIEMBRE!Z81)</f>
        <v>0</v>
      </c>
      <c r="AA81" s="25">
        <f>SUM(ENERO:DICIEMBRE!AA81)</f>
        <v>0</v>
      </c>
      <c r="AB81" s="25">
        <f>SUM(ENERO:DICIEMBRE!AB81)</f>
        <v>0</v>
      </c>
      <c r="AC81" s="25">
        <f>SUM(ENERO:DICIEMBRE!AC81)</f>
        <v>0</v>
      </c>
      <c r="AD81" s="25">
        <f>SUM(ENERO:DICIEMBRE!AD81)</f>
        <v>0</v>
      </c>
      <c r="AE81" s="25">
        <f>SUM(ENERO:DICIEMBRE!AE81)</f>
        <v>0</v>
      </c>
      <c r="AF81" s="25">
        <f>SUM(ENERO:DICIEMBRE!AF81)</f>
        <v>0</v>
      </c>
      <c r="AG81" s="25">
        <f>SUM(ENERO:DICIEMBRE!AG81)</f>
        <v>0</v>
      </c>
      <c r="AH81" s="25">
        <f>SUM(ENERO:DICIEMBRE!AH81)</f>
        <v>0</v>
      </c>
      <c r="AI81" s="25">
        <f>SUM(ENERO:DICIEMBRE!AI81)</f>
        <v>0</v>
      </c>
    </row>
    <row r="82" spans="1:35" x14ac:dyDescent="0.25">
      <c r="A82" s="35" t="s">
        <v>45</v>
      </c>
      <c r="B82" s="101">
        <f t="shared" si="15"/>
        <v>0</v>
      </c>
      <c r="C82" s="25">
        <f>SUM(ENERO:DICIEMBRE!C82)</f>
        <v>0</v>
      </c>
      <c r="D82" s="25">
        <f>SUM(ENERO:DICIEMBRE!D82)</f>
        <v>0</v>
      </c>
      <c r="E82" s="25">
        <f>SUM(ENERO:DICIEMBRE!E82)</f>
        <v>0</v>
      </c>
      <c r="F82" s="101">
        <f t="shared" si="13"/>
        <v>0</v>
      </c>
      <c r="G82" s="25">
        <f>SUM(ENERO:DICIEMBRE!G82)</f>
        <v>0</v>
      </c>
      <c r="H82" s="25">
        <f>SUM(ENERO:DICIEMBRE!H82)</f>
        <v>0</v>
      </c>
      <c r="I82" s="25">
        <f>SUM(ENERO:DICIEMBRE!I82)</f>
        <v>0</v>
      </c>
      <c r="J82" s="101">
        <f t="shared" si="16"/>
        <v>474</v>
      </c>
      <c r="K82" s="25">
        <f>SUM(ENERO:DICIEMBRE!K82)</f>
        <v>409</v>
      </c>
      <c r="L82" s="25">
        <f>SUM(ENERO:DICIEMBRE!L82)</f>
        <v>65</v>
      </c>
      <c r="M82" s="25">
        <f>SUM(ENERO:DICIEMBRE!M82)</f>
        <v>0</v>
      </c>
      <c r="N82" s="101">
        <f t="shared" si="14"/>
        <v>479</v>
      </c>
      <c r="O82" s="25">
        <f>SUM(ENERO:DICIEMBRE!O82)</f>
        <v>1</v>
      </c>
      <c r="P82" s="25">
        <f>SUM(ENERO:DICIEMBRE!P82)</f>
        <v>478</v>
      </c>
      <c r="Q82" s="25">
        <f>SUM(ENERO:DICIEMBRE!Q82)</f>
        <v>0</v>
      </c>
      <c r="R82" s="25">
        <f>SUM(ENERO:DICIEMBRE!R82)</f>
        <v>16</v>
      </c>
      <c r="S82" s="25">
        <f>SUM(ENERO:DICIEMBRE!S82)</f>
        <v>0</v>
      </c>
      <c r="T82" s="25">
        <f>SUM(ENERO:DICIEMBRE!T82)</f>
        <v>217</v>
      </c>
      <c r="U82" s="25">
        <f>SUM(ENERO:DICIEMBRE!U82)</f>
        <v>202</v>
      </c>
      <c r="V82" s="25">
        <f>SUM(ENERO:DICIEMBRE!V82)</f>
        <v>257</v>
      </c>
      <c r="W82" s="25">
        <f>SUM(ENERO:DICIEMBRE!W82)</f>
        <v>6061</v>
      </c>
      <c r="X82" s="25">
        <f>SUM(ENERO:DICIEMBRE!X82)</f>
        <v>0</v>
      </c>
      <c r="Y82" s="25">
        <f>SUM(ENERO:DICIEMBRE!Y82)</f>
        <v>54</v>
      </c>
      <c r="Z82" s="25">
        <f>SUM(ENERO:DICIEMBRE!Z82)</f>
        <v>0</v>
      </c>
      <c r="AA82" s="25">
        <f>SUM(ENERO:DICIEMBRE!AA82)</f>
        <v>0</v>
      </c>
      <c r="AB82" s="25">
        <f>SUM(ENERO:DICIEMBRE!AB82)</f>
        <v>140</v>
      </c>
      <c r="AC82" s="25">
        <f>SUM(ENERO:DICIEMBRE!AC82)</f>
        <v>0</v>
      </c>
      <c r="AD82" s="25">
        <f>SUM(ENERO:DICIEMBRE!AD82)</f>
        <v>0</v>
      </c>
      <c r="AE82" s="25">
        <f>SUM(ENERO:DICIEMBRE!AE82)</f>
        <v>0</v>
      </c>
      <c r="AF82" s="25">
        <f>SUM(ENERO:DICIEMBRE!AF82)</f>
        <v>0</v>
      </c>
      <c r="AG82" s="25">
        <f>SUM(ENERO:DICIEMBRE!AG82)</f>
        <v>0</v>
      </c>
      <c r="AH82" s="25">
        <f>SUM(ENERO:DICIEMBRE!AH82)</f>
        <v>0</v>
      </c>
      <c r="AI82" s="25">
        <f>SUM(ENERO:DICIEMBRE!AI82)</f>
        <v>0</v>
      </c>
    </row>
    <row r="83" spans="1:35" x14ac:dyDescent="0.25">
      <c r="A83" s="35" t="s">
        <v>46</v>
      </c>
      <c r="B83" s="101">
        <f t="shared" si="15"/>
        <v>0</v>
      </c>
      <c r="C83" s="25">
        <f>SUM(ENERO:DICIEMBRE!C83)</f>
        <v>0</v>
      </c>
      <c r="D83" s="25">
        <f>SUM(ENERO:DICIEMBRE!D83)</f>
        <v>0</v>
      </c>
      <c r="E83" s="25">
        <f>SUM(ENERO:DICIEMBRE!E83)</f>
        <v>0</v>
      </c>
      <c r="F83" s="101">
        <f t="shared" si="13"/>
        <v>0</v>
      </c>
      <c r="G83" s="25">
        <f>SUM(ENERO:DICIEMBRE!G83)</f>
        <v>0</v>
      </c>
      <c r="H83" s="25">
        <f>SUM(ENERO:DICIEMBRE!H83)</f>
        <v>0</v>
      </c>
      <c r="I83" s="25">
        <f>SUM(ENERO:DICIEMBRE!I83)</f>
        <v>0</v>
      </c>
      <c r="J83" s="101">
        <f t="shared" si="16"/>
        <v>0</v>
      </c>
      <c r="K83" s="25">
        <f>SUM(ENERO:DICIEMBRE!K83)</f>
        <v>0</v>
      </c>
      <c r="L83" s="25">
        <f>SUM(ENERO:DICIEMBRE!L83)</f>
        <v>0</v>
      </c>
      <c r="M83" s="25">
        <f>SUM(ENERO:DICIEMBRE!M83)</f>
        <v>0</v>
      </c>
      <c r="N83" s="101">
        <f t="shared" si="14"/>
        <v>0</v>
      </c>
      <c r="O83" s="25">
        <f>SUM(ENERO:DICIEMBRE!O83)</f>
        <v>0</v>
      </c>
      <c r="P83" s="25">
        <f>SUM(ENERO:DICIEMBRE!P83)</f>
        <v>0</v>
      </c>
      <c r="Q83" s="25">
        <f>SUM(ENERO:DICIEMBRE!Q83)</f>
        <v>0</v>
      </c>
      <c r="R83" s="25">
        <f>SUM(ENERO:DICIEMBRE!R83)</f>
        <v>0</v>
      </c>
      <c r="S83" s="25">
        <f>SUM(ENERO:DICIEMBRE!S83)</f>
        <v>0</v>
      </c>
      <c r="T83" s="25">
        <f>SUM(ENERO:DICIEMBRE!T83)</f>
        <v>0</v>
      </c>
      <c r="U83" s="25">
        <f>SUM(ENERO:DICIEMBRE!U83)</f>
        <v>0</v>
      </c>
      <c r="V83" s="25">
        <f>SUM(ENERO:DICIEMBRE!V83)</f>
        <v>0</v>
      </c>
      <c r="W83" s="25">
        <f>SUM(ENERO:DICIEMBRE!W83)</f>
        <v>0</v>
      </c>
      <c r="X83" s="25">
        <f>SUM(ENERO:DICIEMBRE!X83)</f>
        <v>0</v>
      </c>
      <c r="Y83" s="25">
        <f>SUM(ENERO:DICIEMBRE!Y83)</f>
        <v>0</v>
      </c>
      <c r="Z83" s="25">
        <f>SUM(ENERO:DICIEMBRE!Z83)</f>
        <v>0</v>
      </c>
      <c r="AA83" s="25">
        <f>SUM(ENERO:DICIEMBRE!AA83)</f>
        <v>0</v>
      </c>
      <c r="AB83" s="25">
        <f>SUM(ENERO:DICIEMBRE!AB83)</f>
        <v>0</v>
      </c>
      <c r="AC83" s="25">
        <f>SUM(ENERO:DICIEMBRE!AC83)</f>
        <v>0</v>
      </c>
      <c r="AD83" s="25">
        <f>SUM(ENERO:DICIEMBRE!AD83)</f>
        <v>0</v>
      </c>
      <c r="AE83" s="25">
        <f>SUM(ENERO:DICIEMBRE!AE83)</f>
        <v>0</v>
      </c>
      <c r="AF83" s="25">
        <f>SUM(ENERO:DICIEMBRE!AF83)</f>
        <v>0</v>
      </c>
      <c r="AG83" s="25">
        <f>SUM(ENERO:DICIEMBRE!AG83)</f>
        <v>0</v>
      </c>
      <c r="AH83" s="25">
        <f>SUM(ENERO:DICIEMBRE!AH83)</f>
        <v>0</v>
      </c>
      <c r="AI83" s="25">
        <f>SUM(ENERO:DICIEMBRE!AI83)</f>
        <v>0</v>
      </c>
    </row>
    <row r="84" spans="1:35" x14ac:dyDescent="0.25">
      <c r="A84" s="35" t="s">
        <v>47</v>
      </c>
      <c r="B84" s="101">
        <f t="shared" si="15"/>
        <v>0</v>
      </c>
      <c r="C84" s="25">
        <f>SUM(ENERO:DICIEMBRE!C84)</f>
        <v>0</v>
      </c>
      <c r="D84" s="25">
        <f>SUM(ENERO:DICIEMBRE!D84)</f>
        <v>0</v>
      </c>
      <c r="E84" s="25">
        <f>SUM(ENERO:DICIEMBRE!E84)</f>
        <v>0</v>
      </c>
      <c r="F84" s="101">
        <f t="shared" si="13"/>
        <v>0</v>
      </c>
      <c r="G84" s="25">
        <f>SUM(ENERO:DICIEMBRE!G84)</f>
        <v>0</v>
      </c>
      <c r="H84" s="25">
        <f>SUM(ENERO:DICIEMBRE!H84)</f>
        <v>0</v>
      </c>
      <c r="I84" s="25">
        <f>SUM(ENERO:DICIEMBRE!I84)</f>
        <v>0</v>
      </c>
      <c r="J84" s="101">
        <f t="shared" si="16"/>
        <v>178</v>
      </c>
      <c r="K84" s="25">
        <f>SUM(ENERO:DICIEMBRE!K84)</f>
        <v>162</v>
      </c>
      <c r="L84" s="25">
        <f>SUM(ENERO:DICIEMBRE!L84)</f>
        <v>16</v>
      </c>
      <c r="M84" s="25">
        <f>SUM(ENERO:DICIEMBRE!M84)</f>
        <v>0</v>
      </c>
      <c r="N84" s="101">
        <f t="shared" si="14"/>
        <v>180</v>
      </c>
      <c r="O84" s="25">
        <f>SUM(ENERO:DICIEMBRE!O84)</f>
        <v>2</v>
      </c>
      <c r="P84" s="25">
        <f>SUM(ENERO:DICIEMBRE!P84)</f>
        <v>178</v>
      </c>
      <c r="Q84" s="25">
        <f>SUM(ENERO:DICIEMBRE!Q84)</f>
        <v>0</v>
      </c>
      <c r="R84" s="25">
        <f>SUM(ENERO:DICIEMBRE!R84)</f>
        <v>13</v>
      </c>
      <c r="S84" s="25">
        <f>SUM(ENERO:DICIEMBRE!S84)</f>
        <v>0</v>
      </c>
      <c r="T84" s="25">
        <f>SUM(ENERO:DICIEMBRE!T84)</f>
        <v>38</v>
      </c>
      <c r="U84" s="25">
        <f>SUM(ENERO:DICIEMBRE!U84)</f>
        <v>36</v>
      </c>
      <c r="V84" s="25">
        <f>SUM(ENERO:DICIEMBRE!V84)</f>
        <v>27</v>
      </c>
      <c r="W84" s="25">
        <f>SUM(ENERO:DICIEMBRE!W84)</f>
        <v>71</v>
      </c>
      <c r="X84" s="25">
        <f>SUM(ENERO:DICIEMBRE!X84)</f>
        <v>0</v>
      </c>
      <c r="Y84" s="25">
        <f>SUM(ENERO:DICIEMBRE!Y84)</f>
        <v>3</v>
      </c>
      <c r="Z84" s="25">
        <f>SUM(ENERO:DICIEMBRE!Z84)</f>
        <v>0</v>
      </c>
      <c r="AA84" s="25">
        <f>SUM(ENERO:DICIEMBRE!AA84)</f>
        <v>0</v>
      </c>
      <c r="AB84" s="25">
        <f>SUM(ENERO:DICIEMBRE!AB84)</f>
        <v>128</v>
      </c>
      <c r="AC84" s="25">
        <f>SUM(ENERO:DICIEMBRE!AC84)</f>
        <v>0</v>
      </c>
      <c r="AD84" s="25">
        <f>SUM(ENERO:DICIEMBRE!AD84)</f>
        <v>0</v>
      </c>
      <c r="AE84" s="25">
        <f>SUM(ENERO:DICIEMBRE!AE84)</f>
        <v>0</v>
      </c>
      <c r="AF84" s="25">
        <f>SUM(ENERO:DICIEMBRE!AF84)</f>
        <v>0</v>
      </c>
      <c r="AG84" s="25">
        <f>SUM(ENERO:DICIEMBRE!AG84)</f>
        <v>0</v>
      </c>
      <c r="AH84" s="25">
        <f>SUM(ENERO:DICIEMBRE!AH84)</f>
        <v>0</v>
      </c>
      <c r="AI84" s="25">
        <f>SUM(ENERO:DICIEMBRE!AI84)</f>
        <v>0</v>
      </c>
    </row>
    <row r="85" spans="1:35" x14ac:dyDescent="0.25">
      <c r="A85" s="35" t="s">
        <v>48</v>
      </c>
      <c r="B85" s="101">
        <f t="shared" si="15"/>
        <v>0</v>
      </c>
      <c r="C85" s="25">
        <f>SUM(ENERO:DICIEMBRE!C85)</f>
        <v>0</v>
      </c>
      <c r="D85" s="25">
        <f>SUM(ENERO:DICIEMBRE!D85)</f>
        <v>0</v>
      </c>
      <c r="E85" s="25">
        <f>SUM(ENERO:DICIEMBRE!E85)</f>
        <v>0</v>
      </c>
      <c r="F85" s="101">
        <f t="shared" si="13"/>
        <v>0</v>
      </c>
      <c r="G85" s="25">
        <f>SUM(ENERO:DICIEMBRE!G85)</f>
        <v>0</v>
      </c>
      <c r="H85" s="25">
        <f>SUM(ENERO:DICIEMBRE!H85)</f>
        <v>0</v>
      </c>
      <c r="I85" s="25">
        <f>SUM(ENERO:DICIEMBRE!I85)</f>
        <v>0</v>
      </c>
      <c r="J85" s="101">
        <f t="shared" si="16"/>
        <v>28</v>
      </c>
      <c r="K85" s="25">
        <f>SUM(ENERO:DICIEMBRE!K85)</f>
        <v>27</v>
      </c>
      <c r="L85" s="25">
        <f>SUM(ENERO:DICIEMBRE!L85)</f>
        <v>1</v>
      </c>
      <c r="M85" s="25">
        <f>SUM(ENERO:DICIEMBRE!M85)</f>
        <v>0</v>
      </c>
      <c r="N85" s="101">
        <f t="shared" si="14"/>
        <v>0</v>
      </c>
      <c r="O85" s="25">
        <f>SUM(ENERO:DICIEMBRE!O85)</f>
        <v>0</v>
      </c>
      <c r="P85" s="25">
        <f>SUM(ENERO:DICIEMBRE!P85)</f>
        <v>0</v>
      </c>
      <c r="Q85" s="25">
        <f>SUM(ENERO:DICIEMBRE!Q85)</f>
        <v>0</v>
      </c>
      <c r="R85" s="25">
        <f>SUM(ENERO:DICIEMBRE!R85)</f>
        <v>0</v>
      </c>
      <c r="S85" s="25">
        <f>SUM(ENERO:DICIEMBRE!S85)</f>
        <v>0</v>
      </c>
      <c r="T85" s="25">
        <f>SUM(ENERO:DICIEMBRE!T85)</f>
        <v>0</v>
      </c>
      <c r="U85" s="25">
        <f>SUM(ENERO:DICIEMBRE!U85)</f>
        <v>0</v>
      </c>
      <c r="V85" s="25">
        <f>SUM(ENERO:DICIEMBRE!V85)</f>
        <v>0</v>
      </c>
      <c r="W85" s="25">
        <f>SUM(ENERO:DICIEMBRE!W85)</f>
        <v>0</v>
      </c>
      <c r="X85" s="25">
        <f>SUM(ENERO:DICIEMBRE!X85)</f>
        <v>0</v>
      </c>
      <c r="Y85" s="25">
        <f>SUM(ENERO:DICIEMBRE!Y85)</f>
        <v>0</v>
      </c>
      <c r="Z85" s="25">
        <f>SUM(ENERO:DICIEMBRE!Z85)</f>
        <v>0</v>
      </c>
      <c r="AA85" s="25">
        <f>SUM(ENERO:DICIEMBRE!AA85)</f>
        <v>0</v>
      </c>
      <c r="AB85" s="25">
        <f>SUM(ENERO:DICIEMBRE!AB85)</f>
        <v>0</v>
      </c>
      <c r="AC85" s="25">
        <f>SUM(ENERO:DICIEMBRE!AC85)</f>
        <v>0</v>
      </c>
      <c r="AD85" s="25">
        <f>SUM(ENERO:DICIEMBRE!AD85)</f>
        <v>0</v>
      </c>
      <c r="AE85" s="25">
        <f>SUM(ENERO:DICIEMBRE!AE85)</f>
        <v>0</v>
      </c>
      <c r="AF85" s="25">
        <f>SUM(ENERO:DICIEMBRE!AF85)</f>
        <v>0</v>
      </c>
      <c r="AG85" s="25">
        <f>SUM(ENERO:DICIEMBRE!AG85)</f>
        <v>0</v>
      </c>
      <c r="AH85" s="25">
        <f>SUM(ENERO:DICIEMBRE!AH85)</f>
        <v>0</v>
      </c>
      <c r="AI85" s="25">
        <f>SUM(ENERO:DICIEMBRE!AI85)</f>
        <v>0</v>
      </c>
    </row>
    <row r="86" spans="1:35" x14ac:dyDescent="0.25">
      <c r="A86" s="35" t="s">
        <v>49</v>
      </c>
      <c r="B86" s="101">
        <f t="shared" si="15"/>
        <v>0</v>
      </c>
      <c r="C86" s="25">
        <f>SUM(ENERO:DICIEMBRE!C86)</f>
        <v>0</v>
      </c>
      <c r="D86" s="25">
        <f>SUM(ENERO:DICIEMBRE!D86)</f>
        <v>0</v>
      </c>
      <c r="E86" s="25">
        <f>SUM(ENERO:DICIEMBRE!E86)</f>
        <v>0</v>
      </c>
      <c r="F86" s="101">
        <f t="shared" si="13"/>
        <v>0</v>
      </c>
      <c r="G86" s="25">
        <f>SUM(ENERO:DICIEMBRE!G86)</f>
        <v>0</v>
      </c>
      <c r="H86" s="25">
        <f>SUM(ENERO:DICIEMBRE!H86)</f>
        <v>0</v>
      </c>
      <c r="I86" s="25">
        <f>SUM(ENERO:DICIEMBRE!I86)</f>
        <v>0</v>
      </c>
      <c r="J86" s="101">
        <f t="shared" si="16"/>
        <v>267</v>
      </c>
      <c r="K86" s="25">
        <f>SUM(ENERO:DICIEMBRE!K86)</f>
        <v>246</v>
      </c>
      <c r="L86" s="25">
        <f>SUM(ENERO:DICIEMBRE!L86)</f>
        <v>21</v>
      </c>
      <c r="M86" s="25">
        <f>SUM(ENERO:DICIEMBRE!M86)</f>
        <v>0</v>
      </c>
      <c r="N86" s="101">
        <f t="shared" si="14"/>
        <v>284</v>
      </c>
      <c r="O86" s="25">
        <f>SUM(ENERO:DICIEMBRE!O86)</f>
        <v>0</v>
      </c>
      <c r="P86" s="25">
        <f>SUM(ENERO:DICIEMBRE!P86)</f>
        <v>284</v>
      </c>
      <c r="Q86" s="25">
        <f>SUM(ENERO:DICIEMBRE!Q86)</f>
        <v>0</v>
      </c>
      <c r="R86" s="25">
        <f>SUM(ENERO:DICIEMBRE!R86)</f>
        <v>31</v>
      </c>
      <c r="S86" s="25">
        <f>SUM(ENERO:DICIEMBRE!S86)</f>
        <v>0</v>
      </c>
      <c r="T86" s="25">
        <f>SUM(ENERO:DICIEMBRE!T86)</f>
        <v>80</v>
      </c>
      <c r="U86" s="25">
        <f>SUM(ENERO:DICIEMBRE!U86)</f>
        <v>105</v>
      </c>
      <c r="V86" s="25">
        <f>SUM(ENERO:DICIEMBRE!V86)</f>
        <v>37</v>
      </c>
      <c r="W86" s="25">
        <f>SUM(ENERO:DICIEMBRE!W86)</f>
        <v>68</v>
      </c>
      <c r="X86" s="25">
        <f>SUM(ENERO:DICIEMBRE!X86)</f>
        <v>0</v>
      </c>
      <c r="Y86" s="25">
        <f>SUM(ENERO:DICIEMBRE!Y86)</f>
        <v>83</v>
      </c>
      <c r="Z86" s="25">
        <f>SUM(ENERO:DICIEMBRE!Z86)</f>
        <v>0</v>
      </c>
      <c r="AA86" s="25">
        <f>SUM(ENERO:DICIEMBRE!AA86)</f>
        <v>0</v>
      </c>
      <c r="AB86" s="25">
        <f>SUM(ENERO:DICIEMBRE!AB86)</f>
        <v>17</v>
      </c>
      <c r="AC86" s="25">
        <f>SUM(ENERO:DICIEMBRE!AC86)</f>
        <v>0</v>
      </c>
      <c r="AD86" s="25">
        <f>SUM(ENERO:DICIEMBRE!AD86)</f>
        <v>0</v>
      </c>
      <c r="AE86" s="25">
        <f>SUM(ENERO:DICIEMBRE!AE86)</f>
        <v>0</v>
      </c>
      <c r="AF86" s="25">
        <f>SUM(ENERO:DICIEMBRE!AF86)</f>
        <v>0</v>
      </c>
      <c r="AG86" s="25">
        <f>SUM(ENERO:DICIEMBRE!AG86)</f>
        <v>0</v>
      </c>
      <c r="AH86" s="25">
        <f>SUM(ENERO:DICIEMBRE!AH86)</f>
        <v>0</v>
      </c>
      <c r="AI86" s="25">
        <f>SUM(ENERO:DICIEMBRE!AI86)</f>
        <v>0</v>
      </c>
    </row>
    <row r="87" spans="1:35" x14ac:dyDescent="0.25">
      <c r="A87" s="35" t="s">
        <v>50</v>
      </c>
      <c r="B87" s="101">
        <f t="shared" si="15"/>
        <v>0</v>
      </c>
      <c r="C87" s="25">
        <f>SUM(ENERO:DICIEMBRE!C87)</f>
        <v>0</v>
      </c>
      <c r="D87" s="25">
        <f>SUM(ENERO:DICIEMBRE!D87)</f>
        <v>0</v>
      </c>
      <c r="E87" s="25">
        <f>SUM(ENERO:DICIEMBRE!E87)</f>
        <v>0</v>
      </c>
      <c r="F87" s="101">
        <f t="shared" si="13"/>
        <v>0</v>
      </c>
      <c r="G87" s="25">
        <f>SUM(ENERO:DICIEMBRE!G87)</f>
        <v>0</v>
      </c>
      <c r="H87" s="25">
        <f>SUM(ENERO:DICIEMBRE!H87)</f>
        <v>0</v>
      </c>
      <c r="I87" s="25">
        <f>SUM(ENERO:DICIEMBRE!I87)</f>
        <v>0</v>
      </c>
      <c r="J87" s="101">
        <f t="shared" si="16"/>
        <v>0</v>
      </c>
      <c r="K87" s="25">
        <f>SUM(ENERO:DICIEMBRE!K87)</f>
        <v>0</v>
      </c>
      <c r="L87" s="25">
        <f>SUM(ENERO:DICIEMBRE!L87)</f>
        <v>0</v>
      </c>
      <c r="M87" s="25">
        <f>SUM(ENERO:DICIEMBRE!M87)</f>
        <v>0</v>
      </c>
      <c r="N87" s="101">
        <f t="shared" si="14"/>
        <v>0</v>
      </c>
      <c r="O87" s="25">
        <f>SUM(ENERO:DICIEMBRE!O87)</f>
        <v>0</v>
      </c>
      <c r="P87" s="25">
        <f>SUM(ENERO:DICIEMBRE!P87)</f>
        <v>0</v>
      </c>
      <c r="Q87" s="25">
        <f>SUM(ENERO:DICIEMBRE!Q87)</f>
        <v>0</v>
      </c>
      <c r="R87" s="25">
        <f>SUM(ENERO:DICIEMBRE!R87)</f>
        <v>0</v>
      </c>
      <c r="S87" s="25">
        <f>SUM(ENERO:DICIEMBRE!S87)</f>
        <v>0</v>
      </c>
      <c r="T87" s="25">
        <f>SUM(ENERO:DICIEMBRE!T87)</f>
        <v>0</v>
      </c>
      <c r="U87" s="25">
        <f>SUM(ENERO:DICIEMBRE!U87)</f>
        <v>0</v>
      </c>
      <c r="V87" s="25">
        <f>SUM(ENERO:DICIEMBRE!V87)</f>
        <v>0</v>
      </c>
      <c r="W87" s="25">
        <f>SUM(ENERO:DICIEMBRE!W87)</f>
        <v>0</v>
      </c>
      <c r="X87" s="25">
        <f>SUM(ENERO:DICIEMBRE!X87)</f>
        <v>0</v>
      </c>
      <c r="Y87" s="25">
        <f>SUM(ENERO:DICIEMBRE!Y87)</f>
        <v>0</v>
      </c>
      <c r="Z87" s="25">
        <f>SUM(ENERO:DICIEMBRE!Z87)</f>
        <v>0</v>
      </c>
      <c r="AA87" s="25">
        <f>SUM(ENERO:DICIEMBRE!AA87)</f>
        <v>0</v>
      </c>
      <c r="AB87" s="25">
        <f>SUM(ENERO:DICIEMBRE!AB87)</f>
        <v>0</v>
      </c>
      <c r="AC87" s="25">
        <f>SUM(ENERO:DICIEMBRE!AC87)</f>
        <v>0</v>
      </c>
      <c r="AD87" s="25">
        <f>SUM(ENERO:DICIEMBRE!AD87)</f>
        <v>0</v>
      </c>
      <c r="AE87" s="25">
        <f>SUM(ENERO:DICIEMBRE!AE87)</f>
        <v>0</v>
      </c>
      <c r="AF87" s="25">
        <f>SUM(ENERO:DICIEMBRE!AF87)</f>
        <v>0</v>
      </c>
      <c r="AG87" s="25">
        <f>SUM(ENERO:DICIEMBRE!AG87)</f>
        <v>0</v>
      </c>
      <c r="AH87" s="25">
        <f>SUM(ENERO:DICIEMBRE!AH87)</f>
        <v>0</v>
      </c>
      <c r="AI87" s="25">
        <f>SUM(ENERO:DICIEMBRE!AI87)</f>
        <v>0</v>
      </c>
    </row>
    <row r="88" spans="1:35" x14ac:dyDescent="0.25">
      <c r="A88" s="35" t="s">
        <v>51</v>
      </c>
      <c r="B88" s="101">
        <f t="shared" si="15"/>
        <v>0</v>
      </c>
      <c r="C88" s="25">
        <f>SUM(ENERO:DICIEMBRE!C88)</f>
        <v>0</v>
      </c>
      <c r="D88" s="25">
        <f>SUM(ENERO:DICIEMBRE!D88)</f>
        <v>0</v>
      </c>
      <c r="E88" s="25">
        <f>SUM(ENERO:DICIEMBRE!E88)</f>
        <v>0</v>
      </c>
      <c r="F88" s="101">
        <f t="shared" si="13"/>
        <v>0</v>
      </c>
      <c r="G88" s="25">
        <f>SUM(ENERO:DICIEMBRE!G88)</f>
        <v>0</v>
      </c>
      <c r="H88" s="25">
        <f>SUM(ENERO:DICIEMBRE!H88)</f>
        <v>0</v>
      </c>
      <c r="I88" s="25">
        <f>SUM(ENERO:DICIEMBRE!I88)</f>
        <v>0</v>
      </c>
      <c r="J88" s="101">
        <f t="shared" si="16"/>
        <v>0</v>
      </c>
      <c r="K88" s="25">
        <f>SUM(ENERO:DICIEMBRE!K88)</f>
        <v>0</v>
      </c>
      <c r="L88" s="25">
        <f>SUM(ENERO:DICIEMBRE!L88)</f>
        <v>0</v>
      </c>
      <c r="M88" s="25">
        <f>SUM(ENERO:DICIEMBRE!M88)</f>
        <v>0</v>
      </c>
      <c r="N88" s="101">
        <f t="shared" si="14"/>
        <v>0</v>
      </c>
      <c r="O88" s="25">
        <f>SUM(ENERO:DICIEMBRE!O88)</f>
        <v>0</v>
      </c>
      <c r="P88" s="25">
        <f>SUM(ENERO:DICIEMBRE!P88)</f>
        <v>0</v>
      </c>
      <c r="Q88" s="25">
        <f>SUM(ENERO:DICIEMBRE!Q88)</f>
        <v>0</v>
      </c>
      <c r="R88" s="25">
        <f>SUM(ENERO:DICIEMBRE!R88)</f>
        <v>0</v>
      </c>
      <c r="S88" s="25">
        <f>SUM(ENERO:DICIEMBRE!S88)</f>
        <v>0</v>
      </c>
      <c r="T88" s="25">
        <f>SUM(ENERO:DICIEMBRE!T88)</f>
        <v>0</v>
      </c>
      <c r="U88" s="25">
        <f>SUM(ENERO:DICIEMBRE!U88)</f>
        <v>0</v>
      </c>
      <c r="V88" s="25">
        <f>SUM(ENERO:DICIEMBRE!V88)</f>
        <v>0</v>
      </c>
      <c r="W88" s="25">
        <f>SUM(ENERO:DICIEMBRE!W88)</f>
        <v>0</v>
      </c>
      <c r="X88" s="25">
        <f>SUM(ENERO:DICIEMBRE!X88)</f>
        <v>0</v>
      </c>
      <c r="Y88" s="25">
        <f>SUM(ENERO:DICIEMBRE!Y88)</f>
        <v>0</v>
      </c>
      <c r="Z88" s="25">
        <f>SUM(ENERO:DICIEMBRE!Z88)</f>
        <v>0</v>
      </c>
      <c r="AA88" s="25">
        <f>SUM(ENERO:DICIEMBRE!AA88)</f>
        <v>0</v>
      </c>
      <c r="AB88" s="25">
        <f>SUM(ENERO:DICIEMBRE!AB88)</f>
        <v>0</v>
      </c>
      <c r="AC88" s="25">
        <f>SUM(ENERO:DICIEMBRE!AC88)</f>
        <v>0</v>
      </c>
      <c r="AD88" s="25">
        <f>SUM(ENERO:DICIEMBRE!AD88)</f>
        <v>0</v>
      </c>
      <c r="AE88" s="25">
        <f>SUM(ENERO:DICIEMBRE!AE88)</f>
        <v>0</v>
      </c>
      <c r="AF88" s="25">
        <f>SUM(ENERO:DICIEMBRE!AF88)</f>
        <v>0</v>
      </c>
      <c r="AG88" s="25">
        <f>SUM(ENERO:DICIEMBRE!AG88)</f>
        <v>0</v>
      </c>
      <c r="AH88" s="25">
        <f>SUM(ENERO:DICIEMBRE!AH88)</f>
        <v>0</v>
      </c>
      <c r="AI88" s="25">
        <f>SUM(ENERO:DICIEMBRE!AI88)</f>
        <v>0</v>
      </c>
    </row>
    <row r="89" spans="1:35" x14ac:dyDescent="0.25">
      <c r="A89" s="35" t="s">
        <v>52</v>
      </c>
      <c r="B89" s="101">
        <f t="shared" si="15"/>
        <v>0</v>
      </c>
      <c r="C89" s="25">
        <f>SUM(ENERO:DICIEMBRE!C89)</f>
        <v>0</v>
      </c>
      <c r="D89" s="25">
        <f>SUM(ENERO:DICIEMBRE!D89)</f>
        <v>0</v>
      </c>
      <c r="E89" s="25">
        <f>SUM(ENERO:DICIEMBRE!E89)</f>
        <v>0</v>
      </c>
      <c r="F89" s="101">
        <f t="shared" si="13"/>
        <v>0</v>
      </c>
      <c r="G89" s="25">
        <f>SUM(ENERO:DICIEMBRE!G89)</f>
        <v>0</v>
      </c>
      <c r="H89" s="25">
        <f>SUM(ENERO:DICIEMBRE!H89)</f>
        <v>0</v>
      </c>
      <c r="I89" s="25">
        <f>SUM(ENERO:DICIEMBRE!I89)</f>
        <v>0</v>
      </c>
      <c r="J89" s="101">
        <f t="shared" si="16"/>
        <v>0</v>
      </c>
      <c r="K89" s="25">
        <f>SUM(ENERO:DICIEMBRE!K89)</f>
        <v>0</v>
      </c>
      <c r="L89" s="25">
        <f>SUM(ENERO:DICIEMBRE!L89)</f>
        <v>0</v>
      </c>
      <c r="M89" s="25">
        <f>SUM(ENERO:DICIEMBRE!M89)</f>
        <v>0</v>
      </c>
      <c r="N89" s="101">
        <f t="shared" si="14"/>
        <v>0</v>
      </c>
      <c r="O89" s="25">
        <f>SUM(ENERO:DICIEMBRE!O89)</f>
        <v>0</v>
      </c>
      <c r="P89" s="25">
        <f>SUM(ENERO:DICIEMBRE!P89)</f>
        <v>0</v>
      </c>
      <c r="Q89" s="25">
        <f>SUM(ENERO:DICIEMBRE!Q89)</f>
        <v>0</v>
      </c>
      <c r="R89" s="25">
        <f>SUM(ENERO:DICIEMBRE!R89)</f>
        <v>0</v>
      </c>
      <c r="S89" s="25">
        <f>SUM(ENERO:DICIEMBRE!S89)</f>
        <v>0</v>
      </c>
      <c r="T89" s="25">
        <f>SUM(ENERO:DICIEMBRE!T89)</f>
        <v>0</v>
      </c>
      <c r="U89" s="25">
        <f>SUM(ENERO:DICIEMBRE!U89)</f>
        <v>0</v>
      </c>
      <c r="V89" s="25">
        <f>SUM(ENERO:DICIEMBRE!V89)</f>
        <v>0</v>
      </c>
      <c r="W89" s="25">
        <f>SUM(ENERO:DICIEMBRE!W89)</f>
        <v>0</v>
      </c>
      <c r="X89" s="25">
        <f>SUM(ENERO:DICIEMBRE!X89)</f>
        <v>0</v>
      </c>
      <c r="Y89" s="25">
        <f>SUM(ENERO:DICIEMBRE!Y89)</f>
        <v>0</v>
      </c>
      <c r="Z89" s="25">
        <f>SUM(ENERO:DICIEMBRE!Z89)</f>
        <v>0</v>
      </c>
      <c r="AA89" s="25">
        <f>SUM(ENERO:DICIEMBRE!AA89)</f>
        <v>0</v>
      </c>
      <c r="AB89" s="25">
        <f>SUM(ENERO:DICIEMBRE!AB89)</f>
        <v>0</v>
      </c>
      <c r="AC89" s="25">
        <f>SUM(ENERO:DICIEMBRE!AC89)</f>
        <v>0</v>
      </c>
      <c r="AD89" s="25">
        <f>SUM(ENERO:DICIEMBRE!AD89)</f>
        <v>0</v>
      </c>
      <c r="AE89" s="25">
        <f>SUM(ENERO:DICIEMBRE!AE89)</f>
        <v>0</v>
      </c>
      <c r="AF89" s="25">
        <f>SUM(ENERO:DICIEMBRE!AF89)</f>
        <v>0</v>
      </c>
      <c r="AG89" s="25">
        <f>SUM(ENERO:DICIEMBRE!AG89)</f>
        <v>0</v>
      </c>
      <c r="AH89" s="25">
        <f>SUM(ENERO:DICIEMBRE!AH89)</f>
        <v>0</v>
      </c>
      <c r="AI89" s="25">
        <f>SUM(ENERO:DICIEMBRE!AI89)</f>
        <v>0</v>
      </c>
    </row>
    <row r="90" spans="1:35" x14ac:dyDescent="0.25">
      <c r="A90" s="35" t="s">
        <v>53</v>
      </c>
      <c r="B90" s="101">
        <f t="shared" si="15"/>
        <v>0</v>
      </c>
      <c r="C90" s="25">
        <f>SUM(ENERO:DICIEMBRE!C90)</f>
        <v>0</v>
      </c>
      <c r="D90" s="25">
        <f>SUM(ENERO:DICIEMBRE!D90)</f>
        <v>0</v>
      </c>
      <c r="E90" s="25">
        <f>SUM(ENERO:DICIEMBRE!E90)</f>
        <v>0</v>
      </c>
      <c r="F90" s="101">
        <f t="shared" si="13"/>
        <v>0</v>
      </c>
      <c r="G90" s="25">
        <f>SUM(ENERO:DICIEMBRE!G90)</f>
        <v>0</v>
      </c>
      <c r="H90" s="25">
        <f>SUM(ENERO:DICIEMBRE!H90)</f>
        <v>0</v>
      </c>
      <c r="I90" s="25">
        <f>SUM(ENERO:DICIEMBRE!I90)</f>
        <v>0</v>
      </c>
      <c r="J90" s="101">
        <f t="shared" si="16"/>
        <v>0</v>
      </c>
      <c r="K90" s="25">
        <f>SUM(ENERO:DICIEMBRE!K90)</f>
        <v>0</v>
      </c>
      <c r="L90" s="25">
        <f>SUM(ENERO:DICIEMBRE!L90)</f>
        <v>0</v>
      </c>
      <c r="M90" s="25">
        <f>SUM(ENERO:DICIEMBRE!M90)</f>
        <v>0</v>
      </c>
      <c r="N90" s="101">
        <f t="shared" si="14"/>
        <v>0</v>
      </c>
      <c r="O90" s="25">
        <f>SUM(ENERO:DICIEMBRE!O90)</f>
        <v>0</v>
      </c>
      <c r="P90" s="25">
        <f>SUM(ENERO:DICIEMBRE!P90)</f>
        <v>0</v>
      </c>
      <c r="Q90" s="25">
        <f>SUM(ENERO:DICIEMBRE!Q90)</f>
        <v>0</v>
      </c>
      <c r="R90" s="25">
        <f>SUM(ENERO:DICIEMBRE!R90)</f>
        <v>0</v>
      </c>
      <c r="S90" s="25">
        <f>SUM(ENERO:DICIEMBRE!S90)</f>
        <v>0</v>
      </c>
      <c r="T90" s="25">
        <f>SUM(ENERO:DICIEMBRE!T90)</f>
        <v>0</v>
      </c>
      <c r="U90" s="25">
        <f>SUM(ENERO:DICIEMBRE!U90)</f>
        <v>0</v>
      </c>
      <c r="V90" s="25">
        <f>SUM(ENERO:DICIEMBRE!V90)</f>
        <v>0</v>
      </c>
      <c r="W90" s="25">
        <f>SUM(ENERO:DICIEMBRE!W90)</f>
        <v>0</v>
      </c>
      <c r="X90" s="25">
        <f>SUM(ENERO:DICIEMBRE!X90)</f>
        <v>0</v>
      </c>
      <c r="Y90" s="25">
        <f>SUM(ENERO:DICIEMBRE!Y90)</f>
        <v>0</v>
      </c>
      <c r="Z90" s="25">
        <f>SUM(ENERO:DICIEMBRE!Z90)</f>
        <v>0</v>
      </c>
      <c r="AA90" s="25">
        <f>SUM(ENERO:DICIEMBRE!AA90)</f>
        <v>0</v>
      </c>
      <c r="AB90" s="25">
        <f>SUM(ENERO:DICIEMBRE!AB90)</f>
        <v>0</v>
      </c>
      <c r="AC90" s="25">
        <f>SUM(ENERO:DICIEMBRE!AC90)</f>
        <v>0</v>
      </c>
      <c r="AD90" s="25">
        <f>SUM(ENERO:DICIEMBRE!AD90)</f>
        <v>0</v>
      </c>
      <c r="AE90" s="25">
        <f>SUM(ENERO:DICIEMBRE!AE90)</f>
        <v>0</v>
      </c>
      <c r="AF90" s="25">
        <f>SUM(ENERO:DICIEMBRE!AF90)</f>
        <v>0</v>
      </c>
      <c r="AG90" s="25">
        <f>SUM(ENERO:DICIEMBRE!AG90)</f>
        <v>0</v>
      </c>
      <c r="AH90" s="25">
        <f>SUM(ENERO:DICIEMBRE!AH90)</f>
        <v>0</v>
      </c>
      <c r="AI90" s="25">
        <f>SUM(ENERO:DICIEMBRE!AI90)</f>
        <v>0</v>
      </c>
    </row>
    <row r="91" spans="1:35" x14ac:dyDescent="0.25">
      <c r="A91" s="35" t="s">
        <v>54</v>
      </c>
      <c r="B91" s="101">
        <f t="shared" si="15"/>
        <v>0</v>
      </c>
      <c r="C91" s="25">
        <f>SUM(ENERO:DICIEMBRE!C91)</f>
        <v>0</v>
      </c>
      <c r="D91" s="25">
        <f>SUM(ENERO:DICIEMBRE!D91)</f>
        <v>0</v>
      </c>
      <c r="E91" s="25">
        <f>SUM(ENERO:DICIEMBRE!E91)</f>
        <v>0</v>
      </c>
      <c r="F91" s="101">
        <f t="shared" si="13"/>
        <v>0</v>
      </c>
      <c r="G91" s="25">
        <f>SUM(ENERO:DICIEMBRE!G91)</f>
        <v>0</v>
      </c>
      <c r="H91" s="25">
        <f>SUM(ENERO:DICIEMBRE!H91)</f>
        <v>0</v>
      </c>
      <c r="I91" s="25">
        <f>SUM(ENERO:DICIEMBRE!I91)</f>
        <v>0</v>
      </c>
      <c r="J91" s="101">
        <f t="shared" si="16"/>
        <v>0</v>
      </c>
      <c r="K91" s="25">
        <f>SUM(ENERO:DICIEMBRE!K91)</f>
        <v>0</v>
      </c>
      <c r="L91" s="25">
        <f>SUM(ENERO:DICIEMBRE!L91)</f>
        <v>0</v>
      </c>
      <c r="M91" s="25">
        <f>SUM(ENERO:DICIEMBRE!M91)</f>
        <v>0</v>
      </c>
      <c r="N91" s="101">
        <f t="shared" si="14"/>
        <v>0</v>
      </c>
      <c r="O91" s="25">
        <f>SUM(ENERO:DICIEMBRE!O91)</f>
        <v>0</v>
      </c>
      <c r="P91" s="25">
        <f>SUM(ENERO:DICIEMBRE!P91)</f>
        <v>0</v>
      </c>
      <c r="Q91" s="25">
        <f>SUM(ENERO:DICIEMBRE!Q91)</f>
        <v>0</v>
      </c>
      <c r="R91" s="25">
        <f>SUM(ENERO:DICIEMBRE!R91)</f>
        <v>0</v>
      </c>
      <c r="S91" s="25">
        <f>SUM(ENERO:DICIEMBRE!S91)</f>
        <v>0</v>
      </c>
      <c r="T91" s="25">
        <f>SUM(ENERO:DICIEMBRE!T91)</f>
        <v>0</v>
      </c>
      <c r="U91" s="25">
        <f>SUM(ENERO:DICIEMBRE!U91)</f>
        <v>0</v>
      </c>
      <c r="V91" s="25">
        <f>SUM(ENERO:DICIEMBRE!V91)</f>
        <v>0</v>
      </c>
      <c r="W91" s="25">
        <f>SUM(ENERO:DICIEMBRE!W91)</f>
        <v>0</v>
      </c>
      <c r="X91" s="25">
        <f>SUM(ENERO:DICIEMBRE!X91)</f>
        <v>0</v>
      </c>
      <c r="Y91" s="25">
        <f>SUM(ENERO:DICIEMBRE!Y91)</f>
        <v>79</v>
      </c>
      <c r="Z91" s="25">
        <f>SUM(ENERO:DICIEMBRE!Z91)</f>
        <v>0</v>
      </c>
      <c r="AA91" s="25">
        <f>SUM(ENERO:DICIEMBRE!AA91)</f>
        <v>0</v>
      </c>
      <c r="AB91" s="25">
        <f>SUM(ENERO:DICIEMBRE!AB91)</f>
        <v>0</v>
      </c>
      <c r="AC91" s="25">
        <f>SUM(ENERO:DICIEMBRE!AC91)</f>
        <v>0</v>
      </c>
      <c r="AD91" s="25">
        <f>SUM(ENERO:DICIEMBRE!AD91)</f>
        <v>0</v>
      </c>
      <c r="AE91" s="25">
        <f>SUM(ENERO:DICIEMBRE!AE91)</f>
        <v>0</v>
      </c>
      <c r="AF91" s="25">
        <f>SUM(ENERO:DICIEMBRE!AF91)</f>
        <v>0</v>
      </c>
      <c r="AG91" s="25">
        <f>SUM(ENERO:DICIEMBRE!AG91)</f>
        <v>0</v>
      </c>
      <c r="AH91" s="25">
        <f>SUM(ENERO:DICIEMBRE!AH91)</f>
        <v>0</v>
      </c>
      <c r="AI91" s="25">
        <f>SUM(ENERO:DICIEMBRE!AI91)</f>
        <v>0</v>
      </c>
    </row>
    <row r="92" spans="1:35" x14ac:dyDescent="0.25">
      <c r="A92" s="35" t="s">
        <v>55</v>
      </c>
      <c r="B92" s="101">
        <f t="shared" si="15"/>
        <v>0</v>
      </c>
      <c r="C92" s="25">
        <f>SUM(ENERO:DICIEMBRE!C92)</f>
        <v>0</v>
      </c>
      <c r="D92" s="25">
        <f>SUM(ENERO:DICIEMBRE!D92)</f>
        <v>0</v>
      </c>
      <c r="E92" s="25">
        <f>SUM(ENERO:DICIEMBRE!E92)</f>
        <v>0</v>
      </c>
      <c r="F92" s="101">
        <f t="shared" si="13"/>
        <v>0</v>
      </c>
      <c r="G92" s="25">
        <f>SUM(ENERO:DICIEMBRE!G92)</f>
        <v>0</v>
      </c>
      <c r="H92" s="25">
        <f>SUM(ENERO:DICIEMBRE!H92)</f>
        <v>0</v>
      </c>
      <c r="I92" s="25">
        <f>SUM(ENERO:DICIEMBRE!I92)</f>
        <v>0</v>
      </c>
      <c r="J92" s="101">
        <f t="shared" si="16"/>
        <v>0</v>
      </c>
      <c r="K92" s="25">
        <f>SUM(ENERO:DICIEMBRE!K92)</f>
        <v>0</v>
      </c>
      <c r="L92" s="25">
        <f>SUM(ENERO:DICIEMBRE!L92)</f>
        <v>0</v>
      </c>
      <c r="M92" s="25">
        <f>SUM(ENERO:DICIEMBRE!M92)</f>
        <v>0</v>
      </c>
      <c r="N92" s="101">
        <f t="shared" si="14"/>
        <v>0</v>
      </c>
      <c r="O92" s="25">
        <f>SUM(ENERO:DICIEMBRE!O92)</f>
        <v>0</v>
      </c>
      <c r="P92" s="25">
        <f>SUM(ENERO:DICIEMBRE!P92)</f>
        <v>0</v>
      </c>
      <c r="Q92" s="25">
        <f>SUM(ENERO:DICIEMBRE!Q92)</f>
        <v>0</v>
      </c>
      <c r="R92" s="25">
        <f>SUM(ENERO:DICIEMBRE!R92)</f>
        <v>0</v>
      </c>
      <c r="S92" s="25">
        <f>SUM(ENERO:DICIEMBRE!S92)</f>
        <v>0</v>
      </c>
      <c r="T92" s="25">
        <f>SUM(ENERO:DICIEMBRE!T92)</f>
        <v>0</v>
      </c>
      <c r="U92" s="25">
        <f>SUM(ENERO:DICIEMBRE!U92)</f>
        <v>0</v>
      </c>
      <c r="V92" s="25">
        <f>SUM(ENERO:DICIEMBRE!V92)</f>
        <v>0</v>
      </c>
      <c r="W92" s="25">
        <f>SUM(ENERO:DICIEMBRE!W92)</f>
        <v>0</v>
      </c>
      <c r="X92" s="25">
        <f>SUM(ENERO:DICIEMBRE!X92)</f>
        <v>0</v>
      </c>
      <c r="Y92" s="25">
        <f>SUM(ENERO:DICIEMBRE!Y92)</f>
        <v>0</v>
      </c>
      <c r="Z92" s="25">
        <f>SUM(ENERO:DICIEMBRE!Z92)</f>
        <v>0</v>
      </c>
      <c r="AA92" s="25">
        <f>SUM(ENERO:DICIEMBRE!AA92)</f>
        <v>0</v>
      </c>
      <c r="AB92" s="25">
        <f>SUM(ENERO:DICIEMBRE!AB92)</f>
        <v>0</v>
      </c>
      <c r="AC92" s="25">
        <f>SUM(ENERO:DICIEMBRE!AC92)</f>
        <v>0</v>
      </c>
      <c r="AD92" s="25">
        <f>SUM(ENERO:DICIEMBRE!AD92)</f>
        <v>0</v>
      </c>
      <c r="AE92" s="25">
        <f>SUM(ENERO:DICIEMBRE!AE92)</f>
        <v>0</v>
      </c>
      <c r="AF92" s="25">
        <f>SUM(ENERO:DICIEMBRE!AF92)</f>
        <v>0</v>
      </c>
      <c r="AG92" s="25">
        <f>SUM(ENERO:DICIEMBRE!AG92)</f>
        <v>0</v>
      </c>
      <c r="AH92" s="25">
        <f>SUM(ENERO:DICIEMBRE!AH92)</f>
        <v>0</v>
      </c>
      <c r="AI92" s="25">
        <f>SUM(ENERO:DICIEMBRE!AI92)</f>
        <v>0</v>
      </c>
    </row>
    <row r="93" spans="1:35" x14ac:dyDescent="0.25">
      <c r="A93" s="35" t="s">
        <v>56</v>
      </c>
      <c r="B93" s="101">
        <f t="shared" si="15"/>
        <v>0</v>
      </c>
      <c r="C93" s="25">
        <f>SUM(ENERO:DICIEMBRE!C93)</f>
        <v>0</v>
      </c>
      <c r="D93" s="25">
        <f>SUM(ENERO:DICIEMBRE!D93)</f>
        <v>0</v>
      </c>
      <c r="E93" s="25">
        <f>SUM(ENERO:DICIEMBRE!E93)</f>
        <v>0</v>
      </c>
      <c r="F93" s="101">
        <f t="shared" si="13"/>
        <v>0</v>
      </c>
      <c r="G93" s="25">
        <f>SUM(ENERO:DICIEMBRE!G93)</f>
        <v>0</v>
      </c>
      <c r="H93" s="25">
        <f>SUM(ENERO:DICIEMBRE!H93)</f>
        <v>0</v>
      </c>
      <c r="I93" s="25">
        <f>SUM(ENERO:DICIEMBRE!I93)</f>
        <v>0</v>
      </c>
      <c r="J93" s="101">
        <f t="shared" si="16"/>
        <v>0</v>
      </c>
      <c r="K93" s="25">
        <f>SUM(ENERO:DICIEMBRE!K93)</f>
        <v>0</v>
      </c>
      <c r="L93" s="25">
        <f>SUM(ENERO:DICIEMBRE!L93)</f>
        <v>0</v>
      </c>
      <c r="M93" s="25">
        <f>SUM(ENERO:DICIEMBRE!M93)</f>
        <v>0</v>
      </c>
      <c r="N93" s="101">
        <f t="shared" si="14"/>
        <v>0</v>
      </c>
      <c r="O93" s="25">
        <f>SUM(ENERO:DICIEMBRE!O93)</f>
        <v>0</v>
      </c>
      <c r="P93" s="25">
        <f>SUM(ENERO:DICIEMBRE!P93)</f>
        <v>0</v>
      </c>
      <c r="Q93" s="25">
        <f>SUM(ENERO:DICIEMBRE!Q93)</f>
        <v>0</v>
      </c>
      <c r="R93" s="25">
        <f>SUM(ENERO:DICIEMBRE!R93)</f>
        <v>0</v>
      </c>
      <c r="S93" s="25">
        <f>SUM(ENERO:DICIEMBRE!S93)</f>
        <v>0</v>
      </c>
      <c r="T93" s="25">
        <f>SUM(ENERO:DICIEMBRE!T93)</f>
        <v>0</v>
      </c>
      <c r="U93" s="25">
        <f>SUM(ENERO:DICIEMBRE!U93)</f>
        <v>0</v>
      </c>
      <c r="V93" s="25">
        <f>SUM(ENERO:DICIEMBRE!V93)</f>
        <v>0</v>
      </c>
      <c r="W93" s="25">
        <f>SUM(ENERO:DICIEMBRE!W93)</f>
        <v>0</v>
      </c>
      <c r="X93" s="25">
        <f>SUM(ENERO:DICIEMBRE!X93)</f>
        <v>0</v>
      </c>
      <c r="Y93" s="25">
        <f>SUM(ENERO:DICIEMBRE!Y93)</f>
        <v>0</v>
      </c>
      <c r="Z93" s="25">
        <f>SUM(ENERO:DICIEMBRE!Z93)</f>
        <v>0</v>
      </c>
      <c r="AA93" s="25">
        <f>SUM(ENERO:DICIEMBRE!AA93)</f>
        <v>0</v>
      </c>
      <c r="AB93" s="25">
        <f>SUM(ENERO:DICIEMBRE!AB93)</f>
        <v>0</v>
      </c>
      <c r="AC93" s="25">
        <f>SUM(ENERO:DICIEMBRE!AC93)</f>
        <v>0</v>
      </c>
      <c r="AD93" s="25">
        <f>SUM(ENERO:DICIEMBRE!AD93)</f>
        <v>0</v>
      </c>
      <c r="AE93" s="25">
        <f>SUM(ENERO:DICIEMBRE!AE93)</f>
        <v>0</v>
      </c>
      <c r="AF93" s="25">
        <f>SUM(ENERO:DICIEMBRE!AF93)</f>
        <v>0</v>
      </c>
      <c r="AG93" s="25">
        <f>SUM(ENERO:DICIEMBRE!AG93)</f>
        <v>0</v>
      </c>
      <c r="AH93" s="25">
        <f>SUM(ENERO:DICIEMBRE!AH93)</f>
        <v>0</v>
      </c>
      <c r="AI93" s="25">
        <f>SUM(ENERO:DICIEMBRE!AI93)</f>
        <v>0</v>
      </c>
    </row>
    <row r="94" spans="1:35" x14ac:dyDescent="0.25">
      <c r="A94" s="35" t="s">
        <v>57</v>
      </c>
      <c r="B94" s="101">
        <f t="shared" si="15"/>
        <v>0</v>
      </c>
      <c r="C94" s="25">
        <f>SUM(ENERO:DICIEMBRE!C94)</f>
        <v>0</v>
      </c>
      <c r="D94" s="25">
        <f>SUM(ENERO:DICIEMBRE!D94)</f>
        <v>0</v>
      </c>
      <c r="E94" s="25">
        <f>SUM(ENERO:DICIEMBRE!E94)</f>
        <v>0</v>
      </c>
      <c r="F94" s="101">
        <f t="shared" si="13"/>
        <v>0</v>
      </c>
      <c r="G94" s="25">
        <f>SUM(ENERO:DICIEMBRE!G94)</f>
        <v>0</v>
      </c>
      <c r="H94" s="25">
        <f>SUM(ENERO:DICIEMBRE!H94)</f>
        <v>0</v>
      </c>
      <c r="I94" s="25">
        <f>SUM(ENERO:DICIEMBRE!I94)</f>
        <v>0</v>
      </c>
      <c r="J94" s="101">
        <f t="shared" si="16"/>
        <v>0</v>
      </c>
      <c r="K94" s="25">
        <f>SUM(ENERO:DICIEMBRE!K94)</f>
        <v>0</v>
      </c>
      <c r="L94" s="25">
        <f>SUM(ENERO:DICIEMBRE!L94)</f>
        <v>0</v>
      </c>
      <c r="M94" s="25">
        <f>SUM(ENERO:DICIEMBRE!M94)</f>
        <v>0</v>
      </c>
      <c r="N94" s="101">
        <f t="shared" si="14"/>
        <v>0</v>
      </c>
      <c r="O94" s="25">
        <f>SUM(ENERO:DICIEMBRE!O94)</f>
        <v>0</v>
      </c>
      <c r="P94" s="25">
        <f>SUM(ENERO:DICIEMBRE!P94)</f>
        <v>0</v>
      </c>
      <c r="Q94" s="25">
        <f>SUM(ENERO:DICIEMBRE!Q94)</f>
        <v>0</v>
      </c>
      <c r="R94" s="25">
        <f>SUM(ENERO:DICIEMBRE!R94)</f>
        <v>0</v>
      </c>
      <c r="S94" s="25">
        <f>SUM(ENERO:DICIEMBRE!S94)</f>
        <v>0</v>
      </c>
      <c r="T94" s="25">
        <f>SUM(ENERO:DICIEMBRE!T94)</f>
        <v>0</v>
      </c>
      <c r="U94" s="25">
        <f>SUM(ENERO:DICIEMBRE!U94)</f>
        <v>0</v>
      </c>
      <c r="V94" s="25">
        <f>SUM(ENERO:DICIEMBRE!V94)</f>
        <v>0</v>
      </c>
      <c r="W94" s="25">
        <f>SUM(ENERO:DICIEMBRE!W94)</f>
        <v>0</v>
      </c>
      <c r="X94" s="25">
        <f>SUM(ENERO:DICIEMBRE!X94)</f>
        <v>0</v>
      </c>
      <c r="Y94" s="25">
        <f>SUM(ENERO:DICIEMBRE!Y94)</f>
        <v>0</v>
      </c>
      <c r="Z94" s="25">
        <f>SUM(ENERO:DICIEMBRE!Z94)</f>
        <v>0</v>
      </c>
      <c r="AA94" s="25">
        <f>SUM(ENERO:DICIEMBRE!AA94)</f>
        <v>0</v>
      </c>
      <c r="AB94" s="25">
        <f>SUM(ENERO:DICIEMBRE!AB94)</f>
        <v>0</v>
      </c>
      <c r="AC94" s="25">
        <f>SUM(ENERO:DICIEMBRE!AC94)</f>
        <v>0</v>
      </c>
      <c r="AD94" s="25">
        <f>SUM(ENERO:DICIEMBRE!AD94)</f>
        <v>0</v>
      </c>
      <c r="AE94" s="25">
        <f>SUM(ENERO:DICIEMBRE!AE94)</f>
        <v>0</v>
      </c>
      <c r="AF94" s="25">
        <f>SUM(ENERO:DICIEMBRE!AF94)</f>
        <v>0</v>
      </c>
      <c r="AG94" s="25">
        <f>SUM(ENERO:DICIEMBRE!AG94)</f>
        <v>0</v>
      </c>
      <c r="AH94" s="25">
        <f>SUM(ENERO:DICIEMBRE!AH94)</f>
        <v>0</v>
      </c>
      <c r="AI94" s="25">
        <f>SUM(ENERO:DICIEMBRE!AI94)</f>
        <v>0</v>
      </c>
    </row>
    <row r="95" spans="1:35" x14ac:dyDescent="0.25">
      <c r="A95" s="35" t="s">
        <v>58</v>
      </c>
      <c r="B95" s="101">
        <f t="shared" si="15"/>
        <v>0</v>
      </c>
      <c r="C95" s="25">
        <f>SUM(ENERO:DICIEMBRE!C95)</f>
        <v>0</v>
      </c>
      <c r="D95" s="25">
        <f>SUM(ENERO:DICIEMBRE!D95)</f>
        <v>0</v>
      </c>
      <c r="E95" s="25">
        <f>SUM(ENERO:DICIEMBRE!E95)</f>
        <v>0</v>
      </c>
      <c r="F95" s="101">
        <f t="shared" si="13"/>
        <v>0</v>
      </c>
      <c r="G95" s="25">
        <f>SUM(ENERO:DICIEMBRE!G95)</f>
        <v>0</v>
      </c>
      <c r="H95" s="25">
        <f>SUM(ENERO:DICIEMBRE!H95)</f>
        <v>0</v>
      </c>
      <c r="I95" s="25">
        <f>SUM(ENERO:DICIEMBRE!I95)</f>
        <v>0</v>
      </c>
      <c r="J95" s="101">
        <f t="shared" si="16"/>
        <v>0</v>
      </c>
      <c r="K95" s="25">
        <f>SUM(ENERO:DICIEMBRE!K95)</f>
        <v>0</v>
      </c>
      <c r="L95" s="25">
        <f>SUM(ENERO:DICIEMBRE!L95)</f>
        <v>0</v>
      </c>
      <c r="M95" s="25">
        <f>SUM(ENERO:DICIEMBRE!M95)</f>
        <v>0</v>
      </c>
      <c r="N95" s="101">
        <f t="shared" si="14"/>
        <v>0</v>
      </c>
      <c r="O95" s="25">
        <f>SUM(ENERO:DICIEMBRE!O95)</f>
        <v>0</v>
      </c>
      <c r="P95" s="25">
        <f>SUM(ENERO:DICIEMBRE!P95)</f>
        <v>0</v>
      </c>
      <c r="Q95" s="25">
        <f>SUM(ENERO:DICIEMBRE!Q95)</f>
        <v>0</v>
      </c>
      <c r="R95" s="25">
        <f>SUM(ENERO:DICIEMBRE!R95)</f>
        <v>0</v>
      </c>
      <c r="S95" s="25">
        <f>SUM(ENERO:DICIEMBRE!S95)</f>
        <v>0</v>
      </c>
      <c r="T95" s="25">
        <f>SUM(ENERO:DICIEMBRE!T95)</f>
        <v>0</v>
      </c>
      <c r="U95" s="25">
        <f>SUM(ENERO:DICIEMBRE!U95)</f>
        <v>0</v>
      </c>
      <c r="V95" s="25">
        <f>SUM(ENERO:DICIEMBRE!V95)</f>
        <v>0</v>
      </c>
      <c r="W95" s="25">
        <f>SUM(ENERO:DICIEMBRE!W95)</f>
        <v>0</v>
      </c>
      <c r="X95" s="25">
        <f>SUM(ENERO:DICIEMBRE!X95)</f>
        <v>0</v>
      </c>
      <c r="Y95" s="25">
        <f>SUM(ENERO:DICIEMBRE!Y95)</f>
        <v>0</v>
      </c>
      <c r="Z95" s="25">
        <f>SUM(ENERO:DICIEMBRE!Z95)</f>
        <v>0</v>
      </c>
      <c r="AA95" s="25">
        <f>SUM(ENERO:DICIEMBRE!AA95)</f>
        <v>0</v>
      </c>
      <c r="AB95" s="25">
        <f>SUM(ENERO:DICIEMBRE!AB95)</f>
        <v>0</v>
      </c>
      <c r="AC95" s="25">
        <f>SUM(ENERO:DICIEMBRE!AC95)</f>
        <v>0</v>
      </c>
      <c r="AD95" s="25">
        <f>SUM(ENERO:DICIEMBRE!AD95)</f>
        <v>0</v>
      </c>
      <c r="AE95" s="25">
        <f>SUM(ENERO:DICIEMBRE!AE95)</f>
        <v>0</v>
      </c>
      <c r="AF95" s="25">
        <f>SUM(ENERO:DICIEMBRE!AF95)</f>
        <v>0</v>
      </c>
      <c r="AG95" s="25">
        <f>SUM(ENERO:DICIEMBRE!AG95)</f>
        <v>0</v>
      </c>
      <c r="AH95" s="25">
        <f>SUM(ENERO:DICIEMBRE!AH95)</f>
        <v>0</v>
      </c>
      <c r="AI95" s="25">
        <f>SUM(ENERO:DICIEMBRE!AI95)</f>
        <v>0</v>
      </c>
    </row>
    <row r="96" spans="1:35" x14ac:dyDescent="0.25">
      <c r="A96" s="35" t="s">
        <v>59</v>
      </c>
      <c r="B96" s="101">
        <f t="shared" si="15"/>
        <v>0</v>
      </c>
      <c r="C96" s="25">
        <f>SUM(ENERO:DICIEMBRE!C96)</f>
        <v>0</v>
      </c>
      <c r="D96" s="25">
        <f>SUM(ENERO:DICIEMBRE!D96)</f>
        <v>0</v>
      </c>
      <c r="E96" s="25">
        <f>SUM(ENERO:DICIEMBRE!E96)</f>
        <v>0</v>
      </c>
      <c r="F96" s="101">
        <f t="shared" si="13"/>
        <v>0</v>
      </c>
      <c r="G96" s="25">
        <f>SUM(ENERO:DICIEMBRE!G96)</f>
        <v>0</v>
      </c>
      <c r="H96" s="25">
        <f>SUM(ENERO:DICIEMBRE!H96)</f>
        <v>0</v>
      </c>
      <c r="I96" s="25">
        <f>SUM(ENERO:DICIEMBRE!I96)</f>
        <v>0</v>
      </c>
      <c r="J96" s="101">
        <f t="shared" si="16"/>
        <v>423</v>
      </c>
      <c r="K96" s="25">
        <f>SUM(ENERO:DICIEMBRE!K96)</f>
        <v>367</v>
      </c>
      <c r="L96" s="25">
        <f>SUM(ENERO:DICIEMBRE!L96)</f>
        <v>56</v>
      </c>
      <c r="M96" s="25">
        <f>SUM(ENERO:DICIEMBRE!M96)</f>
        <v>0</v>
      </c>
      <c r="N96" s="101">
        <f t="shared" si="14"/>
        <v>431</v>
      </c>
      <c r="O96" s="25">
        <f>SUM(ENERO:DICIEMBRE!O96)</f>
        <v>81</v>
      </c>
      <c r="P96" s="25">
        <f>SUM(ENERO:DICIEMBRE!P96)</f>
        <v>350</v>
      </c>
      <c r="Q96" s="25">
        <f>SUM(ENERO:DICIEMBRE!Q96)</f>
        <v>37</v>
      </c>
      <c r="R96" s="25">
        <f>SUM(ENERO:DICIEMBRE!R96)</f>
        <v>68</v>
      </c>
      <c r="S96" s="25">
        <f>SUM(ENERO:DICIEMBRE!S96)</f>
        <v>79</v>
      </c>
      <c r="T96" s="25">
        <f>SUM(ENERO:DICIEMBRE!T96)</f>
        <v>195</v>
      </c>
      <c r="U96" s="25">
        <f>SUM(ENERO:DICIEMBRE!U96)</f>
        <v>158</v>
      </c>
      <c r="V96" s="25">
        <f>SUM(ENERO:DICIEMBRE!V96)</f>
        <v>91</v>
      </c>
      <c r="W96" s="25">
        <f>SUM(ENERO:DICIEMBRE!W96)</f>
        <v>79</v>
      </c>
      <c r="X96" s="25">
        <f>SUM(ENERO:DICIEMBRE!X96)</f>
        <v>0</v>
      </c>
      <c r="Y96" s="25">
        <f>SUM(ENERO:DICIEMBRE!Y96)</f>
        <v>7</v>
      </c>
      <c r="Z96" s="25">
        <f>SUM(ENERO:DICIEMBRE!Z96)</f>
        <v>0</v>
      </c>
      <c r="AA96" s="25">
        <f>SUM(ENERO:DICIEMBRE!AA96)</f>
        <v>0</v>
      </c>
      <c r="AB96" s="25">
        <f>SUM(ENERO:DICIEMBRE!AB96)</f>
        <v>2</v>
      </c>
      <c r="AC96" s="25">
        <f>SUM(ENERO:DICIEMBRE!AC96)</f>
        <v>0</v>
      </c>
      <c r="AD96" s="25">
        <f>SUM(ENERO:DICIEMBRE!AD96)</f>
        <v>0</v>
      </c>
      <c r="AE96" s="25">
        <f>SUM(ENERO:DICIEMBRE!AE96)</f>
        <v>0</v>
      </c>
      <c r="AF96" s="25">
        <f>SUM(ENERO:DICIEMBRE!AF96)</f>
        <v>0</v>
      </c>
      <c r="AG96" s="25">
        <f>SUM(ENERO:DICIEMBRE!AG96)</f>
        <v>0</v>
      </c>
      <c r="AH96" s="25">
        <f>SUM(ENERO:DICIEMBRE!AH96)</f>
        <v>0</v>
      </c>
      <c r="AI96" s="25">
        <f>SUM(ENERO:DICIEMBRE!AI96)</f>
        <v>0</v>
      </c>
    </row>
    <row r="97" spans="1:35" x14ac:dyDescent="0.25">
      <c r="A97" s="35" t="s">
        <v>60</v>
      </c>
      <c r="B97" s="101">
        <f t="shared" si="15"/>
        <v>0</v>
      </c>
      <c r="C97" s="25">
        <f>SUM(ENERO:DICIEMBRE!C97)</f>
        <v>0</v>
      </c>
      <c r="D97" s="25">
        <f>SUM(ENERO:DICIEMBRE!D97)</f>
        <v>0</v>
      </c>
      <c r="E97" s="25">
        <f>SUM(ENERO:DICIEMBRE!E97)</f>
        <v>0</v>
      </c>
      <c r="F97" s="101">
        <f t="shared" si="13"/>
        <v>0</v>
      </c>
      <c r="G97" s="25">
        <f>SUM(ENERO:DICIEMBRE!G97)</f>
        <v>0</v>
      </c>
      <c r="H97" s="25">
        <f>SUM(ENERO:DICIEMBRE!H97)</f>
        <v>0</v>
      </c>
      <c r="I97" s="25">
        <f>SUM(ENERO:DICIEMBRE!I97)</f>
        <v>0</v>
      </c>
      <c r="J97" s="101">
        <f t="shared" si="16"/>
        <v>0</v>
      </c>
      <c r="K97" s="25">
        <f>SUM(ENERO:DICIEMBRE!K97)</f>
        <v>0</v>
      </c>
      <c r="L97" s="25">
        <f>SUM(ENERO:DICIEMBRE!L97)</f>
        <v>0</v>
      </c>
      <c r="M97" s="25">
        <f>SUM(ENERO:DICIEMBRE!M97)</f>
        <v>0</v>
      </c>
      <c r="N97" s="101">
        <f t="shared" si="14"/>
        <v>0</v>
      </c>
      <c r="O97" s="25">
        <f>SUM(ENERO:DICIEMBRE!O97)</f>
        <v>0</v>
      </c>
      <c r="P97" s="25">
        <f>SUM(ENERO:DICIEMBRE!P97)</f>
        <v>0</v>
      </c>
      <c r="Q97" s="25">
        <f>SUM(ENERO:DICIEMBRE!Q97)</f>
        <v>0</v>
      </c>
      <c r="R97" s="25">
        <f>SUM(ENERO:DICIEMBRE!R97)</f>
        <v>0</v>
      </c>
      <c r="S97" s="25">
        <f>SUM(ENERO:DICIEMBRE!S97)</f>
        <v>0</v>
      </c>
      <c r="T97" s="25">
        <f>SUM(ENERO:DICIEMBRE!T97)</f>
        <v>0</v>
      </c>
      <c r="U97" s="25">
        <f>SUM(ENERO:DICIEMBRE!U97)</f>
        <v>0</v>
      </c>
      <c r="V97" s="25">
        <f>SUM(ENERO:DICIEMBRE!V97)</f>
        <v>0</v>
      </c>
      <c r="W97" s="25">
        <f>SUM(ENERO:DICIEMBRE!W97)</f>
        <v>0</v>
      </c>
      <c r="X97" s="25">
        <f>SUM(ENERO:DICIEMBRE!X97)</f>
        <v>0</v>
      </c>
      <c r="Y97" s="25">
        <f>SUM(ENERO:DICIEMBRE!Y97)</f>
        <v>0</v>
      </c>
      <c r="Z97" s="25">
        <f>SUM(ENERO:DICIEMBRE!Z97)</f>
        <v>0</v>
      </c>
      <c r="AA97" s="25">
        <f>SUM(ENERO:DICIEMBRE!AA97)</f>
        <v>0</v>
      </c>
      <c r="AB97" s="25">
        <f>SUM(ENERO:DICIEMBRE!AB97)</f>
        <v>0</v>
      </c>
      <c r="AC97" s="25">
        <f>SUM(ENERO:DICIEMBRE!AC97)</f>
        <v>0</v>
      </c>
      <c r="AD97" s="25">
        <f>SUM(ENERO:DICIEMBRE!AD97)</f>
        <v>0</v>
      </c>
      <c r="AE97" s="25">
        <f>SUM(ENERO:DICIEMBRE!AE97)</f>
        <v>0</v>
      </c>
      <c r="AF97" s="25">
        <f>SUM(ENERO:DICIEMBRE!AF97)</f>
        <v>0</v>
      </c>
      <c r="AG97" s="25">
        <f>SUM(ENERO:DICIEMBRE!AG97)</f>
        <v>0</v>
      </c>
      <c r="AH97" s="25">
        <f>SUM(ENERO:DICIEMBRE!AH97)</f>
        <v>0</v>
      </c>
      <c r="AI97" s="25">
        <f>SUM(ENERO:DICIEMBRE!AI97)</f>
        <v>0</v>
      </c>
    </row>
    <row r="98" spans="1:35" x14ac:dyDescent="0.25">
      <c r="A98" s="35" t="s">
        <v>61</v>
      </c>
      <c r="B98" s="101">
        <f t="shared" si="15"/>
        <v>0</v>
      </c>
      <c r="C98" s="25">
        <f>SUM(ENERO:DICIEMBRE!C98)</f>
        <v>0</v>
      </c>
      <c r="D98" s="25">
        <f>SUM(ENERO:DICIEMBRE!D98)</f>
        <v>0</v>
      </c>
      <c r="E98" s="25">
        <f>SUM(ENERO:DICIEMBRE!E98)</f>
        <v>0</v>
      </c>
      <c r="F98" s="101">
        <f t="shared" si="13"/>
        <v>0</v>
      </c>
      <c r="G98" s="25">
        <f>SUM(ENERO:DICIEMBRE!G98)</f>
        <v>0</v>
      </c>
      <c r="H98" s="25">
        <f>SUM(ENERO:DICIEMBRE!H98)</f>
        <v>0</v>
      </c>
      <c r="I98" s="25">
        <f>SUM(ENERO:DICIEMBRE!I98)</f>
        <v>0</v>
      </c>
      <c r="J98" s="101">
        <f t="shared" si="16"/>
        <v>0</v>
      </c>
      <c r="K98" s="25">
        <f>SUM(ENERO:DICIEMBRE!K98)</f>
        <v>0</v>
      </c>
      <c r="L98" s="25">
        <f>SUM(ENERO:DICIEMBRE!L98)</f>
        <v>0</v>
      </c>
      <c r="M98" s="25">
        <f>SUM(ENERO:DICIEMBRE!M98)</f>
        <v>0</v>
      </c>
      <c r="N98" s="101">
        <f t="shared" si="14"/>
        <v>0</v>
      </c>
      <c r="O98" s="25">
        <f>SUM(ENERO:DICIEMBRE!O98)</f>
        <v>0</v>
      </c>
      <c r="P98" s="25">
        <f>SUM(ENERO:DICIEMBRE!P98)</f>
        <v>0</v>
      </c>
      <c r="Q98" s="25">
        <f>SUM(ENERO:DICIEMBRE!Q98)</f>
        <v>0</v>
      </c>
      <c r="R98" s="25">
        <f>SUM(ENERO:DICIEMBRE!R98)</f>
        <v>0</v>
      </c>
      <c r="S98" s="25">
        <f>SUM(ENERO:DICIEMBRE!S98)</f>
        <v>0</v>
      </c>
      <c r="T98" s="25">
        <f>SUM(ENERO:DICIEMBRE!T98)</f>
        <v>0</v>
      </c>
      <c r="U98" s="25">
        <f>SUM(ENERO:DICIEMBRE!U98)</f>
        <v>0</v>
      </c>
      <c r="V98" s="25">
        <f>SUM(ENERO:DICIEMBRE!V98)</f>
        <v>0</v>
      </c>
      <c r="W98" s="25">
        <f>SUM(ENERO:DICIEMBRE!W98)</f>
        <v>0</v>
      </c>
      <c r="X98" s="25">
        <f>SUM(ENERO:DICIEMBRE!X98)</f>
        <v>0</v>
      </c>
      <c r="Y98" s="25">
        <f>SUM(ENERO:DICIEMBRE!Y98)</f>
        <v>0</v>
      </c>
      <c r="Z98" s="25">
        <f>SUM(ENERO:DICIEMBRE!Z98)</f>
        <v>0</v>
      </c>
      <c r="AA98" s="25">
        <f>SUM(ENERO:DICIEMBRE!AA98)</f>
        <v>0</v>
      </c>
      <c r="AB98" s="25">
        <f>SUM(ENERO:DICIEMBRE!AB98)</f>
        <v>0</v>
      </c>
      <c r="AC98" s="25">
        <f>SUM(ENERO:DICIEMBRE!AC98)</f>
        <v>0</v>
      </c>
      <c r="AD98" s="25">
        <f>SUM(ENERO:DICIEMBRE!AD98)</f>
        <v>0</v>
      </c>
      <c r="AE98" s="25">
        <f>SUM(ENERO:DICIEMBRE!AE98)</f>
        <v>0</v>
      </c>
      <c r="AF98" s="25">
        <f>SUM(ENERO:DICIEMBRE!AF98)</f>
        <v>0</v>
      </c>
      <c r="AG98" s="25">
        <f>SUM(ENERO:DICIEMBRE!AG98)</f>
        <v>0</v>
      </c>
      <c r="AH98" s="25">
        <f>SUM(ENERO:DICIEMBRE!AH98)</f>
        <v>0</v>
      </c>
      <c r="AI98" s="25">
        <f>SUM(ENERO:DICIEMBRE!AI98)</f>
        <v>0</v>
      </c>
    </row>
    <row r="99" spans="1:35" x14ac:dyDescent="0.25">
      <c r="A99" s="35" t="s">
        <v>62</v>
      </c>
      <c r="B99" s="101">
        <f t="shared" si="15"/>
        <v>0</v>
      </c>
      <c r="C99" s="25">
        <f>SUM(ENERO:DICIEMBRE!C99)</f>
        <v>0</v>
      </c>
      <c r="D99" s="25">
        <f>SUM(ENERO:DICIEMBRE!D99)</f>
        <v>0</v>
      </c>
      <c r="E99" s="25">
        <f>SUM(ENERO:DICIEMBRE!E99)</f>
        <v>0</v>
      </c>
      <c r="F99" s="101">
        <f t="shared" si="13"/>
        <v>0</v>
      </c>
      <c r="G99" s="25">
        <f>SUM(ENERO:DICIEMBRE!G99)</f>
        <v>0</v>
      </c>
      <c r="H99" s="25">
        <f>SUM(ENERO:DICIEMBRE!H99)</f>
        <v>0</v>
      </c>
      <c r="I99" s="25">
        <f>SUM(ENERO:DICIEMBRE!I99)</f>
        <v>0</v>
      </c>
      <c r="J99" s="101">
        <f t="shared" si="16"/>
        <v>0</v>
      </c>
      <c r="K99" s="25">
        <f>SUM(ENERO:DICIEMBRE!K99)</f>
        <v>0</v>
      </c>
      <c r="L99" s="25">
        <f>SUM(ENERO:DICIEMBRE!L99)</f>
        <v>0</v>
      </c>
      <c r="M99" s="25">
        <f>SUM(ENERO:DICIEMBRE!M99)</f>
        <v>0</v>
      </c>
      <c r="N99" s="101">
        <f t="shared" si="14"/>
        <v>0</v>
      </c>
      <c r="O99" s="25">
        <f>SUM(ENERO:DICIEMBRE!O99)</f>
        <v>0</v>
      </c>
      <c r="P99" s="25">
        <f>SUM(ENERO:DICIEMBRE!P99)</f>
        <v>0</v>
      </c>
      <c r="Q99" s="25">
        <f>SUM(ENERO:DICIEMBRE!Q99)</f>
        <v>0</v>
      </c>
      <c r="R99" s="25">
        <f>SUM(ENERO:DICIEMBRE!R99)</f>
        <v>0</v>
      </c>
      <c r="S99" s="25">
        <f>SUM(ENERO:DICIEMBRE!S99)</f>
        <v>0</v>
      </c>
      <c r="T99" s="25">
        <f>SUM(ENERO:DICIEMBRE!T99)</f>
        <v>0</v>
      </c>
      <c r="U99" s="25">
        <f>SUM(ENERO:DICIEMBRE!U99)</f>
        <v>0</v>
      </c>
      <c r="V99" s="25">
        <f>SUM(ENERO:DICIEMBRE!V99)</f>
        <v>0</v>
      </c>
      <c r="W99" s="25">
        <f>SUM(ENERO:DICIEMBRE!W99)</f>
        <v>0</v>
      </c>
      <c r="X99" s="25">
        <f>SUM(ENERO:DICIEMBRE!X99)</f>
        <v>0</v>
      </c>
      <c r="Y99" s="25">
        <f>SUM(ENERO:DICIEMBRE!Y99)</f>
        <v>0</v>
      </c>
      <c r="Z99" s="25">
        <f>SUM(ENERO:DICIEMBRE!Z99)</f>
        <v>0</v>
      </c>
      <c r="AA99" s="25">
        <f>SUM(ENERO:DICIEMBRE!AA99)</f>
        <v>0</v>
      </c>
      <c r="AB99" s="25">
        <f>SUM(ENERO:DICIEMBRE!AB99)</f>
        <v>0</v>
      </c>
      <c r="AC99" s="25">
        <f>SUM(ENERO:DICIEMBRE!AC99)</f>
        <v>0</v>
      </c>
      <c r="AD99" s="25">
        <f>SUM(ENERO:DICIEMBRE!AD99)</f>
        <v>0</v>
      </c>
      <c r="AE99" s="25">
        <f>SUM(ENERO:DICIEMBRE!AE99)</f>
        <v>0</v>
      </c>
      <c r="AF99" s="25">
        <f>SUM(ENERO:DICIEMBRE!AF99)</f>
        <v>0</v>
      </c>
      <c r="AG99" s="25">
        <f>SUM(ENERO:DICIEMBRE!AG99)</f>
        <v>0</v>
      </c>
      <c r="AH99" s="25">
        <f>SUM(ENERO:DICIEMBRE!AH99)</f>
        <v>0</v>
      </c>
      <c r="AI99" s="25">
        <f>SUM(ENERO:DICIEMBRE!AI99)</f>
        <v>0</v>
      </c>
    </row>
    <row r="100" spans="1:35" x14ac:dyDescent="0.25">
      <c r="A100" s="35" t="s">
        <v>63</v>
      </c>
      <c r="B100" s="101">
        <f t="shared" si="15"/>
        <v>0</v>
      </c>
      <c r="C100" s="25">
        <f>SUM(ENERO:DICIEMBRE!C100)</f>
        <v>0</v>
      </c>
      <c r="D100" s="25">
        <f>SUM(ENERO:DICIEMBRE!D100)</f>
        <v>0</v>
      </c>
      <c r="E100" s="25">
        <f>SUM(ENERO:DICIEMBRE!E100)</f>
        <v>0</v>
      </c>
      <c r="F100" s="101">
        <f t="shared" si="13"/>
        <v>0</v>
      </c>
      <c r="G100" s="25">
        <f>SUM(ENERO:DICIEMBRE!G100)</f>
        <v>0</v>
      </c>
      <c r="H100" s="25">
        <f>SUM(ENERO:DICIEMBRE!H100)</f>
        <v>0</v>
      </c>
      <c r="I100" s="25">
        <f>SUM(ENERO:DICIEMBRE!I100)</f>
        <v>0</v>
      </c>
      <c r="J100" s="101">
        <f t="shared" si="16"/>
        <v>0</v>
      </c>
      <c r="K100" s="25">
        <f>SUM(ENERO:DICIEMBRE!K100)</f>
        <v>0</v>
      </c>
      <c r="L100" s="25">
        <f>SUM(ENERO:DICIEMBRE!L100)</f>
        <v>0</v>
      </c>
      <c r="M100" s="25">
        <f>SUM(ENERO:DICIEMBRE!M100)</f>
        <v>0</v>
      </c>
      <c r="N100" s="101">
        <f t="shared" si="14"/>
        <v>0</v>
      </c>
      <c r="O100" s="25">
        <f>SUM(ENERO:DICIEMBRE!O100)</f>
        <v>0</v>
      </c>
      <c r="P100" s="25">
        <f>SUM(ENERO:DICIEMBRE!P100)</f>
        <v>0</v>
      </c>
      <c r="Q100" s="25">
        <f>SUM(ENERO:DICIEMBRE!Q100)</f>
        <v>0</v>
      </c>
      <c r="R100" s="25">
        <f>SUM(ENERO:DICIEMBRE!R100)</f>
        <v>0</v>
      </c>
      <c r="S100" s="25">
        <f>SUM(ENERO:DICIEMBRE!S100)</f>
        <v>0</v>
      </c>
      <c r="T100" s="25">
        <f>SUM(ENERO:DICIEMBRE!T100)</f>
        <v>0</v>
      </c>
      <c r="U100" s="25">
        <f>SUM(ENERO:DICIEMBRE!U100)</f>
        <v>0</v>
      </c>
      <c r="V100" s="25">
        <f>SUM(ENERO:DICIEMBRE!V100)</f>
        <v>0</v>
      </c>
      <c r="W100" s="25">
        <f>SUM(ENERO:DICIEMBRE!W100)</f>
        <v>0</v>
      </c>
      <c r="X100" s="25">
        <f>SUM(ENERO:DICIEMBRE!X100)</f>
        <v>0</v>
      </c>
      <c r="Y100" s="25">
        <f>SUM(ENERO:DICIEMBRE!Y100)</f>
        <v>0</v>
      </c>
      <c r="Z100" s="25">
        <f>SUM(ENERO:DICIEMBRE!Z100)</f>
        <v>0</v>
      </c>
      <c r="AA100" s="25">
        <f>SUM(ENERO:DICIEMBRE!AA100)</f>
        <v>0</v>
      </c>
      <c r="AB100" s="25">
        <f>SUM(ENERO:DICIEMBRE!AB100)</f>
        <v>0</v>
      </c>
      <c r="AC100" s="25">
        <f>SUM(ENERO:DICIEMBRE!AC100)</f>
        <v>0</v>
      </c>
      <c r="AD100" s="25">
        <f>SUM(ENERO:DICIEMBRE!AD100)</f>
        <v>0</v>
      </c>
      <c r="AE100" s="25">
        <f>SUM(ENERO:DICIEMBRE!AE100)</f>
        <v>0</v>
      </c>
      <c r="AF100" s="25">
        <f>SUM(ENERO:DICIEMBRE!AF100)</f>
        <v>0</v>
      </c>
      <c r="AG100" s="25">
        <f>SUM(ENERO:DICIEMBRE!AG100)</f>
        <v>0</v>
      </c>
      <c r="AH100" s="25">
        <f>SUM(ENERO:DICIEMBRE!AH100)</f>
        <v>0</v>
      </c>
      <c r="AI100" s="25">
        <f>SUM(ENERO:DICIEMBRE!AI100)</f>
        <v>0</v>
      </c>
    </row>
    <row r="101" spans="1:35" x14ac:dyDescent="0.25">
      <c r="A101" s="35" t="s">
        <v>64</v>
      </c>
      <c r="B101" s="101">
        <f t="shared" si="15"/>
        <v>0</v>
      </c>
      <c r="C101" s="25">
        <f>SUM(ENERO:DICIEMBRE!C101)</f>
        <v>0</v>
      </c>
      <c r="D101" s="25">
        <f>SUM(ENERO:DICIEMBRE!D101)</f>
        <v>0</v>
      </c>
      <c r="E101" s="25">
        <f>SUM(ENERO:DICIEMBRE!E101)</f>
        <v>0</v>
      </c>
      <c r="F101" s="101">
        <f t="shared" si="13"/>
        <v>0</v>
      </c>
      <c r="G101" s="25">
        <f>SUM(ENERO:DICIEMBRE!G101)</f>
        <v>0</v>
      </c>
      <c r="H101" s="25">
        <f>SUM(ENERO:DICIEMBRE!H101)</f>
        <v>0</v>
      </c>
      <c r="I101" s="25">
        <f>SUM(ENERO:DICIEMBRE!I101)</f>
        <v>0</v>
      </c>
      <c r="J101" s="101">
        <f t="shared" si="16"/>
        <v>0</v>
      </c>
      <c r="K101" s="25">
        <f>SUM(ENERO:DICIEMBRE!K101)</f>
        <v>0</v>
      </c>
      <c r="L101" s="25">
        <f>SUM(ENERO:DICIEMBRE!L101)</f>
        <v>0</v>
      </c>
      <c r="M101" s="25">
        <f>SUM(ENERO:DICIEMBRE!M101)</f>
        <v>0</v>
      </c>
      <c r="N101" s="101">
        <f t="shared" si="14"/>
        <v>0</v>
      </c>
      <c r="O101" s="25">
        <f>SUM(ENERO:DICIEMBRE!O101)</f>
        <v>0</v>
      </c>
      <c r="P101" s="25">
        <f>SUM(ENERO:DICIEMBRE!P101)</f>
        <v>0</v>
      </c>
      <c r="Q101" s="25">
        <f>SUM(ENERO:DICIEMBRE!Q101)</f>
        <v>0</v>
      </c>
      <c r="R101" s="25">
        <f>SUM(ENERO:DICIEMBRE!R101)</f>
        <v>0</v>
      </c>
      <c r="S101" s="25">
        <f>SUM(ENERO:DICIEMBRE!S101)</f>
        <v>0</v>
      </c>
      <c r="T101" s="25">
        <f>SUM(ENERO:DICIEMBRE!T101)</f>
        <v>0</v>
      </c>
      <c r="U101" s="25">
        <f>SUM(ENERO:DICIEMBRE!U101)</f>
        <v>0</v>
      </c>
      <c r="V101" s="25">
        <f>SUM(ENERO:DICIEMBRE!V101)</f>
        <v>0</v>
      </c>
      <c r="W101" s="25">
        <f>SUM(ENERO:DICIEMBRE!W101)</f>
        <v>0</v>
      </c>
      <c r="X101" s="25">
        <f>SUM(ENERO:DICIEMBRE!X101)</f>
        <v>0</v>
      </c>
      <c r="Y101" s="25">
        <f>SUM(ENERO:DICIEMBRE!Y101)</f>
        <v>0</v>
      </c>
      <c r="Z101" s="25">
        <f>SUM(ENERO:DICIEMBRE!Z101)</f>
        <v>0</v>
      </c>
      <c r="AA101" s="25">
        <f>SUM(ENERO:DICIEMBRE!AA101)</f>
        <v>0</v>
      </c>
      <c r="AB101" s="25">
        <f>SUM(ENERO:DICIEMBRE!AB101)</f>
        <v>0</v>
      </c>
      <c r="AC101" s="25">
        <f>SUM(ENERO:DICIEMBRE!AC101)</f>
        <v>0</v>
      </c>
      <c r="AD101" s="25">
        <f>SUM(ENERO:DICIEMBRE!AD101)</f>
        <v>0</v>
      </c>
      <c r="AE101" s="25">
        <f>SUM(ENERO:DICIEMBRE!AE101)</f>
        <v>0</v>
      </c>
      <c r="AF101" s="25">
        <f>SUM(ENERO:DICIEMBRE!AF101)</f>
        <v>0</v>
      </c>
      <c r="AG101" s="25">
        <f>SUM(ENERO:DICIEMBRE!AG101)</f>
        <v>0</v>
      </c>
      <c r="AH101" s="25">
        <f>SUM(ENERO:DICIEMBRE!AH101)</f>
        <v>0</v>
      </c>
      <c r="AI101" s="25">
        <f>SUM(ENERO:DICIEMBRE!AI101)</f>
        <v>0</v>
      </c>
    </row>
    <row r="102" spans="1:35" x14ac:dyDescent="0.25">
      <c r="A102" s="35" t="s">
        <v>65</v>
      </c>
      <c r="B102" s="101">
        <f t="shared" si="15"/>
        <v>0</v>
      </c>
      <c r="C102" s="25">
        <f>SUM(ENERO:DICIEMBRE!C102)</f>
        <v>0</v>
      </c>
      <c r="D102" s="25">
        <f>SUM(ENERO:DICIEMBRE!D102)</f>
        <v>0</v>
      </c>
      <c r="E102" s="25">
        <f>SUM(ENERO:DICIEMBRE!E102)</f>
        <v>0</v>
      </c>
      <c r="F102" s="101">
        <f t="shared" si="13"/>
        <v>0</v>
      </c>
      <c r="G102" s="25">
        <f>SUM(ENERO:DICIEMBRE!G102)</f>
        <v>0</v>
      </c>
      <c r="H102" s="25">
        <f>SUM(ENERO:DICIEMBRE!H102)</f>
        <v>0</v>
      </c>
      <c r="I102" s="25">
        <f>SUM(ENERO:DICIEMBRE!I102)</f>
        <v>0</v>
      </c>
      <c r="J102" s="101">
        <f t="shared" si="16"/>
        <v>0</v>
      </c>
      <c r="K102" s="25">
        <f>SUM(ENERO:DICIEMBRE!K102)</f>
        <v>0</v>
      </c>
      <c r="L102" s="25">
        <f>SUM(ENERO:DICIEMBRE!L102)</f>
        <v>0</v>
      </c>
      <c r="M102" s="25">
        <f>SUM(ENERO:DICIEMBRE!M102)</f>
        <v>0</v>
      </c>
      <c r="N102" s="101">
        <f t="shared" si="14"/>
        <v>0</v>
      </c>
      <c r="O102" s="25">
        <f>SUM(ENERO:DICIEMBRE!O102)</f>
        <v>0</v>
      </c>
      <c r="P102" s="25">
        <f>SUM(ENERO:DICIEMBRE!P102)</f>
        <v>0</v>
      </c>
      <c r="Q102" s="25">
        <f>SUM(ENERO:DICIEMBRE!Q102)</f>
        <v>0</v>
      </c>
      <c r="R102" s="25">
        <f>SUM(ENERO:DICIEMBRE!R102)</f>
        <v>0</v>
      </c>
      <c r="S102" s="25">
        <f>SUM(ENERO:DICIEMBRE!S102)</f>
        <v>0</v>
      </c>
      <c r="T102" s="25">
        <f>SUM(ENERO:DICIEMBRE!T102)</f>
        <v>0</v>
      </c>
      <c r="U102" s="25">
        <f>SUM(ENERO:DICIEMBRE!U102)</f>
        <v>0</v>
      </c>
      <c r="V102" s="25">
        <f>SUM(ENERO:DICIEMBRE!V102)</f>
        <v>0</v>
      </c>
      <c r="W102" s="25">
        <f>SUM(ENERO:DICIEMBRE!W102)</f>
        <v>0</v>
      </c>
      <c r="X102" s="25">
        <f>SUM(ENERO:DICIEMBRE!X102)</f>
        <v>0</v>
      </c>
      <c r="Y102" s="25">
        <f>SUM(ENERO:DICIEMBRE!Y102)</f>
        <v>0</v>
      </c>
      <c r="Z102" s="25">
        <f>SUM(ENERO:DICIEMBRE!Z102)</f>
        <v>0</v>
      </c>
      <c r="AA102" s="25">
        <f>SUM(ENERO:DICIEMBRE!AA102)</f>
        <v>0</v>
      </c>
      <c r="AB102" s="25">
        <f>SUM(ENERO:DICIEMBRE!AB102)</f>
        <v>0</v>
      </c>
      <c r="AC102" s="25">
        <f>SUM(ENERO:DICIEMBRE!AC102)</f>
        <v>0</v>
      </c>
      <c r="AD102" s="25">
        <f>SUM(ENERO:DICIEMBRE!AD102)</f>
        <v>0</v>
      </c>
      <c r="AE102" s="25">
        <f>SUM(ENERO:DICIEMBRE!AE102)</f>
        <v>0</v>
      </c>
      <c r="AF102" s="25">
        <f>SUM(ENERO:DICIEMBRE!AF102)</f>
        <v>0</v>
      </c>
      <c r="AG102" s="25">
        <f>SUM(ENERO:DICIEMBRE!AG102)</f>
        <v>0</v>
      </c>
      <c r="AH102" s="25">
        <f>SUM(ENERO:DICIEMBRE!AH102)</f>
        <v>0</v>
      </c>
      <c r="AI102" s="25">
        <f>SUM(ENERO:DICIEMBRE!AI102)</f>
        <v>0</v>
      </c>
    </row>
    <row r="103" spans="1:35" x14ac:dyDescent="0.25">
      <c r="A103" s="35" t="s">
        <v>66</v>
      </c>
      <c r="B103" s="101">
        <f t="shared" si="15"/>
        <v>0</v>
      </c>
      <c r="C103" s="25">
        <f>SUM(ENERO:DICIEMBRE!C103)</f>
        <v>0</v>
      </c>
      <c r="D103" s="25">
        <f>SUM(ENERO:DICIEMBRE!D103)</f>
        <v>0</v>
      </c>
      <c r="E103" s="25">
        <f>SUM(ENERO:DICIEMBRE!E103)</f>
        <v>0</v>
      </c>
      <c r="F103" s="101">
        <f t="shared" si="13"/>
        <v>0</v>
      </c>
      <c r="G103" s="25">
        <f>SUM(ENERO:DICIEMBRE!G103)</f>
        <v>0</v>
      </c>
      <c r="H103" s="25">
        <f>SUM(ENERO:DICIEMBRE!H103)</f>
        <v>0</v>
      </c>
      <c r="I103" s="25">
        <f>SUM(ENERO:DICIEMBRE!I103)</f>
        <v>0</v>
      </c>
      <c r="J103" s="101">
        <f t="shared" si="16"/>
        <v>446</v>
      </c>
      <c r="K103" s="25">
        <f>SUM(ENERO:DICIEMBRE!K103)</f>
        <v>395</v>
      </c>
      <c r="L103" s="25">
        <f>SUM(ENERO:DICIEMBRE!L103)</f>
        <v>51</v>
      </c>
      <c r="M103" s="25">
        <f>SUM(ENERO:DICIEMBRE!M103)</f>
        <v>0</v>
      </c>
      <c r="N103" s="101">
        <f t="shared" si="14"/>
        <v>451</v>
      </c>
      <c r="O103" s="25">
        <f>SUM(ENERO:DICIEMBRE!O103)</f>
        <v>451</v>
      </c>
      <c r="P103" s="25">
        <f>SUM(ENERO:DICIEMBRE!P103)</f>
        <v>0</v>
      </c>
      <c r="Q103" s="25">
        <f>SUM(ENERO:DICIEMBRE!Q103)</f>
        <v>21</v>
      </c>
      <c r="R103" s="25">
        <f>SUM(ENERO:DICIEMBRE!R103)</f>
        <v>5</v>
      </c>
      <c r="S103" s="25">
        <f>SUM(ENERO:DICIEMBRE!S103)</f>
        <v>28</v>
      </c>
      <c r="T103" s="25">
        <f>SUM(ENERO:DICIEMBRE!T103)</f>
        <v>17</v>
      </c>
      <c r="U103" s="25">
        <f>SUM(ENERO:DICIEMBRE!U103)</f>
        <v>0</v>
      </c>
      <c r="V103" s="25">
        <f>SUM(ENERO:DICIEMBRE!V103)</f>
        <v>0</v>
      </c>
      <c r="W103" s="25">
        <f>SUM(ENERO:DICIEMBRE!W103)</f>
        <v>1620</v>
      </c>
      <c r="X103" s="25">
        <f>SUM(ENERO:DICIEMBRE!X103)</f>
        <v>72</v>
      </c>
      <c r="Y103" s="25">
        <f>SUM(ENERO:DICIEMBRE!Y103)</f>
        <v>0</v>
      </c>
      <c r="Z103" s="25">
        <f>SUM(ENERO:DICIEMBRE!Z103)</f>
        <v>0</v>
      </c>
      <c r="AA103" s="25">
        <f>SUM(ENERO:DICIEMBRE!AA103)</f>
        <v>0</v>
      </c>
      <c r="AB103" s="25">
        <f>SUM(ENERO:DICIEMBRE!AB103)</f>
        <v>0</v>
      </c>
      <c r="AC103" s="25">
        <f>SUM(ENERO:DICIEMBRE!AC103)</f>
        <v>0</v>
      </c>
      <c r="AD103" s="25">
        <f>SUM(ENERO:DICIEMBRE!AD103)</f>
        <v>0</v>
      </c>
      <c r="AE103" s="25">
        <f>SUM(ENERO:DICIEMBRE!AE103)</f>
        <v>0</v>
      </c>
      <c r="AF103" s="25">
        <f>SUM(ENERO:DICIEMBRE!AF103)</f>
        <v>0</v>
      </c>
      <c r="AG103" s="25">
        <f>SUM(ENERO:DICIEMBRE!AG103)</f>
        <v>0</v>
      </c>
      <c r="AH103" s="25">
        <f>SUM(ENERO:DICIEMBRE!AH103)</f>
        <v>0</v>
      </c>
      <c r="AI103" s="25">
        <f>SUM(ENERO:DICIEMBRE!AI103)</f>
        <v>0</v>
      </c>
    </row>
    <row r="104" spans="1:35" x14ac:dyDescent="0.25">
      <c r="A104" s="35" t="s">
        <v>67</v>
      </c>
      <c r="B104" s="105">
        <f t="shared" si="15"/>
        <v>0</v>
      </c>
      <c r="C104" s="25">
        <f>SUM(ENERO:DICIEMBRE!C104)</f>
        <v>0</v>
      </c>
      <c r="D104" s="25">
        <f>SUM(ENERO:DICIEMBRE!D104)</f>
        <v>0</v>
      </c>
      <c r="E104" s="25">
        <f>SUM(ENERO:DICIEMBRE!E104)</f>
        <v>0</v>
      </c>
      <c r="F104" s="105">
        <f t="shared" si="13"/>
        <v>0</v>
      </c>
      <c r="G104" s="25">
        <f>SUM(ENERO:DICIEMBRE!G104)</f>
        <v>0</v>
      </c>
      <c r="H104" s="25">
        <f>SUM(ENERO:DICIEMBRE!H104)</f>
        <v>0</v>
      </c>
      <c r="I104" s="25">
        <f>SUM(ENERO:DICIEMBRE!I104)</f>
        <v>0</v>
      </c>
      <c r="J104" s="105">
        <f t="shared" si="16"/>
        <v>696</v>
      </c>
      <c r="K104" s="25">
        <f>SUM(ENERO:DICIEMBRE!K104)</f>
        <v>647</v>
      </c>
      <c r="L104" s="25">
        <f>SUM(ENERO:DICIEMBRE!L104)</f>
        <v>49</v>
      </c>
      <c r="M104" s="25">
        <f>SUM(ENERO:DICIEMBRE!M104)</f>
        <v>0</v>
      </c>
      <c r="N104" s="101">
        <f t="shared" si="14"/>
        <v>741</v>
      </c>
      <c r="O104" s="25">
        <f>SUM(ENERO:DICIEMBRE!O104)</f>
        <v>19</v>
      </c>
      <c r="P104" s="25">
        <f>SUM(ENERO:DICIEMBRE!P104)</f>
        <v>722</v>
      </c>
      <c r="Q104" s="25">
        <f>SUM(ENERO:DICIEMBRE!Q104)</f>
        <v>4</v>
      </c>
      <c r="R104" s="25">
        <f>SUM(ENERO:DICIEMBRE!R104)</f>
        <v>107</v>
      </c>
      <c r="S104" s="25">
        <f>SUM(ENERO:DICIEMBRE!S104)</f>
        <v>0</v>
      </c>
      <c r="T104" s="25">
        <f>SUM(ENERO:DICIEMBRE!T104)</f>
        <v>367</v>
      </c>
      <c r="U104" s="25">
        <f>SUM(ENERO:DICIEMBRE!U104)</f>
        <v>178</v>
      </c>
      <c r="V104" s="25">
        <f>SUM(ENERO:DICIEMBRE!V104)</f>
        <v>145</v>
      </c>
      <c r="W104" s="25">
        <f>SUM(ENERO:DICIEMBRE!W104)</f>
        <v>1125</v>
      </c>
      <c r="X104" s="25">
        <f>SUM(ENERO:DICIEMBRE!X104)</f>
        <v>0</v>
      </c>
      <c r="Y104" s="25">
        <f>SUM(ENERO:DICIEMBRE!Y104)</f>
        <v>637</v>
      </c>
      <c r="Z104" s="25">
        <f>SUM(ENERO:DICIEMBRE!Z104)</f>
        <v>0</v>
      </c>
      <c r="AA104" s="25">
        <f>SUM(ENERO:DICIEMBRE!AA104)</f>
        <v>0</v>
      </c>
      <c r="AB104" s="25">
        <f>SUM(ENERO:DICIEMBRE!AB104)</f>
        <v>250</v>
      </c>
      <c r="AC104" s="25">
        <f>SUM(ENERO:DICIEMBRE!AC104)</f>
        <v>0</v>
      </c>
      <c r="AD104" s="25">
        <f>SUM(ENERO:DICIEMBRE!AD104)</f>
        <v>0</v>
      </c>
      <c r="AE104" s="25">
        <f>SUM(ENERO:DICIEMBRE!AE104)</f>
        <v>0</v>
      </c>
      <c r="AF104" s="25">
        <f>SUM(ENERO:DICIEMBRE!AF104)</f>
        <v>0</v>
      </c>
      <c r="AG104" s="25">
        <f>SUM(ENERO:DICIEMBRE!AG104)</f>
        <v>0</v>
      </c>
      <c r="AH104" s="25">
        <f>SUM(ENERO:DICIEMBRE!AH104)</f>
        <v>0</v>
      </c>
      <c r="AI104" s="25">
        <f>SUM(ENERO:DICIEMBRE!AI104)</f>
        <v>0</v>
      </c>
    </row>
    <row r="105" spans="1:35" x14ac:dyDescent="0.25">
      <c r="A105" s="35" t="s">
        <v>68</v>
      </c>
      <c r="B105" s="101">
        <f t="shared" si="15"/>
        <v>0</v>
      </c>
      <c r="C105" s="25">
        <f>SUM(ENERO:DICIEMBRE!C105)</f>
        <v>0</v>
      </c>
      <c r="D105" s="25">
        <f>SUM(ENERO:DICIEMBRE!D105)</f>
        <v>0</v>
      </c>
      <c r="E105" s="25">
        <f>SUM(ENERO:DICIEMBRE!E105)</f>
        <v>0</v>
      </c>
      <c r="F105" s="101">
        <f t="shared" si="13"/>
        <v>0</v>
      </c>
      <c r="G105" s="25">
        <f>SUM(ENERO:DICIEMBRE!G105)</f>
        <v>0</v>
      </c>
      <c r="H105" s="25">
        <f>SUM(ENERO:DICIEMBRE!H105)</f>
        <v>0</v>
      </c>
      <c r="I105" s="25">
        <f>SUM(ENERO:DICIEMBRE!I105)</f>
        <v>0</v>
      </c>
      <c r="J105" s="101">
        <f t="shared" si="16"/>
        <v>0</v>
      </c>
      <c r="K105" s="25">
        <f>SUM(ENERO:DICIEMBRE!K105)</f>
        <v>0</v>
      </c>
      <c r="L105" s="25">
        <f>SUM(ENERO:DICIEMBRE!L105)</f>
        <v>0</v>
      </c>
      <c r="M105" s="25">
        <f>SUM(ENERO:DICIEMBRE!M105)</f>
        <v>0</v>
      </c>
      <c r="N105" s="101">
        <f t="shared" si="14"/>
        <v>0</v>
      </c>
      <c r="O105" s="25">
        <f>SUM(ENERO:DICIEMBRE!O105)</f>
        <v>0</v>
      </c>
      <c r="P105" s="25">
        <f>SUM(ENERO:DICIEMBRE!P105)</f>
        <v>0</v>
      </c>
      <c r="Q105" s="25">
        <f>SUM(ENERO:DICIEMBRE!Q105)</f>
        <v>0</v>
      </c>
      <c r="R105" s="25">
        <f>SUM(ENERO:DICIEMBRE!R105)</f>
        <v>0</v>
      </c>
      <c r="S105" s="25">
        <f>SUM(ENERO:DICIEMBRE!S105)</f>
        <v>0</v>
      </c>
      <c r="T105" s="25">
        <f>SUM(ENERO:DICIEMBRE!T105)</f>
        <v>0</v>
      </c>
      <c r="U105" s="25">
        <f>SUM(ENERO:DICIEMBRE!U105)</f>
        <v>0</v>
      </c>
      <c r="V105" s="25">
        <f>SUM(ENERO:DICIEMBRE!V105)</f>
        <v>0</v>
      </c>
      <c r="W105" s="25">
        <f>SUM(ENERO:DICIEMBRE!W105)</f>
        <v>0</v>
      </c>
      <c r="X105" s="25">
        <f>SUM(ENERO:DICIEMBRE!X105)</f>
        <v>0</v>
      </c>
      <c r="Y105" s="25">
        <f>SUM(ENERO:DICIEMBRE!Y105)</f>
        <v>0</v>
      </c>
      <c r="Z105" s="25">
        <f>SUM(ENERO:DICIEMBRE!Z105)</f>
        <v>0</v>
      </c>
      <c r="AA105" s="25">
        <f>SUM(ENERO:DICIEMBRE!AA105)</f>
        <v>0</v>
      </c>
      <c r="AB105" s="25">
        <f>SUM(ENERO:DICIEMBRE!AB105)</f>
        <v>0</v>
      </c>
      <c r="AC105" s="25">
        <f>SUM(ENERO:DICIEMBRE!AC105)</f>
        <v>0</v>
      </c>
      <c r="AD105" s="25">
        <f>SUM(ENERO:DICIEMBRE!AD105)</f>
        <v>0</v>
      </c>
      <c r="AE105" s="25">
        <f>SUM(ENERO:DICIEMBRE!AE105)</f>
        <v>0</v>
      </c>
      <c r="AF105" s="25">
        <f>SUM(ENERO:DICIEMBRE!AF105)</f>
        <v>0</v>
      </c>
      <c r="AG105" s="25">
        <f>SUM(ENERO:DICIEMBRE!AG105)</f>
        <v>0</v>
      </c>
      <c r="AH105" s="25">
        <f>SUM(ENERO:DICIEMBRE!AH105)</f>
        <v>0</v>
      </c>
      <c r="AI105" s="25">
        <f>SUM(ENERO:DICIEMBRE!AI105)</f>
        <v>0</v>
      </c>
    </row>
    <row r="106" spans="1:35" x14ac:dyDescent="0.25">
      <c r="A106" s="35" t="s">
        <v>127</v>
      </c>
      <c r="B106" s="101">
        <f t="shared" si="15"/>
        <v>0</v>
      </c>
      <c r="C106" s="25">
        <f>SUM(ENERO:DICIEMBRE!C106)</f>
        <v>0</v>
      </c>
      <c r="D106" s="25">
        <f>SUM(ENERO:DICIEMBRE!D106)</f>
        <v>0</v>
      </c>
      <c r="E106" s="25">
        <f>SUM(ENERO:DICIEMBRE!E106)</f>
        <v>0</v>
      </c>
      <c r="F106" s="101">
        <f t="shared" si="13"/>
        <v>0</v>
      </c>
      <c r="G106" s="25">
        <f>SUM(ENERO:DICIEMBRE!G106)</f>
        <v>0</v>
      </c>
      <c r="H106" s="25">
        <f>SUM(ENERO:DICIEMBRE!H106)</f>
        <v>0</v>
      </c>
      <c r="I106" s="25">
        <f>SUM(ENERO:DICIEMBRE!I106)</f>
        <v>0</v>
      </c>
      <c r="J106" s="101">
        <f t="shared" si="16"/>
        <v>0</v>
      </c>
      <c r="K106" s="25">
        <f>SUM(ENERO:DICIEMBRE!K106)</f>
        <v>0</v>
      </c>
      <c r="L106" s="25">
        <f>SUM(ENERO:DICIEMBRE!L106)</f>
        <v>0</v>
      </c>
      <c r="M106" s="25">
        <f>SUM(ENERO:DICIEMBRE!M106)</f>
        <v>0</v>
      </c>
      <c r="N106" s="101">
        <f t="shared" si="14"/>
        <v>0</v>
      </c>
      <c r="O106" s="25">
        <f>SUM(ENERO:DICIEMBRE!O106)</f>
        <v>0</v>
      </c>
      <c r="P106" s="25">
        <f>SUM(ENERO:DICIEMBRE!P106)</f>
        <v>0</v>
      </c>
      <c r="Q106" s="25">
        <f>SUM(ENERO:DICIEMBRE!Q106)</f>
        <v>0</v>
      </c>
      <c r="R106" s="25">
        <f>SUM(ENERO:DICIEMBRE!R106)</f>
        <v>0</v>
      </c>
      <c r="S106" s="25">
        <f>SUM(ENERO:DICIEMBRE!S106)</f>
        <v>30</v>
      </c>
      <c r="T106" s="25">
        <f>SUM(ENERO:DICIEMBRE!T106)</f>
        <v>52</v>
      </c>
      <c r="U106" s="25">
        <f>SUM(ENERO:DICIEMBRE!U106)</f>
        <v>0</v>
      </c>
      <c r="V106" s="25">
        <f>SUM(ENERO:DICIEMBRE!V106)</f>
        <v>0</v>
      </c>
      <c r="W106" s="25">
        <f>SUM(ENERO:DICIEMBRE!W106)</f>
        <v>189</v>
      </c>
      <c r="X106" s="25">
        <f>SUM(ENERO:DICIEMBRE!X106)</f>
        <v>45</v>
      </c>
      <c r="Y106" s="25">
        <f>SUM(ENERO:DICIEMBRE!Y106)</f>
        <v>42</v>
      </c>
      <c r="Z106" s="25">
        <f>SUM(ENERO:DICIEMBRE!Z106)</f>
        <v>0</v>
      </c>
      <c r="AA106" s="25">
        <f>SUM(ENERO:DICIEMBRE!AA106)</f>
        <v>0</v>
      </c>
      <c r="AB106" s="25">
        <f>SUM(ENERO:DICIEMBRE!AB106)</f>
        <v>33</v>
      </c>
      <c r="AC106" s="25">
        <f>SUM(ENERO:DICIEMBRE!AC106)</f>
        <v>0</v>
      </c>
      <c r="AD106" s="25">
        <f>SUM(ENERO:DICIEMBRE!AD106)</f>
        <v>0</v>
      </c>
      <c r="AE106" s="25">
        <f>SUM(ENERO:DICIEMBRE!AE106)</f>
        <v>0</v>
      </c>
      <c r="AF106" s="25">
        <f>SUM(ENERO:DICIEMBRE!AF106)</f>
        <v>0</v>
      </c>
      <c r="AG106" s="25">
        <f>SUM(ENERO:DICIEMBRE!AG106)</f>
        <v>0</v>
      </c>
      <c r="AH106" s="25">
        <f>SUM(ENERO:DICIEMBRE!AH106)</f>
        <v>0</v>
      </c>
      <c r="AI106" s="25">
        <f>SUM(ENERO:DICIEMBRE!AI106)</f>
        <v>0</v>
      </c>
    </row>
    <row r="107" spans="1:35" x14ac:dyDescent="0.25">
      <c r="A107" s="35" t="s">
        <v>70</v>
      </c>
      <c r="B107" s="101">
        <f t="shared" si="15"/>
        <v>0</v>
      </c>
      <c r="C107" s="25">
        <f>SUM(ENERO:DICIEMBRE!C107)</f>
        <v>0</v>
      </c>
      <c r="D107" s="25">
        <f>SUM(ENERO:DICIEMBRE!D107)</f>
        <v>0</v>
      </c>
      <c r="E107" s="25">
        <f>SUM(ENERO:DICIEMBRE!E107)</f>
        <v>0</v>
      </c>
      <c r="F107" s="101">
        <f t="shared" si="13"/>
        <v>0</v>
      </c>
      <c r="G107" s="25">
        <f>SUM(ENERO:DICIEMBRE!G107)</f>
        <v>0</v>
      </c>
      <c r="H107" s="25">
        <f>SUM(ENERO:DICIEMBRE!H107)</f>
        <v>0</v>
      </c>
      <c r="I107" s="25">
        <f>SUM(ENERO:DICIEMBRE!I107)</f>
        <v>0</v>
      </c>
      <c r="J107" s="101">
        <f t="shared" si="16"/>
        <v>0</v>
      </c>
      <c r="K107" s="25">
        <f>SUM(ENERO:DICIEMBRE!K107)</f>
        <v>0</v>
      </c>
      <c r="L107" s="25">
        <f>SUM(ENERO:DICIEMBRE!L107)</f>
        <v>0</v>
      </c>
      <c r="M107" s="25">
        <f>SUM(ENERO:DICIEMBRE!M107)</f>
        <v>0</v>
      </c>
      <c r="N107" s="101">
        <f t="shared" si="14"/>
        <v>0</v>
      </c>
      <c r="O107" s="25">
        <f>SUM(ENERO:DICIEMBRE!O107)</f>
        <v>0</v>
      </c>
      <c r="P107" s="25">
        <f>SUM(ENERO:DICIEMBRE!P107)</f>
        <v>0</v>
      </c>
      <c r="Q107" s="25">
        <f>SUM(ENERO:DICIEMBRE!Q107)</f>
        <v>0</v>
      </c>
      <c r="R107" s="25">
        <f>SUM(ENERO:DICIEMBRE!R107)</f>
        <v>0</v>
      </c>
      <c r="S107" s="25">
        <f>SUM(ENERO:DICIEMBRE!S107)</f>
        <v>0</v>
      </c>
      <c r="T107" s="25">
        <f>SUM(ENERO:DICIEMBRE!T107)</f>
        <v>122</v>
      </c>
      <c r="U107" s="25">
        <f>SUM(ENERO:DICIEMBRE!U107)</f>
        <v>78</v>
      </c>
      <c r="V107" s="25">
        <f>SUM(ENERO:DICIEMBRE!V107)</f>
        <v>334</v>
      </c>
      <c r="W107" s="25">
        <f>SUM(ENERO:DICIEMBRE!W107)</f>
        <v>3158</v>
      </c>
      <c r="X107" s="25">
        <f>SUM(ENERO:DICIEMBRE!X107)</f>
        <v>0</v>
      </c>
      <c r="Y107" s="25">
        <f>SUM(ENERO:DICIEMBRE!Y107)</f>
        <v>304</v>
      </c>
      <c r="Z107" s="25">
        <f>SUM(ENERO:DICIEMBRE!Z107)</f>
        <v>0</v>
      </c>
      <c r="AA107" s="25">
        <f>SUM(ENERO:DICIEMBRE!AA107)</f>
        <v>0</v>
      </c>
      <c r="AB107" s="25">
        <f>SUM(ENERO:DICIEMBRE!AB107)</f>
        <v>24</v>
      </c>
      <c r="AC107" s="25">
        <f>SUM(ENERO:DICIEMBRE!AC107)</f>
        <v>0</v>
      </c>
      <c r="AD107" s="25">
        <f>SUM(ENERO:DICIEMBRE!AD107)</f>
        <v>0</v>
      </c>
      <c r="AE107" s="25">
        <f>SUM(ENERO:DICIEMBRE!AE107)</f>
        <v>0</v>
      </c>
      <c r="AF107" s="25">
        <f>SUM(ENERO:DICIEMBRE!AF107)</f>
        <v>0</v>
      </c>
      <c r="AG107" s="25">
        <f>SUM(ENERO:DICIEMBRE!AG107)</f>
        <v>51</v>
      </c>
      <c r="AH107" s="25">
        <f>SUM(ENERO:DICIEMBRE!AH107)</f>
        <v>174</v>
      </c>
      <c r="AI107" s="25">
        <f>SUM(ENERO:DICIEMBRE!AI107)</f>
        <v>174</v>
      </c>
    </row>
    <row r="108" spans="1:35" x14ac:dyDescent="0.25">
      <c r="A108" s="35" t="s">
        <v>71</v>
      </c>
      <c r="B108" s="109">
        <f t="shared" si="15"/>
        <v>0</v>
      </c>
      <c r="C108" s="25">
        <f>SUM(ENERO:DICIEMBRE!C108)</f>
        <v>0</v>
      </c>
      <c r="D108" s="25">
        <f>SUM(ENERO:DICIEMBRE!D108)</f>
        <v>0</v>
      </c>
      <c r="E108" s="25">
        <f>SUM(ENERO:DICIEMBRE!E108)</f>
        <v>0</v>
      </c>
      <c r="F108" s="109">
        <f t="shared" si="13"/>
        <v>0</v>
      </c>
      <c r="G108" s="25">
        <f>SUM(ENERO:DICIEMBRE!G108)</f>
        <v>0</v>
      </c>
      <c r="H108" s="25">
        <f>SUM(ENERO:DICIEMBRE!H108)</f>
        <v>0</v>
      </c>
      <c r="I108" s="25">
        <f>SUM(ENERO:DICIEMBRE!I108)</f>
        <v>0</v>
      </c>
      <c r="J108" s="109">
        <f t="shared" si="16"/>
        <v>492</v>
      </c>
      <c r="K108" s="25">
        <f>SUM(ENERO:DICIEMBRE!K108)</f>
        <v>474</v>
      </c>
      <c r="L108" s="25">
        <f>SUM(ENERO:DICIEMBRE!L108)</f>
        <v>18</v>
      </c>
      <c r="M108" s="25">
        <f>SUM(ENERO:DICIEMBRE!M108)</f>
        <v>0</v>
      </c>
      <c r="N108" s="101">
        <f t="shared" si="14"/>
        <v>497</v>
      </c>
      <c r="O108" s="25">
        <f>SUM(ENERO:DICIEMBRE!O108)</f>
        <v>497</v>
      </c>
      <c r="P108" s="25">
        <f>SUM(ENERO:DICIEMBRE!P108)</f>
        <v>0</v>
      </c>
      <c r="Q108" s="25">
        <f>SUM(ENERO:DICIEMBRE!Q108)</f>
        <v>38</v>
      </c>
      <c r="R108" s="25">
        <f>SUM(ENERO:DICIEMBRE!R108)</f>
        <v>0</v>
      </c>
      <c r="S108" s="25">
        <f>SUM(ENERO:DICIEMBRE!S108)</f>
        <v>559</v>
      </c>
      <c r="T108" s="25">
        <f>SUM(ENERO:DICIEMBRE!T108)</f>
        <v>6</v>
      </c>
      <c r="U108" s="25">
        <f>SUM(ENERO:DICIEMBRE!U108)</f>
        <v>93</v>
      </c>
      <c r="V108" s="25">
        <f>SUM(ENERO:DICIEMBRE!V108)</f>
        <v>140</v>
      </c>
      <c r="W108" s="25">
        <f>SUM(ENERO:DICIEMBRE!W108)</f>
        <v>6</v>
      </c>
      <c r="X108" s="25">
        <f>SUM(ENERO:DICIEMBRE!X108)</f>
        <v>1</v>
      </c>
      <c r="Y108" s="25">
        <f>SUM(ENERO:DICIEMBRE!Y108)</f>
        <v>0</v>
      </c>
      <c r="Z108" s="25">
        <f>SUM(ENERO:DICIEMBRE!Z108)</f>
        <v>0</v>
      </c>
      <c r="AA108" s="25">
        <f>SUM(ENERO:DICIEMBRE!AA108)</f>
        <v>0</v>
      </c>
      <c r="AB108" s="25">
        <f>SUM(ENERO:DICIEMBRE!AB108)</f>
        <v>40</v>
      </c>
      <c r="AC108" s="25">
        <f>SUM(ENERO:DICIEMBRE!AC108)</f>
        <v>0</v>
      </c>
      <c r="AD108" s="25">
        <f>SUM(ENERO:DICIEMBRE!AD108)</f>
        <v>51</v>
      </c>
      <c r="AE108" s="25">
        <f>SUM(ENERO:DICIEMBRE!AE108)</f>
        <v>0</v>
      </c>
      <c r="AF108" s="25">
        <f>SUM(ENERO:DICIEMBRE!AF108)</f>
        <v>0</v>
      </c>
      <c r="AG108" s="25">
        <f>SUM(ENERO:DICIEMBRE!AG108)</f>
        <v>0</v>
      </c>
      <c r="AH108" s="25">
        <f>SUM(ENERO:DICIEMBRE!AH108)</f>
        <v>0</v>
      </c>
      <c r="AI108" s="25">
        <f>SUM(ENERO:DICIEMBRE!AI108)</f>
        <v>0</v>
      </c>
    </row>
    <row r="109" spans="1:35" x14ac:dyDescent="0.25">
      <c r="A109" s="35" t="s">
        <v>72</v>
      </c>
      <c r="B109" s="105">
        <f t="shared" si="15"/>
        <v>0</v>
      </c>
      <c r="C109" s="25">
        <f>SUM(ENERO:DICIEMBRE!C109)</f>
        <v>0</v>
      </c>
      <c r="D109" s="25">
        <f>SUM(ENERO:DICIEMBRE!D109)</f>
        <v>0</v>
      </c>
      <c r="E109" s="25">
        <f>SUM(ENERO:DICIEMBRE!E109)</f>
        <v>0</v>
      </c>
      <c r="F109" s="105">
        <f t="shared" si="13"/>
        <v>0</v>
      </c>
      <c r="G109" s="25">
        <f>SUM(ENERO:DICIEMBRE!G109)</f>
        <v>0</v>
      </c>
      <c r="H109" s="25">
        <f>SUM(ENERO:DICIEMBRE!H109)</f>
        <v>0</v>
      </c>
      <c r="I109" s="25">
        <f>SUM(ENERO:DICIEMBRE!I109)</f>
        <v>0</v>
      </c>
      <c r="J109" s="105">
        <f t="shared" si="16"/>
        <v>1900</v>
      </c>
      <c r="K109" s="25">
        <f>SUM(ENERO:DICIEMBRE!K109)</f>
        <v>1805</v>
      </c>
      <c r="L109" s="25">
        <f>SUM(ENERO:DICIEMBRE!L109)</f>
        <v>95</v>
      </c>
      <c r="M109" s="25">
        <f>SUM(ENERO:DICIEMBRE!M109)</f>
        <v>0</v>
      </c>
      <c r="N109" s="101">
        <f t="shared" si="14"/>
        <v>1924</v>
      </c>
      <c r="O109" s="25">
        <f>SUM(ENERO:DICIEMBRE!O109)</f>
        <v>0</v>
      </c>
      <c r="P109" s="25">
        <f>SUM(ENERO:DICIEMBRE!P109)</f>
        <v>1924</v>
      </c>
      <c r="Q109" s="25">
        <f>SUM(ENERO:DICIEMBRE!Q109)</f>
        <v>0</v>
      </c>
      <c r="R109" s="25">
        <f>SUM(ENERO:DICIEMBRE!R109)</f>
        <v>74</v>
      </c>
      <c r="S109" s="25">
        <f>SUM(ENERO:DICIEMBRE!S109)</f>
        <v>0</v>
      </c>
      <c r="T109" s="25">
        <f>SUM(ENERO:DICIEMBRE!T109)</f>
        <v>980</v>
      </c>
      <c r="U109" s="25">
        <f>SUM(ENERO:DICIEMBRE!U109)</f>
        <v>1</v>
      </c>
      <c r="V109" s="25">
        <f>SUM(ENERO:DICIEMBRE!V109)</f>
        <v>5</v>
      </c>
      <c r="W109" s="25">
        <f>SUM(ENERO:DICIEMBRE!W109)</f>
        <v>621</v>
      </c>
      <c r="X109" s="25">
        <f>SUM(ENERO:DICIEMBRE!X109)</f>
        <v>0</v>
      </c>
      <c r="Y109" s="25">
        <f>SUM(ENERO:DICIEMBRE!Y109)</f>
        <v>471</v>
      </c>
      <c r="Z109" s="25">
        <f>SUM(ENERO:DICIEMBRE!Z109)</f>
        <v>0</v>
      </c>
      <c r="AA109" s="25">
        <f>SUM(ENERO:DICIEMBRE!AA109)</f>
        <v>0</v>
      </c>
      <c r="AB109" s="25">
        <f>SUM(ENERO:DICIEMBRE!AB109)</f>
        <v>604</v>
      </c>
      <c r="AC109" s="25">
        <f>SUM(ENERO:DICIEMBRE!AC109)</f>
        <v>35</v>
      </c>
      <c r="AD109" s="25">
        <f>SUM(ENERO:DICIEMBRE!AD109)</f>
        <v>0</v>
      </c>
      <c r="AE109" s="25">
        <f>SUM(ENERO:DICIEMBRE!AE109)</f>
        <v>0</v>
      </c>
      <c r="AF109" s="25">
        <f>SUM(ENERO:DICIEMBRE!AF109)</f>
        <v>0</v>
      </c>
      <c r="AG109" s="25">
        <f>SUM(ENERO:DICIEMBRE!AG109)</f>
        <v>0</v>
      </c>
      <c r="AH109" s="25">
        <f>SUM(ENERO:DICIEMBRE!AH109)</f>
        <v>0</v>
      </c>
      <c r="AI109" s="25">
        <f>SUM(ENERO:DICIEMBRE!AI109)</f>
        <v>0</v>
      </c>
    </row>
    <row r="110" spans="1:35" x14ac:dyDescent="0.25">
      <c r="A110" s="47" t="s">
        <v>73</v>
      </c>
      <c r="B110" s="101">
        <f t="shared" si="15"/>
        <v>0</v>
      </c>
      <c r="C110" s="25">
        <f>SUM(ENERO:DICIEMBRE!C110)</f>
        <v>0</v>
      </c>
      <c r="D110" s="25">
        <f>SUM(ENERO:DICIEMBRE!D110)</f>
        <v>0</v>
      </c>
      <c r="E110" s="25">
        <f>SUM(ENERO:DICIEMBRE!E110)</f>
        <v>0</v>
      </c>
      <c r="F110" s="101">
        <f t="shared" si="13"/>
        <v>0</v>
      </c>
      <c r="G110" s="25">
        <f>SUM(ENERO:DICIEMBRE!G110)</f>
        <v>0</v>
      </c>
      <c r="H110" s="25">
        <f>SUM(ENERO:DICIEMBRE!H110)</f>
        <v>0</v>
      </c>
      <c r="I110" s="25">
        <f>SUM(ENERO:DICIEMBRE!I110)</f>
        <v>0</v>
      </c>
      <c r="J110" s="101">
        <f t="shared" si="16"/>
        <v>0</v>
      </c>
      <c r="K110" s="25">
        <f>SUM(ENERO:DICIEMBRE!K110)</f>
        <v>0</v>
      </c>
      <c r="L110" s="25">
        <f>SUM(ENERO:DICIEMBRE!L110)</f>
        <v>0</v>
      </c>
      <c r="M110" s="25">
        <f>SUM(ENERO:DICIEMBRE!M110)</f>
        <v>0</v>
      </c>
      <c r="N110" s="101">
        <f t="shared" si="14"/>
        <v>0</v>
      </c>
      <c r="O110" s="25">
        <f>SUM(ENERO:DICIEMBRE!O110)</f>
        <v>0</v>
      </c>
      <c r="P110" s="25">
        <f>SUM(ENERO:DICIEMBRE!P110)</f>
        <v>0</v>
      </c>
      <c r="Q110" s="25">
        <f>SUM(ENERO:DICIEMBRE!Q110)</f>
        <v>0</v>
      </c>
      <c r="R110" s="25">
        <f>SUM(ENERO:DICIEMBRE!R110)</f>
        <v>0</v>
      </c>
      <c r="S110" s="25">
        <f>SUM(ENERO:DICIEMBRE!S110)</f>
        <v>0</v>
      </c>
      <c r="T110" s="25">
        <f>SUM(ENERO:DICIEMBRE!T110)</f>
        <v>0</v>
      </c>
      <c r="U110" s="25">
        <f>SUM(ENERO:DICIEMBRE!U110)</f>
        <v>0</v>
      </c>
      <c r="V110" s="25">
        <f>SUM(ENERO:DICIEMBRE!V110)</f>
        <v>0</v>
      </c>
      <c r="W110" s="25">
        <f>SUM(ENERO:DICIEMBRE!W110)</f>
        <v>0</v>
      </c>
      <c r="X110" s="25">
        <f>SUM(ENERO:DICIEMBRE!X110)</f>
        <v>0</v>
      </c>
      <c r="Y110" s="25">
        <f>SUM(ENERO:DICIEMBRE!Y110)</f>
        <v>0</v>
      </c>
      <c r="Z110" s="25">
        <f>SUM(ENERO:DICIEMBRE!Z110)</f>
        <v>0</v>
      </c>
      <c r="AA110" s="25">
        <f>SUM(ENERO:DICIEMBRE!AA110)</f>
        <v>0</v>
      </c>
      <c r="AB110" s="25">
        <f>SUM(ENERO:DICIEMBRE!AB110)</f>
        <v>0</v>
      </c>
      <c r="AC110" s="25">
        <f>SUM(ENERO:DICIEMBRE!AC110)</f>
        <v>0</v>
      </c>
      <c r="AD110" s="25">
        <f>SUM(ENERO:DICIEMBRE!AD110)</f>
        <v>0</v>
      </c>
      <c r="AE110" s="25">
        <f>SUM(ENERO:DICIEMBRE!AE110)</f>
        <v>0</v>
      </c>
      <c r="AF110" s="25">
        <f>SUM(ENERO:DICIEMBRE!AF110)</f>
        <v>0</v>
      </c>
      <c r="AG110" s="25">
        <f>SUM(ENERO:DICIEMBRE!AG110)</f>
        <v>0</v>
      </c>
      <c r="AH110" s="25">
        <f>SUM(ENERO:DICIEMBRE!AH110)</f>
        <v>0</v>
      </c>
      <c r="AI110" s="25">
        <f>SUM(ENERO:DICIEMBRE!AI110)</f>
        <v>0</v>
      </c>
    </row>
    <row r="111" spans="1:35" x14ac:dyDescent="0.25">
      <c r="A111" s="48" t="s">
        <v>74</v>
      </c>
      <c r="B111" s="105">
        <f t="shared" si="15"/>
        <v>0</v>
      </c>
      <c r="C111" s="25">
        <f>SUM(ENERO:DICIEMBRE!C111)</f>
        <v>0</v>
      </c>
      <c r="D111" s="25">
        <f>SUM(ENERO:DICIEMBRE!D111)</f>
        <v>0</v>
      </c>
      <c r="E111" s="25">
        <f>SUM(ENERO:DICIEMBRE!E111)</f>
        <v>0</v>
      </c>
      <c r="F111" s="105">
        <f t="shared" si="13"/>
        <v>0</v>
      </c>
      <c r="G111" s="25">
        <f>SUM(ENERO:DICIEMBRE!G111)</f>
        <v>0</v>
      </c>
      <c r="H111" s="25">
        <f>SUM(ENERO:DICIEMBRE!H111)</f>
        <v>0</v>
      </c>
      <c r="I111" s="25">
        <f>SUM(ENERO:DICIEMBRE!I111)</f>
        <v>0</v>
      </c>
      <c r="J111" s="105">
        <f t="shared" si="16"/>
        <v>0</v>
      </c>
      <c r="K111" s="25">
        <f>SUM(ENERO:DICIEMBRE!K111)</f>
        <v>0</v>
      </c>
      <c r="L111" s="25">
        <f>SUM(ENERO:DICIEMBRE!L111)</f>
        <v>0</v>
      </c>
      <c r="M111" s="25">
        <f>SUM(ENERO:DICIEMBRE!M111)</f>
        <v>0</v>
      </c>
      <c r="N111" s="101">
        <f t="shared" si="14"/>
        <v>0</v>
      </c>
      <c r="O111" s="25">
        <f>SUM(ENERO:DICIEMBRE!O111)</f>
        <v>0</v>
      </c>
      <c r="P111" s="25">
        <f>SUM(ENERO:DICIEMBRE!P111)</f>
        <v>0</v>
      </c>
      <c r="Q111" s="25">
        <f>SUM(ENERO:DICIEMBRE!Q111)</f>
        <v>0</v>
      </c>
      <c r="R111" s="25">
        <f>SUM(ENERO:DICIEMBRE!R111)</f>
        <v>0</v>
      </c>
      <c r="S111" s="25">
        <f>SUM(ENERO:DICIEMBRE!S111)</f>
        <v>0</v>
      </c>
      <c r="T111" s="25">
        <f>SUM(ENERO:DICIEMBRE!T111)</f>
        <v>0</v>
      </c>
      <c r="U111" s="25">
        <f>SUM(ENERO:DICIEMBRE!U111)</f>
        <v>0</v>
      </c>
      <c r="V111" s="25">
        <f>SUM(ENERO:DICIEMBRE!V111)</f>
        <v>0</v>
      </c>
      <c r="W111" s="25">
        <f>SUM(ENERO:DICIEMBRE!W111)</f>
        <v>0</v>
      </c>
      <c r="X111" s="25">
        <f>SUM(ENERO:DICIEMBRE!X111)</f>
        <v>0</v>
      </c>
      <c r="Y111" s="25">
        <f>SUM(ENERO:DICIEMBRE!Y111)</f>
        <v>0</v>
      </c>
      <c r="Z111" s="25">
        <f>SUM(ENERO:DICIEMBRE!Z111)</f>
        <v>0</v>
      </c>
      <c r="AA111" s="25">
        <f>SUM(ENERO:DICIEMBRE!AA111)</f>
        <v>0</v>
      </c>
      <c r="AB111" s="25">
        <f>SUM(ENERO:DICIEMBRE!AB111)</f>
        <v>0</v>
      </c>
      <c r="AC111" s="25">
        <f>SUM(ENERO:DICIEMBRE!AC111)</f>
        <v>0</v>
      </c>
      <c r="AD111" s="25">
        <f>SUM(ENERO:DICIEMBRE!AD111)</f>
        <v>0</v>
      </c>
      <c r="AE111" s="25">
        <f>SUM(ENERO:DICIEMBRE!AE111)</f>
        <v>0</v>
      </c>
      <c r="AF111" s="25">
        <f>SUM(ENERO:DICIEMBRE!AF111)</f>
        <v>0</v>
      </c>
      <c r="AG111" s="25">
        <f>SUM(ENERO:DICIEMBRE!AG111)</f>
        <v>0</v>
      </c>
      <c r="AH111" s="25">
        <f>SUM(ENERO:DICIEMBRE!AH111)</f>
        <v>0</v>
      </c>
      <c r="AI111" s="25">
        <f>SUM(ENERO:DICIEMBRE!AI111)</f>
        <v>0</v>
      </c>
    </row>
    <row r="112" spans="1:35" x14ac:dyDescent="0.25">
      <c r="A112" s="35" t="s">
        <v>75</v>
      </c>
      <c r="B112" s="101">
        <f t="shared" si="15"/>
        <v>0</v>
      </c>
      <c r="C112" s="25">
        <f>SUM(ENERO:DICIEMBRE!C112)</f>
        <v>0</v>
      </c>
      <c r="D112" s="25">
        <f>SUM(ENERO:DICIEMBRE!D112)</f>
        <v>0</v>
      </c>
      <c r="E112" s="25">
        <f>SUM(ENERO:DICIEMBRE!E112)</f>
        <v>0</v>
      </c>
      <c r="F112" s="101">
        <f t="shared" si="13"/>
        <v>0</v>
      </c>
      <c r="G112" s="25">
        <f>SUM(ENERO:DICIEMBRE!G112)</f>
        <v>0</v>
      </c>
      <c r="H112" s="25">
        <f>SUM(ENERO:DICIEMBRE!H112)</f>
        <v>0</v>
      </c>
      <c r="I112" s="25">
        <f>SUM(ENERO:DICIEMBRE!I112)</f>
        <v>0</v>
      </c>
      <c r="J112" s="101">
        <f t="shared" si="16"/>
        <v>0</v>
      </c>
      <c r="K112" s="25">
        <f>SUM(ENERO:DICIEMBRE!K112)</f>
        <v>0</v>
      </c>
      <c r="L112" s="25">
        <f>SUM(ENERO:DICIEMBRE!L112)</f>
        <v>0</v>
      </c>
      <c r="M112" s="25">
        <f>SUM(ENERO:DICIEMBRE!M112)</f>
        <v>0</v>
      </c>
      <c r="N112" s="101">
        <f t="shared" si="14"/>
        <v>0</v>
      </c>
      <c r="O112" s="25">
        <f>SUM(ENERO:DICIEMBRE!O112)</f>
        <v>0</v>
      </c>
      <c r="P112" s="25">
        <f>SUM(ENERO:DICIEMBRE!P112)</f>
        <v>0</v>
      </c>
      <c r="Q112" s="25">
        <f>SUM(ENERO:DICIEMBRE!Q112)</f>
        <v>0</v>
      </c>
      <c r="R112" s="25">
        <f>SUM(ENERO:DICIEMBRE!R112)</f>
        <v>0</v>
      </c>
      <c r="S112" s="25">
        <f>SUM(ENERO:DICIEMBRE!S112)</f>
        <v>0</v>
      </c>
      <c r="T112" s="25">
        <f>SUM(ENERO:DICIEMBRE!T112)</f>
        <v>0</v>
      </c>
      <c r="U112" s="25">
        <f>SUM(ENERO:DICIEMBRE!U112)</f>
        <v>0</v>
      </c>
      <c r="V112" s="25">
        <f>SUM(ENERO:DICIEMBRE!V112)</f>
        <v>0</v>
      </c>
      <c r="W112" s="25">
        <f>SUM(ENERO:DICIEMBRE!W112)</f>
        <v>0</v>
      </c>
      <c r="X112" s="25">
        <f>SUM(ENERO:DICIEMBRE!X112)</f>
        <v>0</v>
      </c>
      <c r="Y112" s="25">
        <f>SUM(ENERO:DICIEMBRE!Y112)</f>
        <v>0</v>
      </c>
      <c r="Z112" s="25">
        <f>SUM(ENERO:DICIEMBRE!Z112)</f>
        <v>0</v>
      </c>
      <c r="AA112" s="25">
        <f>SUM(ENERO:DICIEMBRE!AA112)</f>
        <v>0</v>
      </c>
      <c r="AB112" s="25">
        <f>SUM(ENERO:DICIEMBRE!AB112)</f>
        <v>0</v>
      </c>
      <c r="AC112" s="25">
        <f>SUM(ENERO:DICIEMBRE!AC112)</f>
        <v>0</v>
      </c>
      <c r="AD112" s="25">
        <f>SUM(ENERO:DICIEMBRE!AD112)</f>
        <v>0</v>
      </c>
      <c r="AE112" s="25">
        <f>SUM(ENERO:DICIEMBRE!AE112)</f>
        <v>0</v>
      </c>
      <c r="AF112" s="25">
        <f>SUM(ENERO:DICIEMBRE!AF112)</f>
        <v>0</v>
      </c>
      <c r="AG112" s="25">
        <f>SUM(ENERO:DICIEMBRE!AG112)</f>
        <v>0</v>
      </c>
      <c r="AH112" s="25">
        <f>SUM(ENERO:DICIEMBRE!AH112)</f>
        <v>0</v>
      </c>
      <c r="AI112" s="25">
        <f>SUM(ENERO:DICIEMBRE!AI112)</f>
        <v>0</v>
      </c>
    </row>
    <row r="113" spans="1:35" x14ac:dyDescent="0.25">
      <c r="A113" s="35" t="s">
        <v>76</v>
      </c>
      <c r="B113" s="101">
        <f t="shared" si="15"/>
        <v>0</v>
      </c>
      <c r="C113" s="25">
        <f>SUM(ENERO:DICIEMBRE!C113)</f>
        <v>0</v>
      </c>
      <c r="D113" s="25">
        <f>SUM(ENERO:DICIEMBRE!D113)</f>
        <v>0</v>
      </c>
      <c r="E113" s="25">
        <f>SUM(ENERO:DICIEMBRE!E113)</f>
        <v>0</v>
      </c>
      <c r="F113" s="101">
        <f t="shared" si="13"/>
        <v>0</v>
      </c>
      <c r="G113" s="25">
        <f>SUM(ENERO:DICIEMBRE!G113)</f>
        <v>0</v>
      </c>
      <c r="H113" s="25">
        <f>SUM(ENERO:DICIEMBRE!H113)</f>
        <v>0</v>
      </c>
      <c r="I113" s="25">
        <f>SUM(ENERO:DICIEMBRE!I113)</f>
        <v>0</v>
      </c>
      <c r="J113" s="101">
        <f t="shared" si="16"/>
        <v>0</v>
      </c>
      <c r="K113" s="25">
        <f>SUM(ENERO:DICIEMBRE!K113)</f>
        <v>0</v>
      </c>
      <c r="L113" s="25">
        <f>SUM(ENERO:DICIEMBRE!L113)</f>
        <v>0</v>
      </c>
      <c r="M113" s="25">
        <f>SUM(ENERO:DICIEMBRE!M113)</f>
        <v>0</v>
      </c>
      <c r="N113" s="101">
        <f t="shared" si="14"/>
        <v>0</v>
      </c>
      <c r="O113" s="25">
        <f>SUM(ENERO:DICIEMBRE!O113)</f>
        <v>0</v>
      </c>
      <c r="P113" s="25">
        <f>SUM(ENERO:DICIEMBRE!P113)</f>
        <v>0</v>
      </c>
      <c r="Q113" s="25">
        <f>SUM(ENERO:DICIEMBRE!Q113)</f>
        <v>0</v>
      </c>
      <c r="R113" s="25">
        <f>SUM(ENERO:DICIEMBRE!R113)</f>
        <v>0</v>
      </c>
      <c r="S113" s="25">
        <f>SUM(ENERO:DICIEMBRE!S113)</f>
        <v>0</v>
      </c>
      <c r="T113" s="25">
        <f>SUM(ENERO:DICIEMBRE!T113)</f>
        <v>0</v>
      </c>
      <c r="U113" s="25">
        <f>SUM(ENERO:DICIEMBRE!U113)</f>
        <v>0</v>
      </c>
      <c r="V113" s="25">
        <f>SUM(ENERO:DICIEMBRE!V113)</f>
        <v>0</v>
      </c>
      <c r="W113" s="25">
        <f>SUM(ENERO:DICIEMBRE!W113)</f>
        <v>0</v>
      </c>
      <c r="X113" s="25">
        <f>SUM(ENERO:DICIEMBRE!X113)</f>
        <v>0</v>
      </c>
      <c r="Y113" s="25">
        <f>SUM(ENERO:DICIEMBRE!Y113)</f>
        <v>0</v>
      </c>
      <c r="Z113" s="25">
        <f>SUM(ENERO:DICIEMBRE!Z113)</f>
        <v>0</v>
      </c>
      <c r="AA113" s="25">
        <f>SUM(ENERO:DICIEMBRE!AA113)</f>
        <v>0</v>
      </c>
      <c r="AB113" s="25">
        <f>SUM(ENERO:DICIEMBRE!AB113)</f>
        <v>0</v>
      </c>
      <c r="AC113" s="25">
        <f>SUM(ENERO:DICIEMBRE!AC113)</f>
        <v>0</v>
      </c>
      <c r="AD113" s="25">
        <f>SUM(ENERO:DICIEMBRE!AD113)</f>
        <v>0</v>
      </c>
      <c r="AE113" s="25">
        <f>SUM(ENERO:DICIEMBRE!AE113)</f>
        <v>0</v>
      </c>
      <c r="AF113" s="25">
        <f>SUM(ENERO:DICIEMBRE!AF113)</f>
        <v>0</v>
      </c>
      <c r="AG113" s="25">
        <f>SUM(ENERO:DICIEMBRE!AG113)</f>
        <v>0</v>
      </c>
      <c r="AH113" s="25">
        <f>SUM(ENERO:DICIEMBRE!AH113)</f>
        <v>0</v>
      </c>
      <c r="AI113" s="25">
        <f>SUM(ENERO:DICIEMBRE!AI113)</f>
        <v>0</v>
      </c>
    </row>
    <row r="114" spans="1:35" x14ac:dyDescent="0.25">
      <c r="A114" s="35" t="s">
        <v>77</v>
      </c>
      <c r="B114" s="105">
        <f t="shared" si="15"/>
        <v>0</v>
      </c>
      <c r="C114" s="25">
        <f>SUM(ENERO:DICIEMBRE!C114)</f>
        <v>0</v>
      </c>
      <c r="D114" s="25">
        <f>SUM(ENERO:DICIEMBRE!D114)</f>
        <v>0</v>
      </c>
      <c r="E114" s="25">
        <f>SUM(ENERO:DICIEMBRE!E114)</f>
        <v>0</v>
      </c>
      <c r="F114" s="105">
        <f t="shared" si="13"/>
        <v>0</v>
      </c>
      <c r="G114" s="25">
        <f>SUM(ENERO:DICIEMBRE!G114)</f>
        <v>0</v>
      </c>
      <c r="H114" s="25">
        <f>SUM(ENERO:DICIEMBRE!H114)</f>
        <v>0</v>
      </c>
      <c r="I114" s="25">
        <f>SUM(ENERO:DICIEMBRE!I114)</f>
        <v>0</v>
      </c>
      <c r="J114" s="105">
        <f t="shared" si="16"/>
        <v>0</v>
      </c>
      <c r="K114" s="25">
        <f>SUM(ENERO:DICIEMBRE!K114)</f>
        <v>0</v>
      </c>
      <c r="L114" s="25">
        <f>SUM(ENERO:DICIEMBRE!L114)</f>
        <v>0</v>
      </c>
      <c r="M114" s="25">
        <f>SUM(ENERO:DICIEMBRE!M114)</f>
        <v>0</v>
      </c>
      <c r="N114" s="101">
        <f t="shared" si="14"/>
        <v>0</v>
      </c>
      <c r="O114" s="25">
        <f>SUM(ENERO:DICIEMBRE!O114)</f>
        <v>0</v>
      </c>
      <c r="P114" s="25">
        <f>SUM(ENERO:DICIEMBRE!P114)</f>
        <v>0</v>
      </c>
      <c r="Q114" s="25">
        <f>SUM(ENERO:DICIEMBRE!Q114)</f>
        <v>0</v>
      </c>
      <c r="R114" s="25">
        <f>SUM(ENERO:DICIEMBRE!R114)</f>
        <v>0</v>
      </c>
      <c r="S114" s="25">
        <f>SUM(ENERO:DICIEMBRE!S114)</f>
        <v>0</v>
      </c>
      <c r="T114" s="25">
        <f>SUM(ENERO:DICIEMBRE!T114)</f>
        <v>0</v>
      </c>
      <c r="U114" s="25">
        <f>SUM(ENERO:DICIEMBRE!U114)</f>
        <v>0</v>
      </c>
      <c r="V114" s="25">
        <f>SUM(ENERO:DICIEMBRE!V114)</f>
        <v>0</v>
      </c>
      <c r="W114" s="25">
        <f>SUM(ENERO:DICIEMBRE!W114)</f>
        <v>0</v>
      </c>
      <c r="X114" s="25">
        <f>SUM(ENERO:DICIEMBRE!X114)</f>
        <v>0</v>
      </c>
      <c r="Y114" s="25">
        <f>SUM(ENERO:DICIEMBRE!Y114)</f>
        <v>0</v>
      </c>
      <c r="Z114" s="25">
        <f>SUM(ENERO:DICIEMBRE!Z114)</f>
        <v>0</v>
      </c>
      <c r="AA114" s="25">
        <f>SUM(ENERO:DICIEMBRE!AA114)</f>
        <v>0</v>
      </c>
      <c r="AB114" s="25">
        <f>SUM(ENERO:DICIEMBRE!AB114)</f>
        <v>0</v>
      </c>
      <c r="AC114" s="25">
        <f>SUM(ENERO:DICIEMBRE!AC114)</f>
        <v>0</v>
      </c>
      <c r="AD114" s="25">
        <f>SUM(ENERO:DICIEMBRE!AD114)</f>
        <v>0</v>
      </c>
      <c r="AE114" s="25">
        <f>SUM(ENERO:DICIEMBRE!AE114)</f>
        <v>0</v>
      </c>
      <c r="AF114" s="25">
        <f>SUM(ENERO:DICIEMBRE!AF114)</f>
        <v>0</v>
      </c>
      <c r="AG114" s="25">
        <f>SUM(ENERO:DICIEMBRE!AG114)</f>
        <v>0</v>
      </c>
      <c r="AH114" s="25">
        <f>SUM(ENERO:DICIEMBRE!AH114)</f>
        <v>0</v>
      </c>
      <c r="AI114" s="25">
        <f>SUM(ENERO:DICIEMBRE!AI114)</f>
        <v>0</v>
      </c>
    </row>
    <row r="115" spans="1:35" x14ac:dyDescent="0.25">
      <c r="A115" s="35" t="s">
        <v>78</v>
      </c>
      <c r="B115" s="101">
        <f t="shared" si="15"/>
        <v>0</v>
      </c>
      <c r="C115" s="25">
        <f>SUM(ENERO:DICIEMBRE!C115)</f>
        <v>0</v>
      </c>
      <c r="D115" s="25">
        <f>SUM(ENERO:DICIEMBRE!D115)</f>
        <v>0</v>
      </c>
      <c r="E115" s="25">
        <f>SUM(ENERO:DICIEMBRE!E115)</f>
        <v>0</v>
      </c>
      <c r="F115" s="101">
        <f t="shared" si="13"/>
        <v>0</v>
      </c>
      <c r="G115" s="25">
        <f>SUM(ENERO:DICIEMBRE!G115)</f>
        <v>0</v>
      </c>
      <c r="H115" s="25">
        <f>SUM(ENERO:DICIEMBRE!H115)</f>
        <v>0</v>
      </c>
      <c r="I115" s="25">
        <f>SUM(ENERO:DICIEMBRE!I115)</f>
        <v>0</v>
      </c>
      <c r="J115" s="101">
        <f t="shared" si="16"/>
        <v>53</v>
      </c>
      <c r="K115" s="25">
        <f>SUM(ENERO:DICIEMBRE!K115)</f>
        <v>52</v>
      </c>
      <c r="L115" s="25">
        <f>SUM(ENERO:DICIEMBRE!L115)</f>
        <v>1</v>
      </c>
      <c r="M115" s="25">
        <f>SUM(ENERO:DICIEMBRE!M115)</f>
        <v>0</v>
      </c>
      <c r="N115" s="101">
        <f t="shared" si="14"/>
        <v>54</v>
      </c>
      <c r="O115" s="25">
        <f>SUM(ENERO:DICIEMBRE!O115)</f>
        <v>0</v>
      </c>
      <c r="P115" s="25">
        <f>SUM(ENERO:DICIEMBRE!P115)</f>
        <v>54</v>
      </c>
      <c r="Q115" s="25">
        <f>SUM(ENERO:DICIEMBRE!Q115)</f>
        <v>0</v>
      </c>
      <c r="R115" s="25">
        <f>SUM(ENERO:DICIEMBRE!R115)</f>
        <v>11</v>
      </c>
      <c r="S115" s="25">
        <f>SUM(ENERO:DICIEMBRE!S115)</f>
        <v>0</v>
      </c>
      <c r="T115" s="25">
        <f>SUM(ENERO:DICIEMBRE!T115)</f>
        <v>76</v>
      </c>
      <c r="U115" s="25">
        <f>SUM(ENERO:DICIEMBRE!U115)</f>
        <v>0</v>
      </c>
      <c r="V115" s="25">
        <f>SUM(ENERO:DICIEMBRE!V115)</f>
        <v>7</v>
      </c>
      <c r="W115" s="25">
        <f>SUM(ENERO:DICIEMBRE!W115)</f>
        <v>4</v>
      </c>
      <c r="X115" s="25">
        <f>SUM(ENERO:DICIEMBRE!X115)</f>
        <v>0</v>
      </c>
      <c r="Y115" s="25">
        <f>SUM(ENERO:DICIEMBRE!Y115)</f>
        <v>127</v>
      </c>
      <c r="Z115" s="25">
        <f>SUM(ENERO:DICIEMBRE!Z115)</f>
        <v>0</v>
      </c>
      <c r="AA115" s="25">
        <f>SUM(ENERO:DICIEMBRE!AA115)</f>
        <v>0</v>
      </c>
      <c r="AB115" s="25">
        <f>SUM(ENERO:DICIEMBRE!AB115)</f>
        <v>17</v>
      </c>
      <c r="AC115" s="25">
        <f>SUM(ENERO:DICIEMBRE!AC115)</f>
        <v>0</v>
      </c>
      <c r="AD115" s="25">
        <f>SUM(ENERO:DICIEMBRE!AD115)</f>
        <v>0</v>
      </c>
      <c r="AE115" s="25">
        <f>SUM(ENERO:DICIEMBRE!AE115)</f>
        <v>0</v>
      </c>
      <c r="AF115" s="25">
        <f>SUM(ENERO:DICIEMBRE!AF115)</f>
        <v>0</v>
      </c>
      <c r="AG115" s="25">
        <f>SUM(ENERO:DICIEMBRE!AG115)</f>
        <v>0</v>
      </c>
      <c r="AH115" s="25">
        <f>SUM(ENERO:DICIEMBRE!AH115)</f>
        <v>0</v>
      </c>
      <c r="AI115" s="25">
        <f>SUM(ENERO:DICIEMBRE!AI115)</f>
        <v>0</v>
      </c>
    </row>
    <row r="116" spans="1:35" x14ac:dyDescent="0.25">
      <c r="A116" s="35" t="s">
        <v>79</v>
      </c>
      <c r="B116" s="97">
        <f t="shared" si="15"/>
        <v>0</v>
      </c>
      <c r="C116" s="25">
        <f>SUM(ENERO:DICIEMBRE!C116)</f>
        <v>0</v>
      </c>
      <c r="D116" s="25">
        <f>SUM(ENERO:DICIEMBRE!D116)</f>
        <v>0</v>
      </c>
      <c r="E116" s="25">
        <f>SUM(ENERO:DICIEMBRE!E116)</f>
        <v>0</v>
      </c>
      <c r="F116" s="97">
        <f t="shared" si="13"/>
        <v>0</v>
      </c>
      <c r="G116" s="25">
        <f>SUM(ENERO:DICIEMBRE!G116)</f>
        <v>0</v>
      </c>
      <c r="H116" s="25">
        <f>SUM(ENERO:DICIEMBRE!H116)</f>
        <v>0</v>
      </c>
      <c r="I116" s="25">
        <f>SUM(ENERO:DICIEMBRE!I116)</f>
        <v>0</v>
      </c>
      <c r="J116" s="97">
        <f t="shared" si="16"/>
        <v>82</v>
      </c>
      <c r="K116" s="25">
        <f>SUM(ENERO:DICIEMBRE!K116)</f>
        <v>74</v>
      </c>
      <c r="L116" s="25">
        <f>SUM(ENERO:DICIEMBRE!L116)</f>
        <v>8</v>
      </c>
      <c r="M116" s="25">
        <f>SUM(ENERO:DICIEMBRE!M116)</f>
        <v>0</v>
      </c>
      <c r="N116" s="101">
        <f t="shared" si="14"/>
        <v>92</v>
      </c>
      <c r="O116" s="25">
        <f>SUM(ENERO:DICIEMBRE!O116)</f>
        <v>0</v>
      </c>
      <c r="P116" s="25">
        <f>SUM(ENERO:DICIEMBRE!P116)</f>
        <v>92</v>
      </c>
      <c r="Q116" s="25">
        <f>SUM(ENERO:DICIEMBRE!Q116)</f>
        <v>0</v>
      </c>
      <c r="R116" s="25">
        <f>SUM(ENERO:DICIEMBRE!R116)</f>
        <v>9</v>
      </c>
      <c r="S116" s="25">
        <f>SUM(ENERO:DICIEMBRE!S116)</f>
        <v>0</v>
      </c>
      <c r="T116" s="25">
        <f>SUM(ENERO:DICIEMBRE!T116)</f>
        <v>11</v>
      </c>
      <c r="U116" s="25">
        <f>SUM(ENERO:DICIEMBRE!U116)</f>
        <v>20</v>
      </c>
      <c r="V116" s="25">
        <f>SUM(ENERO:DICIEMBRE!V116)</f>
        <v>20</v>
      </c>
      <c r="W116" s="25">
        <f>SUM(ENERO:DICIEMBRE!W116)</f>
        <v>0</v>
      </c>
      <c r="X116" s="25">
        <f>SUM(ENERO:DICIEMBRE!X116)</f>
        <v>0</v>
      </c>
      <c r="Y116" s="25">
        <f>SUM(ENERO:DICIEMBRE!Y116)</f>
        <v>10</v>
      </c>
      <c r="Z116" s="25">
        <f>SUM(ENERO:DICIEMBRE!Z116)</f>
        <v>0</v>
      </c>
      <c r="AA116" s="25">
        <f>SUM(ENERO:DICIEMBRE!AA116)</f>
        <v>0</v>
      </c>
      <c r="AB116" s="25">
        <f>SUM(ENERO:DICIEMBRE!AB116)</f>
        <v>65</v>
      </c>
      <c r="AC116" s="25">
        <f>SUM(ENERO:DICIEMBRE!AC116)</f>
        <v>0</v>
      </c>
      <c r="AD116" s="25">
        <f>SUM(ENERO:DICIEMBRE!AD116)</f>
        <v>0</v>
      </c>
      <c r="AE116" s="25">
        <f>SUM(ENERO:DICIEMBRE!AE116)</f>
        <v>0</v>
      </c>
      <c r="AF116" s="25">
        <f>SUM(ENERO:DICIEMBRE!AF116)</f>
        <v>0</v>
      </c>
      <c r="AG116" s="25">
        <f>SUM(ENERO:DICIEMBRE!AG116)</f>
        <v>0</v>
      </c>
      <c r="AH116" s="25">
        <f>SUM(ENERO:DICIEMBRE!AH116)</f>
        <v>0</v>
      </c>
      <c r="AI116" s="25">
        <f>SUM(ENERO:DICIEMBRE!AI116)</f>
        <v>0</v>
      </c>
    </row>
    <row r="117" spans="1:35" x14ac:dyDescent="0.25">
      <c r="A117" s="35" t="s">
        <v>80</v>
      </c>
      <c r="B117" s="97">
        <f t="shared" si="15"/>
        <v>0</v>
      </c>
      <c r="C117" s="25">
        <f>SUM(ENERO:DICIEMBRE!C117)</f>
        <v>0</v>
      </c>
      <c r="D117" s="25">
        <f>SUM(ENERO:DICIEMBRE!D117)</f>
        <v>0</v>
      </c>
      <c r="E117" s="25">
        <f>SUM(ENERO:DICIEMBRE!E117)</f>
        <v>0</v>
      </c>
      <c r="F117" s="97">
        <f t="shared" si="13"/>
        <v>0</v>
      </c>
      <c r="G117" s="25">
        <f>SUM(ENERO:DICIEMBRE!G117)</f>
        <v>0</v>
      </c>
      <c r="H117" s="25">
        <f>SUM(ENERO:DICIEMBRE!H117)</f>
        <v>0</v>
      </c>
      <c r="I117" s="25">
        <f>SUM(ENERO:DICIEMBRE!I117)</f>
        <v>0</v>
      </c>
      <c r="J117" s="97">
        <f t="shared" si="16"/>
        <v>0</v>
      </c>
      <c r="K117" s="25">
        <f>SUM(ENERO:DICIEMBRE!K117)</f>
        <v>0</v>
      </c>
      <c r="L117" s="25">
        <f>SUM(ENERO:DICIEMBRE!L117)</f>
        <v>0</v>
      </c>
      <c r="M117" s="25">
        <f>SUM(ENERO:DICIEMBRE!M117)</f>
        <v>0</v>
      </c>
      <c r="N117" s="101">
        <f t="shared" si="14"/>
        <v>0</v>
      </c>
      <c r="O117" s="25">
        <f>SUM(ENERO:DICIEMBRE!O117)</f>
        <v>0</v>
      </c>
      <c r="P117" s="25">
        <f>SUM(ENERO:DICIEMBRE!P117)</f>
        <v>0</v>
      </c>
      <c r="Q117" s="25">
        <f>SUM(ENERO:DICIEMBRE!Q117)</f>
        <v>0</v>
      </c>
      <c r="R117" s="25">
        <f>SUM(ENERO:DICIEMBRE!R117)</f>
        <v>0</v>
      </c>
      <c r="S117" s="25">
        <f>SUM(ENERO:DICIEMBRE!S117)</f>
        <v>0</v>
      </c>
      <c r="T117" s="25">
        <f>SUM(ENERO:DICIEMBRE!T117)</f>
        <v>0</v>
      </c>
      <c r="U117" s="25">
        <f>SUM(ENERO:DICIEMBRE!U117)</f>
        <v>0</v>
      </c>
      <c r="V117" s="25">
        <f>SUM(ENERO:DICIEMBRE!V117)</f>
        <v>0</v>
      </c>
      <c r="W117" s="25">
        <f>SUM(ENERO:DICIEMBRE!W117)</f>
        <v>0</v>
      </c>
      <c r="X117" s="25">
        <f>SUM(ENERO:DICIEMBRE!X117)</f>
        <v>0</v>
      </c>
      <c r="Y117" s="25">
        <f>SUM(ENERO:DICIEMBRE!Y117)</f>
        <v>0</v>
      </c>
      <c r="Z117" s="25">
        <f>SUM(ENERO:DICIEMBRE!Z117)</f>
        <v>0</v>
      </c>
      <c r="AA117" s="25">
        <f>SUM(ENERO:DICIEMBRE!AA117)</f>
        <v>0</v>
      </c>
      <c r="AB117" s="25">
        <f>SUM(ENERO:DICIEMBRE!AB117)</f>
        <v>0</v>
      </c>
      <c r="AC117" s="25">
        <f>SUM(ENERO:DICIEMBRE!AC117)</f>
        <v>0</v>
      </c>
      <c r="AD117" s="25">
        <f>SUM(ENERO:DICIEMBRE!AD117)</f>
        <v>0</v>
      </c>
      <c r="AE117" s="25">
        <f>SUM(ENERO:DICIEMBRE!AE117)</f>
        <v>0</v>
      </c>
      <c r="AF117" s="25">
        <f>SUM(ENERO:DICIEMBRE!AF117)</f>
        <v>0</v>
      </c>
      <c r="AG117" s="25">
        <f>SUM(ENERO:DICIEMBRE!AG117)</f>
        <v>0</v>
      </c>
      <c r="AH117" s="25">
        <f>SUM(ENERO:DICIEMBRE!AH117)</f>
        <v>0</v>
      </c>
      <c r="AI117" s="25">
        <f>SUM(ENERO:DICIEMBRE!AI117)</f>
        <v>0</v>
      </c>
    </row>
    <row r="118" spans="1:35" x14ac:dyDescent="0.25">
      <c r="A118" s="35" t="s">
        <v>81</v>
      </c>
      <c r="B118" s="97">
        <f t="shared" si="15"/>
        <v>0</v>
      </c>
      <c r="C118" s="25">
        <f>SUM(ENERO:DICIEMBRE!C118)</f>
        <v>0</v>
      </c>
      <c r="D118" s="25">
        <f>SUM(ENERO:DICIEMBRE!D118)</f>
        <v>0</v>
      </c>
      <c r="E118" s="25">
        <f>SUM(ENERO:DICIEMBRE!E118)</f>
        <v>0</v>
      </c>
      <c r="F118" s="97">
        <f t="shared" si="13"/>
        <v>0</v>
      </c>
      <c r="G118" s="25">
        <f>SUM(ENERO:DICIEMBRE!G118)</f>
        <v>0</v>
      </c>
      <c r="H118" s="25">
        <f>SUM(ENERO:DICIEMBRE!H118)</f>
        <v>0</v>
      </c>
      <c r="I118" s="25">
        <f>SUM(ENERO:DICIEMBRE!I118)</f>
        <v>0</v>
      </c>
      <c r="J118" s="97">
        <f t="shared" si="16"/>
        <v>0</v>
      </c>
      <c r="K118" s="25">
        <f>SUM(ENERO:DICIEMBRE!K118)</f>
        <v>0</v>
      </c>
      <c r="L118" s="25">
        <f>SUM(ENERO:DICIEMBRE!L118)</f>
        <v>0</v>
      </c>
      <c r="M118" s="25">
        <f>SUM(ENERO:DICIEMBRE!M118)</f>
        <v>0</v>
      </c>
      <c r="N118" s="101">
        <f t="shared" si="14"/>
        <v>0</v>
      </c>
      <c r="O118" s="25">
        <f>SUM(ENERO:DICIEMBRE!O118)</f>
        <v>0</v>
      </c>
      <c r="P118" s="25">
        <f>SUM(ENERO:DICIEMBRE!P118)</f>
        <v>0</v>
      </c>
      <c r="Q118" s="25">
        <f>SUM(ENERO:DICIEMBRE!Q118)</f>
        <v>0</v>
      </c>
      <c r="R118" s="25">
        <f>SUM(ENERO:DICIEMBRE!R118)</f>
        <v>0</v>
      </c>
      <c r="S118" s="25">
        <f>SUM(ENERO:DICIEMBRE!S118)</f>
        <v>0</v>
      </c>
      <c r="T118" s="25">
        <f>SUM(ENERO:DICIEMBRE!T118)</f>
        <v>0</v>
      </c>
      <c r="U118" s="25">
        <f>SUM(ENERO:DICIEMBRE!U118)</f>
        <v>0</v>
      </c>
      <c r="V118" s="25">
        <f>SUM(ENERO:DICIEMBRE!V118)</f>
        <v>0</v>
      </c>
      <c r="W118" s="25">
        <f>SUM(ENERO:DICIEMBRE!W118)</f>
        <v>0</v>
      </c>
      <c r="X118" s="25">
        <f>SUM(ENERO:DICIEMBRE!X118)</f>
        <v>0</v>
      </c>
      <c r="Y118" s="25">
        <f>SUM(ENERO:DICIEMBRE!Y118)</f>
        <v>0</v>
      </c>
      <c r="Z118" s="25">
        <f>SUM(ENERO:DICIEMBRE!Z118)</f>
        <v>0</v>
      </c>
      <c r="AA118" s="25">
        <f>SUM(ENERO:DICIEMBRE!AA118)</f>
        <v>0</v>
      </c>
      <c r="AB118" s="25">
        <f>SUM(ENERO:DICIEMBRE!AB118)</f>
        <v>0</v>
      </c>
      <c r="AC118" s="25">
        <f>SUM(ENERO:DICIEMBRE!AC118)</f>
        <v>0</v>
      </c>
      <c r="AD118" s="25">
        <f>SUM(ENERO:DICIEMBRE!AD118)</f>
        <v>0</v>
      </c>
      <c r="AE118" s="25">
        <f>SUM(ENERO:DICIEMBRE!AE118)</f>
        <v>0</v>
      </c>
      <c r="AF118" s="25">
        <f>SUM(ENERO:DICIEMBRE!AF118)</f>
        <v>0</v>
      </c>
      <c r="AG118" s="25">
        <f>SUM(ENERO:DICIEMBRE!AG118)</f>
        <v>0</v>
      </c>
      <c r="AH118" s="25">
        <f>SUM(ENERO:DICIEMBRE!AH118)</f>
        <v>0</v>
      </c>
      <c r="AI118" s="25">
        <f>SUM(ENERO:DICIEMBRE!AI118)</f>
        <v>0</v>
      </c>
    </row>
    <row r="119" spans="1:35" x14ac:dyDescent="0.25">
      <c r="A119" s="23" t="s">
        <v>82</v>
      </c>
      <c r="B119" s="97">
        <f t="shared" si="15"/>
        <v>0</v>
      </c>
      <c r="C119" s="25">
        <f>SUM(ENERO:DICIEMBRE!C119)</f>
        <v>0</v>
      </c>
      <c r="D119" s="25">
        <f>SUM(ENERO:DICIEMBRE!D119)</f>
        <v>0</v>
      </c>
      <c r="E119" s="25">
        <f>SUM(ENERO:DICIEMBRE!E119)</f>
        <v>0</v>
      </c>
      <c r="F119" s="97">
        <f t="shared" si="13"/>
        <v>0</v>
      </c>
      <c r="G119" s="25">
        <f>SUM(ENERO:DICIEMBRE!G119)</f>
        <v>0</v>
      </c>
      <c r="H119" s="25">
        <f>SUM(ENERO:DICIEMBRE!H119)</f>
        <v>0</v>
      </c>
      <c r="I119" s="25">
        <f>SUM(ENERO:DICIEMBRE!I119)</f>
        <v>0</v>
      </c>
      <c r="J119" s="97">
        <f t="shared" si="16"/>
        <v>90</v>
      </c>
      <c r="K119" s="25">
        <f>SUM(ENERO:DICIEMBRE!K119)</f>
        <v>40</v>
      </c>
      <c r="L119" s="25">
        <f>SUM(ENERO:DICIEMBRE!L119)</f>
        <v>49</v>
      </c>
      <c r="M119" s="25">
        <f>SUM(ENERO:DICIEMBRE!M119)</f>
        <v>1</v>
      </c>
      <c r="N119" s="101">
        <f t="shared" si="14"/>
        <v>92</v>
      </c>
      <c r="O119" s="25">
        <f>SUM(ENERO:DICIEMBRE!O119)</f>
        <v>0</v>
      </c>
      <c r="P119" s="25">
        <f>SUM(ENERO:DICIEMBRE!P119)</f>
        <v>92</v>
      </c>
      <c r="Q119" s="25">
        <f>SUM(ENERO:DICIEMBRE!Q119)</f>
        <v>0</v>
      </c>
      <c r="R119" s="25">
        <f>SUM(ENERO:DICIEMBRE!R119)</f>
        <v>1</v>
      </c>
      <c r="S119" s="25">
        <f>SUM(ENERO:DICIEMBRE!S119)</f>
        <v>0</v>
      </c>
      <c r="T119" s="25">
        <f>SUM(ENERO:DICIEMBRE!T119)</f>
        <v>1</v>
      </c>
      <c r="U119" s="25">
        <f>SUM(ENERO:DICIEMBRE!U119)</f>
        <v>81</v>
      </c>
      <c r="V119" s="25">
        <f>SUM(ENERO:DICIEMBRE!V119)</f>
        <v>2</v>
      </c>
      <c r="W119" s="25">
        <f>SUM(ENERO:DICIEMBRE!W119)</f>
        <v>408</v>
      </c>
      <c r="X119" s="25">
        <f>SUM(ENERO:DICIEMBRE!X119)</f>
        <v>0</v>
      </c>
      <c r="Y119" s="25">
        <f>SUM(ENERO:DICIEMBRE!Y119)</f>
        <v>224</v>
      </c>
      <c r="Z119" s="25">
        <f>SUM(ENERO:DICIEMBRE!Z119)</f>
        <v>0</v>
      </c>
      <c r="AA119" s="25">
        <f>SUM(ENERO:DICIEMBRE!AA119)</f>
        <v>0</v>
      </c>
      <c r="AB119" s="25">
        <f>SUM(ENERO:DICIEMBRE!AB119)</f>
        <v>0</v>
      </c>
      <c r="AC119" s="25">
        <f>SUM(ENERO:DICIEMBRE!AC119)</f>
        <v>0</v>
      </c>
      <c r="AD119" s="25">
        <f>SUM(ENERO:DICIEMBRE!AD119)</f>
        <v>0</v>
      </c>
      <c r="AE119" s="25">
        <f>SUM(ENERO:DICIEMBRE!AE119)</f>
        <v>0</v>
      </c>
      <c r="AF119" s="25">
        <f>SUM(ENERO:DICIEMBRE!AF119)</f>
        <v>0</v>
      </c>
      <c r="AG119" s="25">
        <f>SUM(ENERO:DICIEMBRE!AG119)</f>
        <v>0</v>
      </c>
      <c r="AH119" s="25">
        <f>SUM(ENERO:DICIEMBRE!AH119)</f>
        <v>0</v>
      </c>
      <c r="AI119" s="25">
        <f>SUM(ENERO:DICIEMBRE!AI119)</f>
        <v>0</v>
      </c>
    </row>
    <row r="120" spans="1:35" x14ac:dyDescent="0.25">
      <c r="A120" s="48" t="s">
        <v>83</v>
      </c>
      <c r="B120" s="97">
        <f t="shared" si="15"/>
        <v>0</v>
      </c>
      <c r="C120" s="25">
        <f>SUM(ENERO:DICIEMBRE!C120)</f>
        <v>0</v>
      </c>
      <c r="D120" s="25">
        <f>SUM(ENERO:DICIEMBRE!D120)</f>
        <v>0</v>
      </c>
      <c r="E120" s="25">
        <f>SUM(ENERO:DICIEMBRE!E120)</f>
        <v>0</v>
      </c>
      <c r="F120" s="97">
        <f t="shared" si="13"/>
        <v>0</v>
      </c>
      <c r="G120" s="25">
        <f>SUM(ENERO:DICIEMBRE!G120)</f>
        <v>0</v>
      </c>
      <c r="H120" s="25">
        <f>SUM(ENERO:DICIEMBRE!H120)</f>
        <v>0</v>
      </c>
      <c r="I120" s="25">
        <f>SUM(ENERO:DICIEMBRE!I120)</f>
        <v>0</v>
      </c>
      <c r="J120" s="97">
        <f t="shared" si="16"/>
        <v>423</v>
      </c>
      <c r="K120" s="25">
        <f>SUM(ENERO:DICIEMBRE!K120)</f>
        <v>423</v>
      </c>
      <c r="L120" s="25">
        <f>SUM(ENERO:DICIEMBRE!L120)</f>
        <v>0</v>
      </c>
      <c r="M120" s="25">
        <f>SUM(ENERO:DICIEMBRE!M120)</f>
        <v>0</v>
      </c>
      <c r="N120" s="101">
        <f t="shared" si="14"/>
        <v>426</v>
      </c>
      <c r="O120" s="25">
        <f>SUM(ENERO:DICIEMBRE!O120)</f>
        <v>2</v>
      </c>
      <c r="P120" s="25">
        <f>SUM(ENERO:DICIEMBRE!P120)</f>
        <v>424</v>
      </c>
      <c r="Q120" s="25">
        <f>SUM(ENERO:DICIEMBRE!Q120)</f>
        <v>0</v>
      </c>
      <c r="R120" s="25">
        <f>SUM(ENERO:DICIEMBRE!R120)</f>
        <v>41</v>
      </c>
      <c r="S120" s="25">
        <f>SUM(ENERO:DICIEMBRE!S120)</f>
        <v>0</v>
      </c>
      <c r="T120" s="25">
        <f>SUM(ENERO:DICIEMBRE!T120)</f>
        <v>91</v>
      </c>
      <c r="U120" s="25">
        <f>SUM(ENERO:DICIEMBRE!U120)</f>
        <v>139</v>
      </c>
      <c r="V120" s="25">
        <f>SUM(ENERO:DICIEMBRE!V120)</f>
        <v>241</v>
      </c>
      <c r="W120" s="25">
        <f>SUM(ENERO:DICIEMBRE!W120)</f>
        <v>29</v>
      </c>
      <c r="X120" s="25">
        <f>SUM(ENERO:DICIEMBRE!X120)</f>
        <v>0</v>
      </c>
      <c r="Y120" s="25">
        <f>SUM(ENERO:DICIEMBRE!Y120)</f>
        <v>31</v>
      </c>
      <c r="Z120" s="25">
        <f>SUM(ENERO:DICIEMBRE!Z120)</f>
        <v>0</v>
      </c>
      <c r="AA120" s="25">
        <f>SUM(ENERO:DICIEMBRE!AA120)</f>
        <v>0</v>
      </c>
      <c r="AB120" s="25">
        <f>SUM(ENERO:DICIEMBRE!AB120)</f>
        <v>0</v>
      </c>
      <c r="AC120" s="25">
        <f>SUM(ENERO:DICIEMBRE!AC120)</f>
        <v>0</v>
      </c>
      <c r="AD120" s="25">
        <f>SUM(ENERO:DICIEMBRE!AD120)</f>
        <v>0</v>
      </c>
      <c r="AE120" s="25">
        <f>SUM(ENERO:DICIEMBRE!AE120)</f>
        <v>0</v>
      </c>
      <c r="AF120" s="25">
        <f>SUM(ENERO:DICIEMBRE!AF120)</f>
        <v>0</v>
      </c>
      <c r="AG120" s="25">
        <f>SUM(ENERO:DICIEMBRE!AG120)</f>
        <v>0</v>
      </c>
      <c r="AH120" s="25">
        <f>SUM(ENERO:DICIEMBRE!AH120)</f>
        <v>0</v>
      </c>
      <c r="AI120" s="25">
        <f>SUM(ENERO:DICIEMBRE!AI120)</f>
        <v>0</v>
      </c>
    </row>
    <row r="121" spans="1:35" x14ac:dyDescent="0.25">
      <c r="A121" s="48" t="s">
        <v>84</v>
      </c>
      <c r="B121" s="97">
        <f t="shared" si="15"/>
        <v>0</v>
      </c>
      <c r="C121" s="25">
        <f>SUM(ENERO:DICIEMBRE!C121)</f>
        <v>0</v>
      </c>
      <c r="D121" s="25">
        <f>SUM(ENERO:DICIEMBRE!D121)</f>
        <v>0</v>
      </c>
      <c r="E121" s="25">
        <f>SUM(ENERO:DICIEMBRE!E121)</f>
        <v>0</v>
      </c>
      <c r="F121" s="97">
        <f t="shared" si="13"/>
        <v>0</v>
      </c>
      <c r="G121" s="25">
        <f>SUM(ENERO:DICIEMBRE!G121)</f>
        <v>0</v>
      </c>
      <c r="H121" s="25">
        <f>SUM(ENERO:DICIEMBRE!H121)</f>
        <v>0</v>
      </c>
      <c r="I121" s="25">
        <f>SUM(ENERO:DICIEMBRE!I121)</f>
        <v>0</v>
      </c>
      <c r="J121" s="97">
        <f t="shared" si="16"/>
        <v>113</v>
      </c>
      <c r="K121" s="25">
        <f>SUM(ENERO:DICIEMBRE!K121)</f>
        <v>109</v>
      </c>
      <c r="L121" s="25">
        <f>SUM(ENERO:DICIEMBRE!L121)</f>
        <v>4</v>
      </c>
      <c r="M121" s="25">
        <f>SUM(ENERO:DICIEMBRE!M121)</f>
        <v>0</v>
      </c>
      <c r="N121" s="101">
        <f t="shared" si="14"/>
        <v>113</v>
      </c>
      <c r="O121" s="25">
        <f>SUM(ENERO:DICIEMBRE!O121)</f>
        <v>110</v>
      </c>
      <c r="P121" s="25">
        <f>SUM(ENERO:DICIEMBRE!P121)</f>
        <v>3</v>
      </c>
      <c r="Q121" s="25">
        <f>SUM(ENERO:DICIEMBRE!Q121)</f>
        <v>2</v>
      </c>
      <c r="R121" s="25">
        <f>SUM(ENERO:DICIEMBRE!R121)</f>
        <v>0</v>
      </c>
      <c r="S121" s="25">
        <f>SUM(ENERO:DICIEMBRE!S121)</f>
        <v>57</v>
      </c>
      <c r="T121" s="25">
        <f>SUM(ENERO:DICIEMBRE!T121)</f>
        <v>20</v>
      </c>
      <c r="U121" s="25">
        <f>SUM(ENERO:DICIEMBRE!U121)</f>
        <v>4</v>
      </c>
      <c r="V121" s="25">
        <f>SUM(ENERO:DICIEMBRE!V121)</f>
        <v>5</v>
      </c>
      <c r="W121" s="25">
        <f>SUM(ENERO:DICIEMBRE!W121)</f>
        <v>86</v>
      </c>
      <c r="X121" s="25">
        <f>SUM(ENERO:DICIEMBRE!X121)</f>
        <v>9</v>
      </c>
      <c r="Y121" s="25">
        <f>SUM(ENERO:DICIEMBRE!Y121)</f>
        <v>12</v>
      </c>
      <c r="Z121" s="25">
        <f>SUM(ENERO:DICIEMBRE!Z121)</f>
        <v>0</v>
      </c>
      <c r="AA121" s="25">
        <f>SUM(ENERO:DICIEMBRE!AA121)</f>
        <v>0</v>
      </c>
      <c r="AB121" s="25">
        <f>SUM(ENERO:DICIEMBRE!AB121)</f>
        <v>0</v>
      </c>
      <c r="AC121" s="25">
        <f>SUM(ENERO:DICIEMBRE!AC121)</f>
        <v>0</v>
      </c>
      <c r="AD121" s="25">
        <f>SUM(ENERO:DICIEMBRE!AD121)</f>
        <v>0</v>
      </c>
      <c r="AE121" s="25">
        <f>SUM(ENERO:DICIEMBRE!AE121)</f>
        <v>0</v>
      </c>
      <c r="AF121" s="25">
        <f>SUM(ENERO:DICIEMBRE!AF121)</f>
        <v>0</v>
      </c>
      <c r="AG121" s="25">
        <f>SUM(ENERO:DICIEMBRE!AG121)</f>
        <v>0</v>
      </c>
      <c r="AH121" s="25">
        <f>SUM(ENERO:DICIEMBRE!AH121)</f>
        <v>0</v>
      </c>
      <c r="AI121" s="25">
        <f>SUM(ENERO:DICIEMBRE!AI121)</f>
        <v>0</v>
      </c>
    </row>
    <row r="122" spans="1:35" x14ac:dyDescent="0.25">
      <c r="A122" s="48" t="s">
        <v>85</v>
      </c>
      <c r="B122" s="97">
        <f t="shared" si="15"/>
        <v>0</v>
      </c>
      <c r="C122" s="25">
        <f>SUM(ENERO:DICIEMBRE!C122)</f>
        <v>0</v>
      </c>
      <c r="D122" s="25">
        <f>SUM(ENERO:DICIEMBRE!D122)</f>
        <v>0</v>
      </c>
      <c r="E122" s="25">
        <f>SUM(ENERO:DICIEMBRE!E122)</f>
        <v>0</v>
      </c>
      <c r="F122" s="97">
        <f t="shared" si="13"/>
        <v>0</v>
      </c>
      <c r="G122" s="25">
        <f>SUM(ENERO:DICIEMBRE!G122)</f>
        <v>0</v>
      </c>
      <c r="H122" s="25">
        <f>SUM(ENERO:DICIEMBRE!H122)</f>
        <v>0</v>
      </c>
      <c r="I122" s="25">
        <f>SUM(ENERO:DICIEMBRE!I122)</f>
        <v>0</v>
      </c>
      <c r="J122" s="97">
        <f t="shared" si="16"/>
        <v>456</v>
      </c>
      <c r="K122" s="25">
        <f>SUM(ENERO:DICIEMBRE!K122)</f>
        <v>433</v>
      </c>
      <c r="L122" s="25">
        <f>SUM(ENERO:DICIEMBRE!L122)</f>
        <v>22</v>
      </c>
      <c r="M122" s="25">
        <f>SUM(ENERO:DICIEMBRE!M122)</f>
        <v>1</v>
      </c>
      <c r="N122" s="101">
        <f t="shared" si="14"/>
        <v>606</v>
      </c>
      <c r="O122" s="25">
        <f>SUM(ENERO:DICIEMBRE!O122)</f>
        <v>15</v>
      </c>
      <c r="P122" s="25">
        <f>SUM(ENERO:DICIEMBRE!P122)</f>
        <v>591</v>
      </c>
      <c r="Q122" s="25">
        <f>SUM(ENERO:DICIEMBRE!Q122)</f>
        <v>0</v>
      </c>
      <c r="R122" s="25">
        <f>SUM(ENERO:DICIEMBRE!R122)</f>
        <v>53</v>
      </c>
      <c r="S122" s="25">
        <f>SUM(ENERO:DICIEMBRE!S122)</f>
        <v>0</v>
      </c>
      <c r="T122" s="25">
        <f>SUM(ENERO:DICIEMBRE!T122)</f>
        <v>539</v>
      </c>
      <c r="U122" s="25">
        <f>SUM(ENERO:DICIEMBRE!U122)</f>
        <v>319</v>
      </c>
      <c r="V122" s="25">
        <f>SUM(ENERO:DICIEMBRE!V122)</f>
        <v>425</v>
      </c>
      <c r="W122" s="25">
        <f>SUM(ENERO:DICIEMBRE!W122)</f>
        <v>357</v>
      </c>
      <c r="X122" s="25">
        <f>SUM(ENERO:DICIEMBRE!X122)</f>
        <v>0</v>
      </c>
      <c r="Y122" s="25">
        <f>SUM(ENERO:DICIEMBRE!Y122)</f>
        <v>4</v>
      </c>
      <c r="Z122" s="25">
        <f>SUM(ENERO:DICIEMBRE!Z122)</f>
        <v>0</v>
      </c>
      <c r="AA122" s="25">
        <f>SUM(ENERO:DICIEMBRE!AA122)</f>
        <v>0</v>
      </c>
      <c r="AB122" s="25">
        <f>SUM(ENERO:DICIEMBRE!AB122)</f>
        <v>140</v>
      </c>
      <c r="AC122" s="25">
        <f>SUM(ENERO:DICIEMBRE!AC122)</f>
        <v>0</v>
      </c>
      <c r="AD122" s="25">
        <f>SUM(ENERO:DICIEMBRE!AD122)</f>
        <v>0</v>
      </c>
      <c r="AE122" s="25">
        <f>SUM(ENERO:DICIEMBRE!AE122)</f>
        <v>0</v>
      </c>
      <c r="AF122" s="25">
        <f>SUM(ENERO:DICIEMBRE!AF122)</f>
        <v>0</v>
      </c>
      <c r="AG122" s="25">
        <f>SUM(ENERO:DICIEMBRE!AG122)</f>
        <v>0</v>
      </c>
      <c r="AH122" s="25">
        <f>SUM(ENERO:DICIEMBRE!AH122)</f>
        <v>0</v>
      </c>
      <c r="AI122" s="25">
        <f>SUM(ENERO:DICIEMBRE!AI122)</f>
        <v>0</v>
      </c>
    </row>
    <row r="123" spans="1:35" x14ac:dyDescent="0.25">
      <c r="A123" s="35" t="s">
        <v>86</v>
      </c>
      <c r="B123" s="97">
        <f t="shared" si="15"/>
        <v>0</v>
      </c>
      <c r="C123" s="25">
        <f>SUM(ENERO:DICIEMBRE!C123)</f>
        <v>0</v>
      </c>
      <c r="D123" s="25">
        <f>SUM(ENERO:DICIEMBRE!D123)</f>
        <v>0</v>
      </c>
      <c r="E123" s="25">
        <f>SUM(ENERO:DICIEMBRE!E123)</f>
        <v>0</v>
      </c>
      <c r="F123" s="97">
        <f t="shared" si="13"/>
        <v>0</v>
      </c>
      <c r="G123" s="25">
        <f>SUM(ENERO:DICIEMBRE!G123)</f>
        <v>0</v>
      </c>
      <c r="H123" s="25">
        <f>SUM(ENERO:DICIEMBRE!H123)</f>
        <v>0</v>
      </c>
      <c r="I123" s="25">
        <f>SUM(ENERO:DICIEMBRE!I123)</f>
        <v>0</v>
      </c>
      <c r="J123" s="97">
        <f t="shared" si="16"/>
        <v>1294</v>
      </c>
      <c r="K123" s="25">
        <f>SUM(ENERO:DICIEMBRE!K123)</f>
        <v>1079</v>
      </c>
      <c r="L123" s="25">
        <f>SUM(ENERO:DICIEMBRE!L123)</f>
        <v>215</v>
      </c>
      <c r="M123" s="25">
        <f>SUM(ENERO:DICIEMBRE!M123)</f>
        <v>0</v>
      </c>
      <c r="N123" s="101">
        <f t="shared" si="14"/>
        <v>1301</v>
      </c>
      <c r="O123" s="25">
        <f>SUM(ENERO:DICIEMBRE!O123)</f>
        <v>210</v>
      </c>
      <c r="P123" s="25">
        <f>SUM(ENERO:DICIEMBRE!P123)</f>
        <v>1091</v>
      </c>
      <c r="Q123" s="25">
        <f>SUM(ENERO:DICIEMBRE!Q123)</f>
        <v>88</v>
      </c>
      <c r="R123" s="25">
        <f>SUM(ENERO:DICIEMBRE!R123)</f>
        <v>363</v>
      </c>
      <c r="S123" s="25">
        <f>SUM(ENERO:DICIEMBRE!S123)</f>
        <v>115</v>
      </c>
      <c r="T123" s="25">
        <f>SUM(ENERO:DICIEMBRE!T123)</f>
        <v>475</v>
      </c>
      <c r="U123" s="25">
        <f>SUM(ENERO:DICIEMBRE!U123)</f>
        <v>174</v>
      </c>
      <c r="V123" s="25">
        <f>SUM(ENERO:DICIEMBRE!V123)</f>
        <v>65</v>
      </c>
      <c r="W123" s="25">
        <f>SUM(ENERO:DICIEMBRE!W123)</f>
        <v>1484</v>
      </c>
      <c r="X123" s="25">
        <f>SUM(ENERO:DICIEMBRE!X123)</f>
        <v>2</v>
      </c>
      <c r="Y123" s="25">
        <f>SUM(ENERO:DICIEMBRE!Y123)</f>
        <v>5</v>
      </c>
      <c r="Z123" s="25">
        <f>SUM(ENERO:DICIEMBRE!Z123)</f>
        <v>0</v>
      </c>
      <c r="AA123" s="25">
        <f>SUM(ENERO:DICIEMBRE!AA123)</f>
        <v>0</v>
      </c>
      <c r="AB123" s="25">
        <f>SUM(ENERO:DICIEMBRE!AB123)</f>
        <v>2772</v>
      </c>
      <c r="AC123" s="25">
        <f>SUM(ENERO:DICIEMBRE!AC123)</f>
        <v>935</v>
      </c>
      <c r="AD123" s="25">
        <f>SUM(ENERO:DICIEMBRE!AD123)</f>
        <v>120</v>
      </c>
      <c r="AE123" s="25">
        <f>SUM(ENERO:DICIEMBRE!AE123)</f>
        <v>0</v>
      </c>
      <c r="AF123" s="25">
        <f>SUM(ENERO:DICIEMBRE!AF123)</f>
        <v>0</v>
      </c>
      <c r="AG123" s="25">
        <f>SUM(ENERO:DICIEMBRE!AG123)</f>
        <v>0</v>
      </c>
      <c r="AH123" s="25">
        <f>SUM(ENERO:DICIEMBRE!AH123)</f>
        <v>0</v>
      </c>
      <c r="AI123" s="25">
        <f>SUM(ENERO:DICIEMBRE!AI123)</f>
        <v>0</v>
      </c>
    </row>
    <row r="124" spans="1:35" x14ac:dyDescent="0.25">
      <c r="A124" s="35" t="s">
        <v>87</v>
      </c>
      <c r="B124" s="101">
        <f t="shared" si="15"/>
        <v>0</v>
      </c>
      <c r="C124" s="25">
        <f>SUM(ENERO:DICIEMBRE!C124)</f>
        <v>0</v>
      </c>
      <c r="D124" s="25">
        <f>SUM(ENERO:DICIEMBRE!D124)</f>
        <v>0</v>
      </c>
      <c r="E124" s="25">
        <f>SUM(ENERO:DICIEMBRE!E124)</f>
        <v>0</v>
      </c>
      <c r="F124" s="101">
        <f t="shared" si="13"/>
        <v>0</v>
      </c>
      <c r="G124" s="25">
        <f>SUM(ENERO:DICIEMBRE!G124)</f>
        <v>0</v>
      </c>
      <c r="H124" s="25">
        <f>SUM(ENERO:DICIEMBRE!H124)</f>
        <v>0</v>
      </c>
      <c r="I124" s="25">
        <f>SUM(ENERO:DICIEMBRE!I124)</f>
        <v>0</v>
      </c>
      <c r="J124" s="101">
        <f t="shared" si="16"/>
        <v>915</v>
      </c>
      <c r="K124" s="25">
        <f>SUM(ENERO:DICIEMBRE!K124)</f>
        <v>757</v>
      </c>
      <c r="L124" s="25">
        <f>SUM(ENERO:DICIEMBRE!L124)</f>
        <v>158</v>
      </c>
      <c r="M124" s="25">
        <f>SUM(ENERO:DICIEMBRE!M124)</f>
        <v>0</v>
      </c>
      <c r="N124" s="101">
        <f t="shared" si="14"/>
        <v>929</v>
      </c>
      <c r="O124" s="25">
        <f>SUM(ENERO:DICIEMBRE!O124)</f>
        <v>344</v>
      </c>
      <c r="P124" s="25">
        <f>SUM(ENERO:DICIEMBRE!P124)</f>
        <v>585</v>
      </c>
      <c r="Q124" s="25">
        <f>SUM(ENERO:DICIEMBRE!Q124)</f>
        <v>37</v>
      </c>
      <c r="R124" s="25">
        <f>SUM(ENERO:DICIEMBRE!R124)</f>
        <v>140</v>
      </c>
      <c r="S124" s="25">
        <f>SUM(ENERO:DICIEMBRE!S124)</f>
        <v>85</v>
      </c>
      <c r="T124" s="25">
        <f>SUM(ENERO:DICIEMBRE!T124)</f>
        <v>219</v>
      </c>
      <c r="U124" s="25">
        <f>SUM(ENERO:DICIEMBRE!U124)</f>
        <v>289</v>
      </c>
      <c r="V124" s="25">
        <f>SUM(ENERO:DICIEMBRE!V124)</f>
        <v>204</v>
      </c>
      <c r="W124" s="25">
        <f>SUM(ENERO:DICIEMBRE!W124)</f>
        <v>12</v>
      </c>
      <c r="X124" s="25">
        <f>SUM(ENERO:DICIEMBRE!X124)</f>
        <v>9</v>
      </c>
      <c r="Y124" s="25">
        <f>SUM(ENERO:DICIEMBRE!Y124)</f>
        <v>43</v>
      </c>
      <c r="Z124" s="25">
        <f>SUM(ENERO:DICIEMBRE!Z124)</f>
        <v>0</v>
      </c>
      <c r="AA124" s="25">
        <f>SUM(ENERO:DICIEMBRE!AA124)</f>
        <v>0</v>
      </c>
      <c r="AB124" s="25">
        <f>SUM(ENERO:DICIEMBRE!AB124)</f>
        <v>700</v>
      </c>
      <c r="AC124" s="25">
        <f>SUM(ENERO:DICIEMBRE!AC124)</f>
        <v>150</v>
      </c>
      <c r="AD124" s="25">
        <f>SUM(ENERO:DICIEMBRE!AD124)</f>
        <v>164</v>
      </c>
      <c r="AE124" s="25">
        <f>SUM(ENERO:DICIEMBRE!AE124)</f>
        <v>0</v>
      </c>
      <c r="AF124" s="25">
        <f>SUM(ENERO:DICIEMBRE!AF124)</f>
        <v>0</v>
      </c>
      <c r="AG124" s="25">
        <f>SUM(ENERO:DICIEMBRE!AG124)</f>
        <v>0</v>
      </c>
      <c r="AH124" s="25">
        <f>SUM(ENERO:DICIEMBRE!AH124)</f>
        <v>0</v>
      </c>
      <c r="AI124" s="25">
        <f>SUM(ENERO:DICIEMBRE!AI124)</f>
        <v>0</v>
      </c>
    </row>
    <row r="125" spans="1:35" x14ac:dyDescent="0.25">
      <c r="A125" s="35" t="s">
        <v>88</v>
      </c>
      <c r="B125" s="101">
        <f t="shared" si="15"/>
        <v>0</v>
      </c>
      <c r="C125" s="25">
        <f>SUM(ENERO:DICIEMBRE!C125)</f>
        <v>0</v>
      </c>
      <c r="D125" s="25">
        <f>SUM(ENERO:DICIEMBRE!D125)</f>
        <v>0</v>
      </c>
      <c r="E125" s="25">
        <f>SUM(ENERO:DICIEMBRE!E125)</f>
        <v>0</v>
      </c>
      <c r="F125" s="101">
        <f t="shared" si="13"/>
        <v>0</v>
      </c>
      <c r="G125" s="25">
        <f>SUM(ENERO:DICIEMBRE!G125)</f>
        <v>0</v>
      </c>
      <c r="H125" s="25">
        <f>SUM(ENERO:DICIEMBRE!H125)</f>
        <v>0</v>
      </c>
      <c r="I125" s="25">
        <f>SUM(ENERO:DICIEMBRE!I125)</f>
        <v>0</v>
      </c>
      <c r="J125" s="101">
        <f t="shared" si="16"/>
        <v>316</v>
      </c>
      <c r="K125" s="25">
        <f>SUM(ENERO:DICIEMBRE!K125)</f>
        <v>304</v>
      </c>
      <c r="L125" s="25">
        <f>SUM(ENERO:DICIEMBRE!L125)</f>
        <v>12</v>
      </c>
      <c r="M125" s="25">
        <f>SUM(ENERO:DICIEMBRE!M125)</f>
        <v>0</v>
      </c>
      <c r="N125" s="101">
        <f t="shared" si="14"/>
        <v>320</v>
      </c>
      <c r="O125" s="25">
        <f>SUM(ENERO:DICIEMBRE!O125)</f>
        <v>320</v>
      </c>
      <c r="P125" s="25">
        <f>SUM(ENERO:DICIEMBRE!P125)</f>
        <v>0</v>
      </c>
      <c r="Q125" s="25">
        <f>SUM(ENERO:DICIEMBRE!Q125)</f>
        <v>16</v>
      </c>
      <c r="R125" s="25">
        <f>SUM(ENERO:DICIEMBRE!R125)</f>
        <v>0</v>
      </c>
      <c r="S125" s="25">
        <f>SUM(ENERO:DICIEMBRE!S125)</f>
        <v>475</v>
      </c>
      <c r="T125" s="25">
        <f>SUM(ENERO:DICIEMBRE!T125)</f>
        <v>10</v>
      </c>
      <c r="U125" s="25">
        <f>SUM(ENERO:DICIEMBRE!U125)</f>
        <v>76</v>
      </c>
      <c r="V125" s="25">
        <f>SUM(ENERO:DICIEMBRE!V125)</f>
        <v>20</v>
      </c>
      <c r="W125" s="25">
        <f>SUM(ENERO:DICIEMBRE!W125)</f>
        <v>4</v>
      </c>
      <c r="X125" s="25">
        <f>SUM(ENERO:DICIEMBRE!X125)</f>
        <v>5</v>
      </c>
      <c r="Y125" s="25">
        <f>SUM(ENERO:DICIEMBRE!Y125)</f>
        <v>27</v>
      </c>
      <c r="Z125" s="25">
        <f>SUM(ENERO:DICIEMBRE!Z125)</f>
        <v>0</v>
      </c>
      <c r="AA125" s="25">
        <f>SUM(ENERO:DICIEMBRE!AA125)</f>
        <v>0</v>
      </c>
      <c r="AB125" s="25">
        <f>SUM(ENERO:DICIEMBRE!AB125)</f>
        <v>29</v>
      </c>
      <c r="AC125" s="25">
        <f>SUM(ENERO:DICIEMBRE!AC125)</f>
        <v>0</v>
      </c>
      <c r="AD125" s="25">
        <f>SUM(ENERO:DICIEMBRE!AD125)</f>
        <v>0</v>
      </c>
      <c r="AE125" s="25">
        <f>SUM(ENERO:DICIEMBRE!AE125)</f>
        <v>0</v>
      </c>
      <c r="AF125" s="25">
        <f>SUM(ENERO:DICIEMBRE!AF125)</f>
        <v>0</v>
      </c>
      <c r="AG125" s="25">
        <f>SUM(ENERO:DICIEMBRE!AG125)</f>
        <v>0</v>
      </c>
      <c r="AH125" s="25">
        <f>SUM(ENERO:DICIEMBRE!AH125)</f>
        <v>0</v>
      </c>
      <c r="AI125" s="25">
        <f>SUM(ENERO:DICIEMBRE!AI125)</f>
        <v>0</v>
      </c>
    </row>
    <row r="126" spans="1:35" x14ac:dyDescent="0.25">
      <c r="A126" s="35" t="s">
        <v>89</v>
      </c>
      <c r="B126" s="105">
        <f t="shared" si="15"/>
        <v>0</v>
      </c>
      <c r="C126" s="25">
        <f>SUM(ENERO:DICIEMBRE!C126)</f>
        <v>0</v>
      </c>
      <c r="D126" s="25">
        <f>SUM(ENERO:DICIEMBRE!D126)</f>
        <v>0</v>
      </c>
      <c r="E126" s="25">
        <f>SUM(ENERO:DICIEMBRE!E126)</f>
        <v>0</v>
      </c>
      <c r="F126" s="105">
        <f t="shared" si="13"/>
        <v>0</v>
      </c>
      <c r="G126" s="25">
        <f>SUM(ENERO:DICIEMBRE!G126)</f>
        <v>0</v>
      </c>
      <c r="H126" s="25">
        <f>SUM(ENERO:DICIEMBRE!H126)</f>
        <v>0</v>
      </c>
      <c r="I126" s="25">
        <f>SUM(ENERO:DICIEMBRE!I126)</f>
        <v>0</v>
      </c>
      <c r="J126" s="105">
        <f t="shared" si="16"/>
        <v>1406</v>
      </c>
      <c r="K126" s="25">
        <f>SUM(ENERO:DICIEMBRE!K126)</f>
        <v>1269</v>
      </c>
      <c r="L126" s="25">
        <f>SUM(ENERO:DICIEMBRE!L126)</f>
        <v>137</v>
      </c>
      <c r="M126" s="25">
        <f>SUM(ENERO:DICIEMBRE!M126)</f>
        <v>0</v>
      </c>
      <c r="N126" s="101">
        <f t="shared" si="14"/>
        <v>1576</v>
      </c>
      <c r="O126" s="25">
        <f>SUM(ENERO:DICIEMBRE!O126)</f>
        <v>110</v>
      </c>
      <c r="P126" s="25">
        <f>SUM(ENERO:DICIEMBRE!P126)</f>
        <v>1466</v>
      </c>
      <c r="Q126" s="25">
        <f>SUM(ENERO:DICIEMBRE!Q126)</f>
        <v>1</v>
      </c>
      <c r="R126" s="25">
        <f>SUM(ENERO:DICIEMBRE!R126)</f>
        <v>188</v>
      </c>
      <c r="S126" s="25">
        <f>SUM(ENERO:DICIEMBRE!S126)</f>
        <v>31</v>
      </c>
      <c r="T126" s="25">
        <f>SUM(ENERO:DICIEMBRE!T126)</f>
        <v>823</v>
      </c>
      <c r="U126" s="25">
        <f>SUM(ENERO:DICIEMBRE!U126)</f>
        <v>528</v>
      </c>
      <c r="V126" s="25">
        <f>SUM(ENERO:DICIEMBRE!V126)</f>
        <v>542</v>
      </c>
      <c r="W126" s="25">
        <f>SUM(ENERO:DICIEMBRE!W126)</f>
        <v>247</v>
      </c>
      <c r="X126" s="25">
        <f>SUM(ENERO:DICIEMBRE!X126)</f>
        <v>0</v>
      </c>
      <c r="Y126" s="25">
        <f>SUM(ENERO:DICIEMBRE!Y126)</f>
        <v>641</v>
      </c>
      <c r="Z126" s="25">
        <f>SUM(ENERO:DICIEMBRE!Z126)</f>
        <v>0</v>
      </c>
      <c r="AA126" s="25">
        <f>SUM(ENERO:DICIEMBRE!AA126)</f>
        <v>0</v>
      </c>
      <c r="AB126" s="25">
        <f>SUM(ENERO:DICIEMBRE!AB126)</f>
        <v>99</v>
      </c>
      <c r="AC126" s="25">
        <f>SUM(ENERO:DICIEMBRE!AC126)</f>
        <v>0</v>
      </c>
      <c r="AD126" s="25">
        <f>SUM(ENERO:DICIEMBRE!AD126)</f>
        <v>0</v>
      </c>
      <c r="AE126" s="25">
        <f>SUM(ENERO:DICIEMBRE!AE126)</f>
        <v>0</v>
      </c>
      <c r="AF126" s="25">
        <f>SUM(ENERO:DICIEMBRE!AF126)</f>
        <v>0</v>
      </c>
      <c r="AG126" s="25">
        <f>SUM(ENERO:DICIEMBRE!AG126)</f>
        <v>0</v>
      </c>
      <c r="AH126" s="25">
        <f>SUM(ENERO:DICIEMBRE!AH126)</f>
        <v>0</v>
      </c>
      <c r="AI126" s="25">
        <f>SUM(ENERO:DICIEMBRE!AI126)</f>
        <v>0</v>
      </c>
    </row>
    <row r="127" spans="1:35" x14ac:dyDescent="0.25">
      <c r="A127" s="35" t="s">
        <v>90</v>
      </c>
      <c r="B127" s="97">
        <f t="shared" si="15"/>
        <v>0</v>
      </c>
      <c r="C127" s="25">
        <f>SUM(ENERO:DICIEMBRE!C127)</f>
        <v>0</v>
      </c>
      <c r="D127" s="25">
        <f>SUM(ENERO:DICIEMBRE!D127)</f>
        <v>0</v>
      </c>
      <c r="E127" s="25">
        <f>SUM(ENERO:DICIEMBRE!E127)</f>
        <v>0</v>
      </c>
      <c r="F127" s="97">
        <f t="shared" si="13"/>
        <v>0</v>
      </c>
      <c r="G127" s="25">
        <f>SUM(ENERO:DICIEMBRE!G127)</f>
        <v>0</v>
      </c>
      <c r="H127" s="25">
        <f>SUM(ENERO:DICIEMBRE!H127)</f>
        <v>0</v>
      </c>
      <c r="I127" s="25">
        <f>SUM(ENERO:DICIEMBRE!I127)</f>
        <v>0</v>
      </c>
      <c r="J127" s="97">
        <f t="shared" si="16"/>
        <v>0</v>
      </c>
      <c r="K127" s="25">
        <f>SUM(ENERO:DICIEMBRE!K127)</f>
        <v>0</v>
      </c>
      <c r="L127" s="25">
        <f>SUM(ENERO:DICIEMBRE!L127)</f>
        <v>0</v>
      </c>
      <c r="M127" s="25">
        <f>SUM(ENERO:DICIEMBRE!M127)</f>
        <v>0</v>
      </c>
      <c r="N127" s="101">
        <f t="shared" si="14"/>
        <v>0</v>
      </c>
      <c r="O127" s="25">
        <f>SUM(ENERO:DICIEMBRE!O127)</f>
        <v>0</v>
      </c>
      <c r="P127" s="25">
        <f>SUM(ENERO:DICIEMBRE!P127)</f>
        <v>0</v>
      </c>
      <c r="Q127" s="25">
        <f>SUM(ENERO:DICIEMBRE!Q127)</f>
        <v>0</v>
      </c>
      <c r="R127" s="25">
        <f>SUM(ENERO:DICIEMBRE!R127)</f>
        <v>0</v>
      </c>
      <c r="S127" s="25">
        <f>SUM(ENERO:DICIEMBRE!S127)</f>
        <v>0</v>
      </c>
      <c r="T127" s="25">
        <f>SUM(ENERO:DICIEMBRE!T127)</f>
        <v>0</v>
      </c>
      <c r="U127" s="25">
        <f>SUM(ENERO:DICIEMBRE!U127)</f>
        <v>0</v>
      </c>
      <c r="V127" s="25">
        <f>SUM(ENERO:DICIEMBRE!V127)</f>
        <v>0</v>
      </c>
      <c r="W127" s="25">
        <f>SUM(ENERO:DICIEMBRE!W127)</f>
        <v>0</v>
      </c>
      <c r="X127" s="25">
        <f>SUM(ENERO:DICIEMBRE!X127)</f>
        <v>0</v>
      </c>
      <c r="Y127" s="25">
        <f>SUM(ENERO:DICIEMBRE!Y127)</f>
        <v>0</v>
      </c>
      <c r="Z127" s="25">
        <f>SUM(ENERO:DICIEMBRE!Z127)</f>
        <v>0</v>
      </c>
      <c r="AA127" s="25">
        <f>SUM(ENERO:DICIEMBRE!AA127)</f>
        <v>0</v>
      </c>
      <c r="AB127" s="25">
        <f>SUM(ENERO:DICIEMBRE!AB127)</f>
        <v>0</v>
      </c>
      <c r="AC127" s="25">
        <f>SUM(ENERO:DICIEMBRE!AC127)</f>
        <v>0</v>
      </c>
      <c r="AD127" s="25">
        <f>SUM(ENERO:DICIEMBRE!AD127)</f>
        <v>0</v>
      </c>
      <c r="AE127" s="25">
        <f>SUM(ENERO:DICIEMBRE!AE127)</f>
        <v>0</v>
      </c>
      <c r="AF127" s="25">
        <f>SUM(ENERO:DICIEMBRE!AF127)</f>
        <v>0</v>
      </c>
      <c r="AG127" s="25">
        <f>SUM(ENERO:DICIEMBRE!AG127)</f>
        <v>0</v>
      </c>
      <c r="AH127" s="25">
        <f>SUM(ENERO:DICIEMBRE!AH127)</f>
        <v>0</v>
      </c>
      <c r="AI127" s="25">
        <f>SUM(ENERO:DICIEMBRE!AI127)</f>
        <v>0</v>
      </c>
    </row>
    <row r="128" spans="1:35" x14ac:dyDescent="0.25">
      <c r="A128" s="35" t="s">
        <v>91</v>
      </c>
      <c r="B128" s="97">
        <f t="shared" si="15"/>
        <v>0</v>
      </c>
      <c r="C128" s="25">
        <f>SUM(ENERO:DICIEMBRE!C128)</f>
        <v>0</v>
      </c>
      <c r="D128" s="25">
        <f>SUM(ENERO:DICIEMBRE!D128)</f>
        <v>0</v>
      </c>
      <c r="E128" s="25">
        <f>SUM(ENERO:DICIEMBRE!E128)</f>
        <v>0</v>
      </c>
      <c r="F128" s="97">
        <f t="shared" si="13"/>
        <v>0</v>
      </c>
      <c r="G128" s="25">
        <f>SUM(ENERO:DICIEMBRE!G128)</f>
        <v>0</v>
      </c>
      <c r="H128" s="25">
        <f>SUM(ENERO:DICIEMBRE!H128)</f>
        <v>0</v>
      </c>
      <c r="I128" s="25">
        <f>SUM(ENERO:DICIEMBRE!I128)</f>
        <v>0</v>
      </c>
      <c r="J128" s="97">
        <f t="shared" si="16"/>
        <v>768</v>
      </c>
      <c r="K128" s="25">
        <f>SUM(ENERO:DICIEMBRE!K128)</f>
        <v>675</v>
      </c>
      <c r="L128" s="25">
        <f>SUM(ENERO:DICIEMBRE!L128)</f>
        <v>93</v>
      </c>
      <c r="M128" s="25">
        <f>SUM(ENERO:DICIEMBRE!M128)</f>
        <v>0</v>
      </c>
      <c r="N128" s="101">
        <f t="shared" si="14"/>
        <v>777</v>
      </c>
      <c r="O128" s="25">
        <f>SUM(ENERO:DICIEMBRE!O128)</f>
        <v>0</v>
      </c>
      <c r="P128" s="25">
        <f>SUM(ENERO:DICIEMBRE!P128)</f>
        <v>777</v>
      </c>
      <c r="Q128" s="25">
        <f>SUM(ENERO:DICIEMBRE!Q128)</f>
        <v>0</v>
      </c>
      <c r="R128" s="25">
        <f>SUM(ENERO:DICIEMBRE!R128)</f>
        <v>8</v>
      </c>
      <c r="S128" s="25">
        <f>SUM(ENERO:DICIEMBRE!S128)</f>
        <v>0</v>
      </c>
      <c r="T128" s="25">
        <f>SUM(ENERO:DICIEMBRE!T128)</f>
        <v>44</v>
      </c>
      <c r="U128" s="25">
        <f>SUM(ENERO:DICIEMBRE!U128)</f>
        <v>47</v>
      </c>
      <c r="V128" s="25">
        <f>SUM(ENERO:DICIEMBRE!V128)</f>
        <v>0</v>
      </c>
      <c r="W128" s="25">
        <f>SUM(ENERO:DICIEMBRE!W128)</f>
        <v>7</v>
      </c>
      <c r="X128" s="25">
        <f>SUM(ENERO:DICIEMBRE!X128)</f>
        <v>0</v>
      </c>
      <c r="Y128" s="25">
        <f>SUM(ENERO:DICIEMBRE!Y128)</f>
        <v>142</v>
      </c>
      <c r="Z128" s="25">
        <f>SUM(ENERO:DICIEMBRE!Z128)</f>
        <v>0</v>
      </c>
      <c r="AA128" s="25">
        <f>SUM(ENERO:DICIEMBRE!AA128)</f>
        <v>0</v>
      </c>
      <c r="AB128" s="25">
        <f>SUM(ENERO:DICIEMBRE!AB128)</f>
        <v>266</v>
      </c>
      <c r="AC128" s="25">
        <f>SUM(ENERO:DICIEMBRE!AC128)</f>
        <v>146</v>
      </c>
      <c r="AD128" s="25">
        <f>SUM(ENERO:DICIEMBRE!AD128)</f>
        <v>0</v>
      </c>
      <c r="AE128" s="25">
        <f>SUM(ENERO:DICIEMBRE!AE128)</f>
        <v>0</v>
      </c>
      <c r="AF128" s="25">
        <f>SUM(ENERO:DICIEMBRE!AF128)</f>
        <v>0</v>
      </c>
      <c r="AG128" s="25">
        <f>SUM(ENERO:DICIEMBRE!AG128)</f>
        <v>0</v>
      </c>
      <c r="AH128" s="25">
        <f>SUM(ENERO:DICIEMBRE!AH128)</f>
        <v>0</v>
      </c>
      <c r="AI128" s="25">
        <f>SUM(ENERO:DICIEMBRE!AI128)</f>
        <v>0</v>
      </c>
    </row>
    <row r="129" spans="1:66" x14ac:dyDescent="0.25">
      <c r="A129" s="35" t="s">
        <v>92</v>
      </c>
      <c r="B129" s="97">
        <f t="shared" si="15"/>
        <v>0</v>
      </c>
      <c r="C129" s="25">
        <f>SUM(ENERO:DICIEMBRE!C129)</f>
        <v>0</v>
      </c>
      <c r="D129" s="25">
        <f>SUM(ENERO:DICIEMBRE!D129)</f>
        <v>0</v>
      </c>
      <c r="E129" s="25">
        <f>SUM(ENERO:DICIEMBRE!E129)</f>
        <v>0</v>
      </c>
      <c r="F129" s="97">
        <f t="shared" si="13"/>
        <v>0</v>
      </c>
      <c r="G129" s="25">
        <f>SUM(ENERO:DICIEMBRE!G129)</f>
        <v>0</v>
      </c>
      <c r="H129" s="25">
        <f>SUM(ENERO:DICIEMBRE!H129)</f>
        <v>0</v>
      </c>
      <c r="I129" s="25">
        <f>SUM(ENERO:DICIEMBRE!I129)</f>
        <v>0</v>
      </c>
      <c r="J129" s="97">
        <f t="shared" si="16"/>
        <v>0</v>
      </c>
      <c r="K129" s="25">
        <f>SUM(ENERO:DICIEMBRE!K129)</f>
        <v>0</v>
      </c>
      <c r="L129" s="25">
        <f>SUM(ENERO:DICIEMBRE!L129)</f>
        <v>0</v>
      </c>
      <c r="M129" s="25">
        <f>SUM(ENERO:DICIEMBRE!M129)</f>
        <v>0</v>
      </c>
      <c r="N129" s="101">
        <f t="shared" si="14"/>
        <v>0</v>
      </c>
      <c r="O129" s="25">
        <f>SUM(ENERO:DICIEMBRE!O129)</f>
        <v>0</v>
      </c>
      <c r="P129" s="25">
        <f>SUM(ENERO:DICIEMBRE!P129)</f>
        <v>0</v>
      </c>
      <c r="Q129" s="25">
        <f>SUM(ENERO:DICIEMBRE!Q129)</f>
        <v>0</v>
      </c>
      <c r="R129" s="25">
        <f>SUM(ENERO:DICIEMBRE!R129)</f>
        <v>0</v>
      </c>
      <c r="S129" s="25">
        <f>SUM(ENERO:DICIEMBRE!S129)</f>
        <v>0</v>
      </c>
      <c r="T129" s="25">
        <f>SUM(ENERO:DICIEMBRE!T129)</f>
        <v>0</v>
      </c>
      <c r="U129" s="25">
        <f>SUM(ENERO:DICIEMBRE!U129)</f>
        <v>0</v>
      </c>
      <c r="V129" s="25">
        <f>SUM(ENERO:DICIEMBRE!V129)</f>
        <v>0</v>
      </c>
      <c r="W129" s="25">
        <f>SUM(ENERO:DICIEMBRE!W129)</f>
        <v>0</v>
      </c>
      <c r="X129" s="25">
        <f>SUM(ENERO:DICIEMBRE!X129)</f>
        <v>0</v>
      </c>
      <c r="Y129" s="25">
        <f>SUM(ENERO:DICIEMBRE!Y129)</f>
        <v>0</v>
      </c>
      <c r="Z129" s="25">
        <f>SUM(ENERO:DICIEMBRE!Z129)</f>
        <v>0</v>
      </c>
      <c r="AA129" s="25">
        <f>SUM(ENERO:DICIEMBRE!AA129)</f>
        <v>0</v>
      </c>
      <c r="AB129" s="25">
        <f>SUM(ENERO:DICIEMBRE!AB129)</f>
        <v>0</v>
      </c>
      <c r="AC129" s="25">
        <f>SUM(ENERO:DICIEMBRE!AC129)</f>
        <v>0</v>
      </c>
      <c r="AD129" s="25">
        <f>SUM(ENERO:DICIEMBRE!AD129)</f>
        <v>0</v>
      </c>
      <c r="AE129" s="25">
        <f>SUM(ENERO:DICIEMBRE!AE129)</f>
        <v>0</v>
      </c>
      <c r="AF129" s="25">
        <f>SUM(ENERO:DICIEMBRE!AF129)</f>
        <v>0</v>
      </c>
      <c r="AG129" s="25">
        <f>SUM(ENERO:DICIEMBRE!AG129)</f>
        <v>0</v>
      </c>
      <c r="AH129" s="25">
        <f>SUM(ENERO:DICIEMBRE!AH129)</f>
        <v>0</v>
      </c>
      <c r="AI129" s="25">
        <f>SUM(ENERO:DICIEMBRE!AI129)</f>
        <v>0</v>
      </c>
    </row>
    <row r="130" spans="1:66" x14ac:dyDescent="0.25">
      <c r="A130" s="35" t="s">
        <v>93</v>
      </c>
      <c r="B130" s="101">
        <f t="shared" si="15"/>
        <v>0</v>
      </c>
      <c r="C130" s="25">
        <f>SUM(ENERO:DICIEMBRE!C130)</f>
        <v>0</v>
      </c>
      <c r="D130" s="25">
        <f>SUM(ENERO:DICIEMBRE!D130)</f>
        <v>0</v>
      </c>
      <c r="E130" s="25">
        <f>SUM(ENERO:DICIEMBRE!E130)</f>
        <v>0</v>
      </c>
      <c r="F130" s="101">
        <f t="shared" si="13"/>
        <v>0</v>
      </c>
      <c r="G130" s="25">
        <f>SUM(ENERO:DICIEMBRE!G130)</f>
        <v>0</v>
      </c>
      <c r="H130" s="25">
        <f>SUM(ENERO:DICIEMBRE!H130)</f>
        <v>0</v>
      </c>
      <c r="I130" s="25">
        <f>SUM(ENERO:DICIEMBRE!I130)</f>
        <v>0</v>
      </c>
      <c r="J130" s="101">
        <f t="shared" si="16"/>
        <v>4</v>
      </c>
      <c r="K130" s="25">
        <f>SUM(ENERO:DICIEMBRE!K130)</f>
        <v>2</v>
      </c>
      <c r="L130" s="25">
        <f>SUM(ENERO:DICIEMBRE!L130)</f>
        <v>2</v>
      </c>
      <c r="M130" s="25">
        <f>SUM(ENERO:DICIEMBRE!M130)</f>
        <v>0</v>
      </c>
      <c r="N130" s="101">
        <f t="shared" si="14"/>
        <v>4</v>
      </c>
      <c r="O130" s="25">
        <f>SUM(ENERO:DICIEMBRE!O130)</f>
        <v>0</v>
      </c>
      <c r="P130" s="25">
        <f>SUM(ENERO:DICIEMBRE!P130)</f>
        <v>4</v>
      </c>
      <c r="Q130" s="25">
        <f>SUM(ENERO:DICIEMBRE!Q130)</f>
        <v>0</v>
      </c>
      <c r="R130" s="25">
        <f>SUM(ENERO:DICIEMBRE!R130)</f>
        <v>0</v>
      </c>
      <c r="S130" s="25">
        <f>SUM(ENERO:DICIEMBRE!S130)</f>
        <v>0</v>
      </c>
      <c r="T130" s="25">
        <f>SUM(ENERO:DICIEMBRE!T130)</f>
        <v>6</v>
      </c>
      <c r="U130" s="25">
        <f>SUM(ENERO:DICIEMBRE!U130)</f>
        <v>6</v>
      </c>
      <c r="V130" s="25">
        <f>SUM(ENERO:DICIEMBRE!V130)</f>
        <v>2</v>
      </c>
      <c r="W130" s="25">
        <f>SUM(ENERO:DICIEMBRE!W130)</f>
        <v>94</v>
      </c>
      <c r="X130" s="25">
        <f>SUM(ENERO:DICIEMBRE!X130)</f>
        <v>0</v>
      </c>
      <c r="Y130" s="25">
        <f>SUM(ENERO:DICIEMBRE!Y130)</f>
        <v>1</v>
      </c>
      <c r="Z130" s="25">
        <f>SUM(ENERO:DICIEMBRE!Z130)</f>
        <v>0</v>
      </c>
      <c r="AA130" s="25">
        <f>SUM(ENERO:DICIEMBRE!AA130)</f>
        <v>0</v>
      </c>
      <c r="AB130" s="25">
        <f>SUM(ENERO:DICIEMBRE!AB130)</f>
        <v>0</v>
      </c>
      <c r="AC130" s="25">
        <f>SUM(ENERO:DICIEMBRE!AC130)</f>
        <v>0</v>
      </c>
      <c r="AD130" s="25">
        <f>SUM(ENERO:DICIEMBRE!AD130)</f>
        <v>0</v>
      </c>
      <c r="AE130" s="25">
        <f>SUM(ENERO:DICIEMBRE!AE130)</f>
        <v>0</v>
      </c>
      <c r="AF130" s="25">
        <f>SUM(ENERO:DICIEMBRE!AF130)</f>
        <v>0</v>
      </c>
      <c r="AG130" s="25">
        <f>SUM(ENERO:DICIEMBRE!AG130)</f>
        <v>0</v>
      </c>
      <c r="AH130" s="25">
        <f>SUM(ENERO:DICIEMBRE!AH130)</f>
        <v>0</v>
      </c>
      <c r="AI130" s="25">
        <f>SUM(ENERO:DICIEMBRE!AI130)</f>
        <v>0</v>
      </c>
    </row>
    <row r="131" spans="1:66" x14ac:dyDescent="0.25">
      <c r="A131" s="35" t="s">
        <v>94</v>
      </c>
      <c r="B131" s="101">
        <f t="shared" si="15"/>
        <v>0</v>
      </c>
      <c r="C131" s="25">
        <f>SUM(ENERO:DICIEMBRE!C131)</f>
        <v>0</v>
      </c>
      <c r="D131" s="25">
        <f>SUM(ENERO:DICIEMBRE!D131)</f>
        <v>0</v>
      </c>
      <c r="E131" s="25">
        <f>SUM(ENERO:DICIEMBRE!E131)</f>
        <v>0</v>
      </c>
      <c r="F131" s="101">
        <f t="shared" si="13"/>
        <v>0</v>
      </c>
      <c r="G131" s="25">
        <f>SUM(ENERO:DICIEMBRE!G131)</f>
        <v>0</v>
      </c>
      <c r="H131" s="25">
        <f>SUM(ENERO:DICIEMBRE!H131)</f>
        <v>0</v>
      </c>
      <c r="I131" s="25">
        <f>SUM(ENERO:DICIEMBRE!I131)</f>
        <v>0</v>
      </c>
      <c r="J131" s="101">
        <f t="shared" si="16"/>
        <v>0</v>
      </c>
      <c r="K131" s="25">
        <f>SUM(ENERO:DICIEMBRE!K131)</f>
        <v>0</v>
      </c>
      <c r="L131" s="25">
        <f>SUM(ENERO:DICIEMBRE!L131)</f>
        <v>0</v>
      </c>
      <c r="M131" s="25">
        <f>SUM(ENERO:DICIEMBRE!M131)</f>
        <v>0</v>
      </c>
      <c r="N131" s="101">
        <f t="shared" si="14"/>
        <v>0</v>
      </c>
      <c r="O131" s="25">
        <f>SUM(ENERO:DICIEMBRE!O131)</f>
        <v>0</v>
      </c>
      <c r="P131" s="25">
        <f>SUM(ENERO:DICIEMBRE!P131)</f>
        <v>0</v>
      </c>
      <c r="Q131" s="25">
        <f>SUM(ENERO:DICIEMBRE!Q131)</f>
        <v>0</v>
      </c>
      <c r="R131" s="25">
        <f>SUM(ENERO:DICIEMBRE!R131)</f>
        <v>0</v>
      </c>
      <c r="S131" s="25">
        <f>SUM(ENERO:DICIEMBRE!S131)</f>
        <v>0</v>
      </c>
      <c r="T131" s="25">
        <f>SUM(ENERO:DICIEMBRE!T131)</f>
        <v>0</v>
      </c>
      <c r="U131" s="25">
        <f>SUM(ENERO:DICIEMBRE!U131)</f>
        <v>0</v>
      </c>
      <c r="V131" s="25">
        <f>SUM(ENERO:DICIEMBRE!V131)</f>
        <v>0</v>
      </c>
      <c r="W131" s="25">
        <f>SUM(ENERO:DICIEMBRE!W131)</f>
        <v>0</v>
      </c>
      <c r="X131" s="25">
        <f>SUM(ENERO:DICIEMBRE!X131)</f>
        <v>0</v>
      </c>
      <c r="Y131" s="25">
        <f>SUM(ENERO:DICIEMBRE!Y131)</f>
        <v>0</v>
      </c>
      <c r="Z131" s="25">
        <f>SUM(ENERO:DICIEMBRE!Z131)</f>
        <v>0</v>
      </c>
      <c r="AA131" s="25">
        <f>SUM(ENERO:DICIEMBRE!AA131)</f>
        <v>0</v>
      </c>
      <c r="AB131" s="25">
        <f>SUM(ENERO:DICIEMBRE!AB131)</f>
        <v>0</v>
      </c>
      <c r="AC131" s="25">
        <f>SUM(ENERO:DICIEMBRE!AC131)</f>
        <v>0</v>
      </c>
      <c r="AD131" s="25">
        <f>SUM(ENERO:DICIEMBRE!AD131)</f>
        <v>0</v>
      </c>
      <c r="AE131" s="25">
        <f>SUM(ENERO:DICIEMBRE!AE131)</f>
        <v>0</v>
      </c>
      <c r="AF131" s="25">
        <f>SUM(ENERO:DICIEMBRE!AF131)</f>
        <v>0</v>
      </c>
      <c r="AG131" s="25">
        <f>SUM(ENERO:DICIEMBRE!AG131)</f>
        <v>0</v>
      </c>
      <c r="AH131" s="25">
        <f>SUM(ENERO:DICIEMBRE!AH131)</f>
        <v>0</v>
      </c>
      <c r="AI131" s="25">
        <f>SUM(ENERO:DICIEMBRE!AI131)</f>
        <v>0</v>
      </c>
    </row>
    <row r="132" spans="1:66" x14ac:dyDescent="0.25">
      <c r="A132" s="35" t="s">
        <v>95</v>
      </c>
      <c r="B132" s="101">
        <f t="shared" si="15"/>
        <v>0</v>
      </c>
      <c r="C132" s="25">
        <f>SUM(ENERO:DICIEMBRE!C132)</f>
        <v>0</v>
      </c>
      <c r="D132" s="25">
        <f>SUM(ENERO:DICIEMBRE!D132)</f>
        <v>0</v>
      </c>
      <c r="E132" s="25">
        <f>SUM(ENERO:DICIEMBRE!E132)</f>
        <v>0</v>
      </c>
      <c r="F132" s="101">
        <f t="shared" si="13"/>
        <v>0</v>
      </c>
      <c r="G132" s="25">
        <f>SUM(ENERO:DICIEMBRE!G132)</f>
        <v>0</v>
      </c>
      <c r="H132" s="25">
        <f>SUM(ENERO:DICIEMBRE!H132)</f>
        <v>0</v>
      </c>
      <c r="I132" s="25">
        <f>SUM(ENERO:DICIEMBRE!I132)</f>
        <v>0</v>
      </c>
      <c r="J132" s="101">
        <f t="shared" si="16"/>
        <v>0</v>
      </c>
      <c r="K132" s="25">
        <f>SUM(ENERO:DICIEMBRE!K132)</f>
        <v>0</v>
      </c>
      <c r="L132" s="25">
        <f>SUM(ENERO:DICIEMBRE!L132)</f>
        <v>0</v>
      </c>
      <c r="M132" s="25">
        <f>SUM(ENERO:DICIEMBRE!M132)</f>
        <v>0</v>
      </c>
      <c r="N132" s="101">
        <f t="shared" si="14"/>
        <v>0</v>
      </c>
      <c r="O132" s="25">
        <f>SUM(ENERO:DICIEMBRE!O132)</f>
        <v>0</v>
      </c>
      <c r="P132" s="25">
        <f>SUM(ENERO:DICIEMBRE!P132)</f>
        <v>0</v>
      </c>
      <c r="Q132" s="25">
        <f>SUM(ENERO:DICIEMBRE!Q132)</f>
        <v>0</v>
      </c>
      <c r="R132" s="25">
        <f>SUM(ENERO:DICIEMBRE!R132)</f>
        <v>0</v>
      </c>
      <c r="S132" s="25">
        <f>SUM(ENERO:DICIEMBRE!S132)</f>
        <v>0</v>
      </c>
      <c r="T132" s="25">
        <f>SUM(ENERO:DICIEMBRE!T132)</f>
        <v>0</v>
      </c>
      <c r="U132" s="25">
        <f>SUM(ENERO:DICIEMBRE!U132)</f>
        <v>0</v>
      </c>
      <c r="V132" s="25">
        <f>SUM(ENERO:DICIEMBRE!V132)</f>
        <v>0</v>
      </c>
      <c r="W132" s="25">
        <f>SUM(ENERO:DICIEMBRE!W132)</f>
        <v>0</v>
      </c>
      <c r="X132" s="25">
        <f>SUM(ENERO:DICIEMBRE!X132)</f>
        <v>0</v>
      </c>
      <c r="Y132" s="25">
        <f>SUM(ENERO:DICIEMBRE!Y132)</f>
        <v>0</v>
      </c>
      <c r="Z132" s="25">
        <f>SUM(ENERO:DICIEMBRE!Z132)</f>
        <v>0</v>
      </c>
      <c r="AA132" s="25">
        <f>SUM(ENERO:DICIEMBRE!AA132)</f>
        <v>0</v>
      </c>
      <c r="AB132" s="25">
        <f>SUM(ENERO:DICIEMBRE!AB132)</f>
        <v>0</v>
      </c>
      <c r="AC132" s="25">
        <f>SUM(ENERO:DICIEMBRE!AC132)</f>
        <v>0</v>
      </c>
      <c r="AD132" s="25">
        <f>SUM(ENERO:DICIEMBRE!AD132)</f>
        <v>0</v>
      </c>
      <c r="AE132" s="25">
        <f>SUM(ENERO:DICIEMBRE!AE132)</f>
        <v>0</v>
      </c>
      <c r="AF132" s="25">
        <f>SUM(ENERO:DICIEMBRE!AF132)</f>
        <v>0</v>
      </c>
      <c r="AG132" s="25">
        <f>SUM(ENERO:DICIEMBRE!AG132)</f>
        <v>0</v>
      </c>
      <c r="AH132" s="25">
        <f>SUM(ENERO:DICIEMBRE!AH132)</f>
        <v>0</v>
      </c>
      <c r="AI132" s="25">
        <f>SUM(ENERO:DICIEMBRE!AI132)</f>
        <v>0</v>
      </c>
    </row>
    <row r="133" spans="1:66" x14ac:dyDescent="0.25">
      <c r="A133" s="35" t="s">
        <v>96</v>
      </c>
      <c r="B133" s="101">
        <f t="shared" si="15"/>
        <v>0</v>
      </c>
      <c r="C133" s="25">
        <f>SUM(ENERO:DICIEMBRE!C133)</f>
        <v>0</v>
      </c>
      <c r="D133" s="25">
        <f>SUM(ENERO:DICIEMBRE!D133)</f>
        <v>0</v>
      </c>
      <c r="E133" s="25">
        <f>SUM(ENERO:DICIEMBRE!E133)</f>
        <v>0</v>
      </c>
      <c r="F133" s="101">
        <f t="shared" si="13"/>
        <v>0</v>
      </c>
      <c r="G133" s="25">
        <f>SUM(ENERO:DICIEMBRE!G133)</f>
        <v>0</v>
      </c>
      <c r="H133" s="25">
        <f>SUM(ENERO:DICIEMBRE!H133)</f>
        <v>0</v>
      </c>
      <c r="I133" s="25">
        <f>SUM(ENERO:DICIEMBRE!I133)</f>
        <v>0</v>
      </c>
      <c r="J133" s="101">
        <f t="shared" si="16"/>
        <v>0</v>
      </c>
      <c r="K133" s="25">
        <f>SUM(ENERO:DICIEMBRE!K133)</f>
        <v>0</v>
      </c>
      <c r="L133" s="25">
        <f>SUM(ENERO:DICIEMBRE!L133)</f>
        <v>0</v>
      </c>
      <c r="M133" s="25">
        <f>SUM(ENERO:DICIEMBRE!M133)</f>
        <v>0</v>
      </c>
      <c r="N133" s="101">
        <f t="shared" si="14"/>
        <v>0</v>
      </c>
      <c r="O133" s="25">
        <f>SUM(ENERO:DICIEMBRE!O133)</f>
        <v>0</v>
      </c>
      <c r="P133" s="25">
        <f>SUM(ENERO:DICIEMBRE!P133)</f>
        <v>0</v>
      </c>
      <c r="Q133" s="25">
        <f>SUM(ENERO:DICIEMBRE!Q133)</f>
        <v>0</v>
      </c>
      <c r="R133" s="25">
        <f>SUM(ENERO:DICIEMBRE!R133)</f>
        <v>0</v>
      </c>
      <c r="S133" s="25">
        <f>SUM(ENERO:DICIEMBRE!S133)</f>
        <v>0</v>
      </c>
      <c r="T133" s="25">
        <f>SUM(ENERO:DICIEMBRE!T133)</f>
        <v>0</v>
      </c>
      <c r="U133" s="25">
        <f>SUM(ENERO:DICIEMBRE!U133)</f>
        <v>0</v>
      </c>
      <c r="V133" s="25">
        <f>SUM(ENERO:DICIEMBRE!V133)</f>
        <v>0</v>
      </c>
      <c r="W133" s="25">
        <f>SUM(ENERO:DICIEMBRE!W133)</f>
        <v>0</v>
      </c>
      <c r="X133" s="25">
        <f>SUM(ENERO:DICIEMBRE!X133)</f>
        <v>0</v>
      </c>
      <c r="Y133" s="25">
        <f>SUM(ENERO:DICIEMBRE!Y133)</f>
        <v>0</v>
      </c>
      <c r="Z133" s="25">
        <f>SUM(ENERO:DICIEMBRE!Z133)</f>
        <v>0</v>
      </c>
      <c r="AA133" s="25">
        <f>SUM(ENERO:DICIEMBRE!AA133)</f>
        <v>0</v>
      </c>
      <c r="AB133" s="25">
        <f>SUM(ENERO:DICIEMBRE!AB133)</f>
        <v>0</v>
      </c>
      <c r="AC133" s="25">
        <f>SUM(ENERO:DICIEMBRE!AC133)</f>
        <v>0</v>
      </c>
      <c r="AD133" s="25">
        <f>SUM(ENERO:DICIEMBRE!AD133)</f>
        <v>0</v>
      </c>
      <c r="AE133" s="25">
        <f>SUM(ENERO:DICIEMBRE!AE133)</f>
        <v>0</v>
      </c>
      <c r="AF133" s="25">
        <f>SUM(ENERO:DICIEMBRE!AF133)</f>
        <v>0</v>
      </c>
      <c r="AG133" s="25">
        <f>SUM(ENERO:DICIEMBRE!AG133)</f>
        <v>0</v>
      </c>
      <c r="AH133" s="25">
        <f>SUM(ENERO:DICIEMBRE!AH133)</f>
        <v>0</v>
      </c>
      <c r="AI133" s="25">
        <f>SUM(ENERO:DICIEMBRE!AI133)</f>
        <v>0</v>
      </c>
    </row>
    <row r="134" spans="1:66" x14ac:dyDescent="0.25">
      <c r="A134" s="23" t="s">
        <v>97</v>
      </c>
      <c r="B134" s="109">
        <f t="shared" si="15"/>
        <v>0</v>
      </c>
      <c r="C134" s="25">
        <f>SUM(ENERO:DICIEMBRE!C134)</f>
        <v>0</v>
      </c>
      <c r="D134" s="25">
        <f>SUM(ENERO:DICIEMBRE!D134)</f>
        <v>0</v>
      </c>
      <c r="E134" s="25">
        <f>SUM(ENERO:DICIEMBRE!E134)</f>
        <v>0</v>
      </c>
      <c r="F134" s="109">
        <f t="shared" si="13"/>
        <v>0</v>
      </c>
      <c r="G134" s="25">
        <f>SUM(ENERO:DICIEMBRE!G134)</f>
        <v>0</v>
      </c>
      <c r="H134" s="25">
        <f>SUM(ENERO:DICIEMBRE!H134)</f>
        <v>0</v>
      </c>
      <c r="I134" s="25">
        <f>SUM(ENERO:DICIEMBRE!I134)</f>
        <v>0</v>
      </c>
      <c r="J134" s="109">
        <f t="shared" si="16"/>
        <v>0</v>
      </c>
      <c r="K134" s="25">
        <f>SUM(ENERO:DICIEMBRE!K134)</f>
        <v>0</v>
      </c>
      <c r="L134" s="25">
        <f>SUM(ENERO:DICIEMBRE!L134)</f>
        <v>0</v>
      </c>
      <c r="M134" s="25">
        <f>SUM(ENERO:DICIEMBRE!M134)</f>
        <v>0</v>
      </c>
      <c r="N134" s="101">
        <f t="shared" si="14"/>
        <v>0</v>
      </c>
      <c r="O134" s="25">
        <f>SUM(ENERO:DICIEMBRE!O134)</f>
        <v>0</v>
      </c>
      <c r="P134" s="25">
        <f>SUM(ENERO:DICIEMBRE!P134)</f>
        <v>0</v>
      </c>
      <c r="Q134" s="25">
        <f>SUM(ENERO:DICIEMBRE!Q134)</f>
        <v>0</v>
      </c>
      <c r="R134" s="25">
        <f>SUM(ENERO:DICIEMBRE!R134)</f>
        <v>0</v>
      </c>
      <c r="S134" s="25">
        <f>SUM(ENERO:DICIEMBRE!S134)</f>
        <v>0</v>
      </c>
      <c r="T134" s="25">
        <f>SUM(ENERO:DICIEMBRE!T134)</f>
        <v>0</v>
      </c>
      <c r="U134" s="25">
        <f>SUM(ENERO:DICIEMBRE!U134)</f>
        <v>0</v>
      </c>
      <c r="V134" s="25">
        <f>SUM(ENERO:DICIEMBRE!V134)</f>
        <v>0</v>
      </c>
      <c r="W134" s="25">
        <f>SUM(ENERO:DICIEMBRE!W134)</f>
        <v>3535</v>
      </c>
      <c r="X134" s="25">
        <f>SUM(ENERO:DICIEMBRE!X134)</f>
        <v>0</v>
      </c>
      <c r="Y134" s="25">
        <f>SUM(ENERO:DICIEMBRE!Y134)</f>
        <v>0</v>
      </c>
      <c r="Z134" s="25">
        <f>SUM(ENERO:DICIEMBRE!Z134)</f>
        <v>0</v>
      </c>
      <c r="AA134" s="25">
        <f>SUM(ENERO:DICIEMBRE!AA134)</f>
        <v>0</v>
      </c>
      <c r="AB134" s="25">
        <f>SUM(ENERO:DICIEMBRE!AB134)</f>
        <v>0</v>
      </c>
      <c r="AC134" s="25">
        <f>SUM(ENERO:DICIEMBRE!AC134)</f>
        <v>0</v>
      </c>
      <c r="AD134" s="25">
        <f>SUM(ENERO:DICIEMBRE!AD134)</f>
        <v>0</v>
      </c>
      <c r="AE134" s="25">
        <f>SUM(ENERO:DICIEMBRE!AE134)</f>
        <v>0</v>
      </c>
      <c r="AF134" s="25">
        <f>SUM(ENERO:DICIEMBRE!AF134)</f>
        <v>0</v>
      </c>
      <c r="AG134" s="25">
        <f>SUM(ENERO:DICIEMBRE!AG134)</f>
        <v>0</v>
      </c>
      <c r="AH134" s="25">
        <f>SUM(ENERO:DICIEMBRE!AH134)</f>
        <v>0</v>
      </c>
      <c r="AI134" s="25">
        <f>SUM(ENERO:DICIEMBRE!AI134)</f>
        <v>0</v>
      </c>
    </row>
    <row r="135" spans="1:66" x14ac:dyDescent="0.25">
      <c r="A135" s="53" t="s">
        <v>98</v>
      </c>
      <c r="B135" s="117">
        <f t="shared" si="15"/>
        <v>0</v>
      </c>
      <c r="C135" s="25">
        <f>SUM(ENERO:DICIEMBRE!C135)</f>
        <v>0</v>
      </c>
      <c r="D135" s="25">
        <f>SUM(ENERO:DICIEMBRE!D135)</f>
        <v>0</v>
      </c>
      <c r="E135" s="25">
        <f>SUM(ENERO:DICIEMBRE!E135)</f>
        <v>0</v>
      </c>
      <c r="F135" s="117">
        <f t="shared" si="13"/>
        <v>0</v>
      </c>
      <c r="G135" s="25">
        <f>SUM(ENERO:DICIEMBRE!G135)</f>
        <v>0</v>
      </c>
      <c r="H135" s="25">
        <f>SUM(ENERO:DICIEMBRE!H135)</f>
        <v>0</v>
      </c>
      <c r="I135" s="25">
        <f>SUM(ENERO:DICIEMBRE!I135)</f>
        <v>0</v>
      </c>
      <c r="J135" s="117">
        <f t="shared" si="16"/>
        <v>0</v>
      </c>
      <c r="K135" s="25">
        <f>SUM(ENERO:DICIEMBRE!K135)</f>
        <v>0</v>
      </c>
      <c r="L135" s="25">
        <f>SUM(ENERO:DICIEMBRE!L135)</f>
        <v>0</v>
      </c>
      <c r="M135" s="25">
        <f>SUM(ENERO:DICIEMBRE!M135)</f>
        <v>0</v>
      </c>
      <c r="N135" s="117">
        <f t="shared" si="14"/>
        <v>0</v>
      </c>
      <c r="O135" s="25">
        <f>SUM(ENERO:DICIEMBRE!O135)</f>
        <v>0</v>
      </c>
      <c r="P135" s="25">
        <f>SUM(ENERO:DICIEMBRE!P135)</f>
        <v>0</v>
      </c>
      <c r="Q135" s="25">
        <f>SUM(ENERO:DICIEMBRE!Q135)</f>
        <v>0</v>
      </c>
      <c r="R135" s="25">
        <f>SUM(ENERO:DICIEMBRE!R135)</f>
        <v>0</v>
      </c>
      <c r="S135" s="25">
        <f>SUM(ENERO:DICIEMBRE!S135)</f>
        <v>0</v>
      </c>
      <c r="T135" s="25">
        <f>SUM(ENERO:DICIEMBRE!T135)</f>
        <v>0</v>
      </c>
      <c r="U135" s="25">
        <f>SUM(ENERO:DICIEMBRE!U135)</f>
        <v>0</v>
      </c>
      <c r="V135" s="25">
        <f>SUM(ENERO:DICIEMBRE!V135)</f>
        <v>0</v>
      </c>
      <c r="W135" s="25">
        <f>SUM(ENERO:DICIEMBRE!W135)</f>
        <v>0</v>
      </c>
      <c r="X135" s="25">
        <f>SUM(ENERO:DICIEMBRE!X135)</f>
        <v>0</v>
      </c>
      <c r="Y135" s="25">
        <f>SUM(ENERO:DICIEMBRE!Y135)</f>
        <v>0</v>
      </c>
      <c r="Z135" s="25">
        <f>SUM(ENERO:DICIEMBRE!Z135)</f>
        <v>0</v>
      </c>
      <c r="AA135" s="25">
        <f>SUM(ENERO:DICIEMBRE!AA135)</f>
        <v>0</v>
      </c>
      <c r="AB135" s="25">
        <f>SUM(ENERO:DICIEMBRE!AB135)</f>
        <v>0</v>
      </c>
      <c r="AC135" s="25">
        <f>SUM(ENERO:DICIEMBRE!AC135)</f>
        <v>0</v>
      </c>
      <c r="AD135" s="25">
        <f>SUM(ENERO:DICIEMBRE!AD135)</f>
        <v>0</v>
      </c>
      <c r="AE135" s="25">
        <f>SUM(ENERO:DICIEMBRE!AE135)</f>
        <v>0</v>
      </c>
      <c r="AF135" s="25">
        <f>SUM(ENERO:DICIEMBRE!AF135)</f>
        <v>0</v>
      </c>
      <c r="AG135" s="25">
        <f>SUM(ENERO:DICIEMBRE!AG135)</f>
        <v>0</v>
      </c>
      <c r="AH135" s="25">
        <f>SUM(ENERO:DICIEMBRE!AH135)</f>
        <v>0</v>
      </c>
      <c r="AI135" s="25">
        <f>SUM(ENERO:DICIEMBRE!AI135)</f>
        <v>0</v>
      </c>
    </row>
    <row r="136" spans="1:66" x14ac:dyDescent="0.25">
      <c r="A136" s="122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12561</v>
      </c>
      <c r="K136" s="70">
        <f t="shared" si="17"/>
        <v>11412</v>
      </c>
      <c r="L136" s="66">
        <f t="shared" si="17"/>
        <v>1145</v>
      </c>
      <c r="M136" s="66">
        <f t="shared" si="17"/>
        <v>4</v>
      </c>
      <c r="N136" s="123">
        <f>SUM(N76:N135)</f>
        <v>13239</v>
      </c>
      <c r="O136" s="65">
        <f t="shared" si="17"/>
        <v>2455</v>
      </c>
      <c r="P136" s="68">
        <f t="shared" si="17"/>
        <v>10784</v>
      </c>
      <c r="Q136" s="70">
        <f t="shared" si="17"/>
        <v>258</v>
      </c>
      <c r="R136" s="124">
        <f>SUM(R76:R135)</f>
        <v>1336</v>
      </c>
      <c r="S136" s="125">
        <f>SUM(S76:S135)</f>
        <v>1684</v>
      </c>
      <c r="T136" s="126">
        <f>SUM(T76:T135)</f>
        <v>5288</v>
      </c>
      <c r="U136" s="65">
        <f t="shared" si="17"/>
        <v>3526</v>
      </c>
      <c r="V136" s="67">
        <f t="shared" si="17"/>
        <v>4315</v>
      </c>
      <c r="W136" s="124">
        <f>SUM(W76:W135)</f>
        <v>39871</v>
      </c>
      <c r="X136" s="69">
        <f t="shared" ref="X136:AI136" si="18">SUM(X76:X135)</f>
        <v>223</v>
      </c>
      <c r="Y136" s="67">
        <f t="shared" si="18"/>
        <v>3328</v>
      </c>
      <c r="Z136" s="124">
        <f t="shared" si="18"/>
        <v>0</v>
      </c>
      <c r="AA136" s="124">
        <f t="shared" si="18"/>
        <v>0</v>
      </c>
      <c r="AB136" s="124">
        <f t="shared" si="18"/>
        <v>5389</v>
      </c>
      <c r="AC136" s="124">
        <f t="shared" si="18"/>
        <v>1266</v>
      </c>
      <c r="AD136" s="123">
        <f t="shared" si="18"/>
        <v>335</v>
      </c>
      <c r="AE136" s="70">
        <f t="shared" si="18"/>
        <v>0</v>
      </c>
      <c r="AF136" s="68">
        <f t="shared" si="18"/>
        <v>0</v>
      </c>
      <c r="AG136" s="70">
        <f t="shared" si="18"/>
        <v>51</v>
      </c>
      <c r="AH136" s="66">
        <f t="shared" si="18"/>
        <v>174</v>
      </c>
      <c r="AI136" s="124">
        <f t="shared" si="18"/>
        <v>174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22" t="s">
        <v>129</v>
      </c>
      <c r="B138" s="130" t="s">
        <v>99</v>
      </c>
      <c r="C138" s="15" t="s">
        <v>13</v>
      </c>
      <c r="D138" s="16" t="s">
        <v>14</v>
      </c>
      <c r="E138" s="17" t="s">
        <v>15</v>
      </c>
      <c r="F138" s="17" t="s">
        <v>16</v>
      </c>
      <c r="G138" s="17" t="s">
        <v>17</v>
      </c>
      <c r="H138" s="18" t="s">
        <v>18</v>
      </c>
      <c r="I138" s="18" t="s">
        <v>19</v>
      </c>
      <c r="J138" s="18" t="s">
        <v>20</v>
      </c>
      <c r="K138" s="18" t="s">
        <v>21</v>
      </c>
      <c r="L138" s="18" t="s">
        <v>22</v>
      </c>
      <c r="M138" s="18" t="s">
        <v>23</v>
      </c>
      <c r="N138" s="18" t="s">
        <v>24</v>
      </c>
      <c r="O138" s="18" t="s">
        <v>25</v>
      </c>
      <c r="P138" s="18" t="s">
        <v>26</v>
      </c>
      <c r="Q138" s="18" t="s">
        <v>27</v>
      </c>
      <c r="R138" s="18" t="s">
        <v>28</v>
      </c>
      <c r="S138" s="131" t="s">
        <v>130</v>
      </c>
      <c r="T138" s="132" t="s">
        <v>131</v>
      </c>
      <c r="U138" s="132" t="s">
        <v>132</v>
      </c>
    </row>
    <row r="139" spans="1:66" x14ac:dyDescent="0.25">
      <c r="A139" s="30" t="s">
        <v>133</v>
      </c>
      <c r="B139" s="133">
        <f>SUM(C139:S139)</f>
        <v>0</v>
      </c>
      <c r="C139" s="25">
        <f>SUM(ENERO:DICIEMBRE!C139)</f>
        <v>0</v>
      </c>
      <c r="D139" s="25">
        <f>SUM(ENERO:DICIEMBRE!D139)</f>
        <v>0</v>
      </c>
      <c r="E139" s="25">
        <f>SUM(ENERO:DICIEMBRE!E139)</f>
        <v>0</v>
      </c>
      <c r="F139" s="25">
        <f>SUM(ENERO:DICIEMBRE!F139)</f>
        <v>0</v>
      </c>
      <c r="G139" s="25">
        <f>SUM(ENERO:DICIEMBRE!G139)</f>
        <v>0</v>
      </c>
      <c r="H139" s="25">
        <f>SUM(ENERO:DICIEMBRE!H139)</f>
        <v>0</v>
      </c>
      <c r="I139" s="25">
        <f>SUM(ENERO:DICIEMBRE!I139)</f>
        <v>0</v>
      </c>
      <c r="J139" s="25">
        <f>SUM(ENERO:DICIEMBRE!J139)</f>
        <v>0</v>
      </c>
      <c r="K139" s="25">
        <f>SUM(ENERO:DICIEMBRE!K139)</f>
        <v>0</v>
      </c>
      <c r="L139" s="25">
        <f>SUM(ENERO:DICIEMBRE!L139)</f>
        <v>0</v>
      </c>
      <c r="M139" s="25">
        <f>SUM(ENERO:DICIEMBRE!M139)</f>
        <v>0</v>
      </c>
      <c r="N139" s="25">
        <f>SUM(ENERO:DICIEMBRE!N139)</f>
        <v>0</v>
      </c>
      <c r="O139" s="25">
        <f>SUM(ENERO:DICIEMBRE!O139)</f>
        <v>0</v>
      </c>
      <c r="P139" s="25">
        <f>SUM(ENERO:DICIEMBRE!P139)</f>
        <v>0</v>
      </c>
      <c r="Q139" s="25">
        <f>SUM(ENERO:DICIEMBRE!Q139)</f>
        <v>0</v>
      </c>
      <c r="R139" s="25">
        <f>SUM(ENERO:DICIEMBRE!R139)</f>
        <v>0</v>
      </c>
      <c r="S139" s="25">
        <f>SUM(ENERO:DICIEMBRE!S139)</f>
        <v>0</v>
      </c>
      <c r="T139" s="25">
        <f>SUM(ENERO:DICIEMBRE!T139)</f>
        <v>0</v>
      </c>
      <c r="U139" s="25">
        <f>SUM(ENERO:DICIEMBRE!U139)</f>
        <v>0</v>
      </c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1965</v>
      </c>
      <c r="C140" s="25">
        <f>SUM(ENERO:DICIEMBRE!C140)</f>
        <v>43</v>
      </c>
      <c r="D140" s="25">
        <f>SUM(ENERO:DICIEMBRE!D140)</f>
        <v>107</v>
      </c>
      <c r="E140" s="25">
        <f>SUM(ENERO:DICIEMBRE!E140)</f>
        <v>155</v>
      </c>
      <c r="F140" s="25">
        <f>SUM(ENERO:DICIEMBRE!F140)</f>
        <v>78</v>
      </c>
      <c r="G140" s="25">
        <f>SUM(ENERO:DICIEMBRE!G140)</f>
        <v>43</v>
      </c>
      <c r="H140" s="25">
        <f>SUM(ENERO:DICIEMBRE!H140)</f>
        <v>46</v>
      </c>
      <c r="I140" s="25">
        <f>SUM(ENERO:DICIEMBRE!I140)</f>
        <v>45</v>
      </c>
      <c r="J140" s="25">
        <f>SUM(ENERO:DICIEMBRE!J140)</f>
        <v>81</v>
      </c>
      <c r="K140" s="25">
        <f>SUM(ENERO:DICIEMBRE!K140)</f>
        <v>61</v>
      </c>
      <c r="L140" s="25">
        <f>SUM(ENERO:DICIEMBRE!L140)</f>
        <v>100</v>
      </c>
      <c r="M140" s="25">
        <f>SUM(ENERO:DICIEMBRE!M140)</f>
        <v>154</v>
      </c>
      <c r="N140" s="25">
        <f>SUM(ENERO:DICIEMBRE!N140)</f>
        <v>224</v>
      </c>
      <c r="O140" s="25">
        <f>SUM(ENERO:DICIEMBRE!O140)</f>
        <v>273</v>
      </c>
      <c r="P140" s="25">
        <f>SUM(ENERO:DICIEMBRE!P140)</f>
        <v>216</v>
      </c>
      <c r="Q140" s="25">
        <f>SUM(ENERO:DICIEMBRE!Q140)</f>
        <v>169</v>
      </c>
      <c r="R140" s="25">
        <f>SUM(ENERO:DICIEMBRE!R140)</f>
        <v>109</v>
      </c>
      <c r="S140" s="25">
        <f>SUM(ENERO:DICIEMBRE!S140)</f>
        <v>61</v>
      </c>
      <c r="T140" s="25">
        <f>SUM(ENERO:DICIEMBRE!T140)</f>
        <v>0</v>
      </c>
      <c r="U140" s="25">
        <f>SUM(ENERO:DICIEMBRE!U140)</f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3472</v>
      </c>
      <c r="C141" s="25">
        <f>SUM(ENERO:DICIEMBRE!C141)</f>
        <v>0</v>
      </c>
      <c r="D141" s="25">
        <f>SUM(ENERO:DICIEMBRE!D141)</f>
        <v>0</v>
      </c>
      <c r="E141" s="25">
        <f>SUM(ENERO:DICIEMBRE!E141)</f>
        <v>1</v>
      </c>
      <c r="F141" s="25">
        <f>SUM(ENERO:DICIEMBRE!F141)</f>
        <v>50</v>
      </c>
      <c r="G141" s="25">
        <f>SUM(ENERO:DICIEMBRE!G141)</f>
        <v>80</v>
      </c>
      <c r="H141" s="25">
        <f>SUM(ENERO:DICIEMBRE!H141)</f>
        <v>104</v>
      </c>
      <c r="I141" s="25">
        <f>SUM(ENERO:DICIEMBRE!I141)</f>
        <v>108</v>
      </c>
      <c r="J141" s="25">
        <f>SUM(ENERO:DICIEMBRE!J141)</f>
        <v>193</v>
      </c>
      <c r="K141" s="25">
        <f>SUM(ENERO:DICIEMBRE!K141)</f>
        <v>267</v>
      </c>
      <c r="L141" s="25">
        <f>SUM(ENERO:DICIEMBRE!L141)</f>
        <v>386</v>
      </c>
      <c r="M141" s="25">
        <f>SUM(ENERO:DICIEMBRE!M141)</f>
        <v>407</v>
      </c>
      <c r="N141" s="25">
        <f>SUM(ENERO:DICIEMBRE!N141)</f>
        <v>452</v>
      </c>
      <c r="O141" s="25">
        <f>SUM(ENERO:DICIEMBRE!O141)</f>
        <v>455</v>
      </c>
      <c r="P141" s="25">
        <f>SUM(ENERO:DICIEMBRE!P141)</f>
        <v>342</v>
      </c>
      <c r="Q141" s="25">
        <f>SUM(ENERO:DICIEMBRE!Q141)</f>
        <v>292</v>
      </c>
      <c r="R141" s="25">
        <f>SUM(ENERO:DICIEMBRE!R141)</f>
        <v>190</v>
      </c>
      <c r="S141" s="25">
        <f>SUM(ENERO:DICIEMBRE!S141)</f>
        <v>145</v>
      </c>
      <c r="T141" s="25">
        <f>SUM(ENERO:DICIEMBRE!T141)</f>
        <v>0</v>
      </c>
      <c r="U141" s="25">
        <f>SUM(ENERO:DICIEMBRE!U141)</f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2138</v>
      </c>
      <c r="C142" s="25">
        <f>SUM(ENERO:DICIEMBRE!C142)</f>
        <v>0</v>
      </c>
      <c r="D142" s="25">
        <f>SUM(ENERO:DICIEMBRE!D142)</f>
        <v>0</v>
      </c>
      <c r="E142" s="25">
        <f>SUM(ENERO:DICIEMBRE!E142)</f>
        <v>6</v>
      </c>
      <c r="F142" s="25">
        <f>SUM(ENERO:DICIEMBRE!F142)</f>
        <v>67</v>
      </c>
      <c r="G142" s="25">
        <f>SUM(ENERO:DICIEMBRE!G142)</f>
        <v>279</v>
      </c>
      <c r="H142" s="25">
        <f>SUM(ENERO:DICIEMBRE!H142)</f>
        <v>511</v>
      </c>
      <c r="I142" s="25">
        <f>SUM(ENERO:DICIEMBRE!I142)</f>
        <v>636</v>
      </c>
      <c r="J142" s="25">
        <f>SUM(ENERO:DICIEMBRE!J142)</f>
        <v>487</v>
      </c>
      <c r="K142" s="25">
        <f>SUM(ENERO:DICIEMBRE!K142)</f>
        <v>149</v>
      </c>
      <c r="L142" s="25">
        <f>SUM(ENERO:DICIEMBRE!L142)</f>
        <v>3</v>
      </c>
      <c r="M142" s="25">
        <f>SUM(ENERO:DICIEMBRE!M142)</f>
        <v>0</v>
      </c>
      <c r="N142" s="25">
        <f>SUM(ENERO:DICIEMBRE!N142)</f>
        <v>0</v>
      </c>
      <c r="O142" s="25">
        <f>SUM(ENERO:DICIEMBRE!O142)</f>
        <v>0</v>
      </c>
      <c r="P142" s="25">
        <f>SUM(ENERO:DICIEMBRE!P142)</f>
        <v>0</v>
      </c>
      <c r="Q142" s="25">
        <f>SUM(ENERO:DICIEMBRE!Q142)</f>
        <v>0</v>
      </c>
      <c r="R142" s="25">
        <f>SUM(ENERO:DICIEMBRE!R142)</f>
        <v>0</v>
      </c>
      <c r="S142" s="25">
        <f>SUM(ENERO:DICIEMBRE!S142)</f>
        <v>0</v>
      </c>
      <c r="T142" s="25">
        <f>SUM(ENERO:DICIEMBRE!T142)</f>
        <v>0</v>
      </c>
      <c r="U142" s="25">
        <f>SUM(ENERO:DICIEMBRE!U142)</f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17</v>
      </c>
      <c r="C143" s="25">
        <f>SUM(ENERO:DICIEMBRE!C143)</f>
        <v>0</v>
      </c>
      <c r="D143" s="25">
        <f>SUM(ENERO:DICIEMBRE!D143)</f>
        <v>0</v>
      </c>
      <c r="E143" s="25">
        <f>SUM(ENERO:DICIEMBRE!E143)</f>
        <v>0</v>
      </c>
      <c r="F143" s="25">
        <f>SUM(ENERO:DICIEMBRE!F143)</f>
        <v>0</v>
      </c>
      <c r="G143" s="25">
        <f>SUM(ENERO:DICIEMBRE!G143)</f>
        <v>7</v>
      </c>
      <c r="H143" s="25">
        <f>SUM(ENERO:DICIEMBRE!H143)</f>
        <v>0</v>
      </c>
      <c r="I143" s="25">
        <f>SUM(ENERO:DICIEMBRE!I143)</f>
        <v>0</v>
      </c>
      <c r="J143" s="25">
        <f>SUM(ENERO:DICIEMBRE!J143)</f>
        <v>10</v>
      </c>
      <c r="K143" s="25">
        <f>SUM(ENERO:DICIEMBRE!K143)</f>
        <v>0</v>
      </c>
      <c r="L143" s="25">
        <f>SUM(ENERO:DICIEMBRE!L143)</f>
        <v>0</v>
      </c>
      <c r="M143" s="25">
        <f>SUM(ENERO:DICIEMBRE!M143)</f>
        <v>0</v>
      </c>
      <c r="N143" s="25">
        <f>SUM(ENERO:DICIEMBRE!N143)</f>
        <v>0</v>
      </c>
      <c r="O143" s="25">
        <f>SUM(ENERO:DICIEMBRE!O143)</f>
        <v>0</v>
      </c>
      <c r="P143" s="25">
        <f>SUM(ENERO:DICIEMBRE!P143)</f>
        <v>0</v>
      </c>
      <c r="Q143" s="25">
        <f>SUM(ENERO:DICIEMBRE!Q143)</f>
        <v>0</v>
      </c>
      <c r="R143" s="25">
        <f>SUM(ENERO:DICIEMBRE!R143)</f>
        <v>0</v>
      </c>
      <c r="S143" s="25">
        <f>SUM(ENERO:DICIEMBRE!S143)</f>
        <v>0</v>
      </c>
      <c r="T143" s="25">
        <f>SUM(ENERO:DICIEMBRE!T143)</f>
        <v>0</v>
      </c>
      <c r="U143" s="25">
        <f>SUM(ENERO:DICIEMBRE!U143)</f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2798</v>
      </c>
      <c r="C144" s="25">
        <f>SUM(ENERO:DICIEMBRE!C144)</f>
        <v>0</v>
      </c>
      <c r="D144" s="25">
        <f>SUM(ENERO:DICIEMBRE!D144)</f>
        <v>0</v>
      </c>
      <c r="E144" s="25">
        <f>SUM(ENERO:DICIEMBRE!E144)</f>
        <v>0</v>
      </c>
      <c r="F144" s="25">
        <f>SUM(ENERO:DICIEMBRE!F144)</f>
        <v>2</v>
      </c>
      <c r="G144" s="25">
        <f>SUM(ENERO:DICIEMBRE!G144)</f>
        <v>8</v>
      </c>
      <c r="H144" s="25">
        <f>SUM(ENERO:DICIEMBRE!H144)</f>
        <v>11</v>
      </c>
      <c r="I144" s="25">
        <f>SUM(ENERO:DICIEMBRE!I144)</f>
        <v>23</v>
      </c>
      <c r="J144" s="25">
        <f>SUM(ENERO:DICIEMBRE!J144)</f>
        <v>42</v>
      </c>
      <c r="K144" s="25">
        <f>SUM(ENERO:DICIEMBRE!K144)</f>
        <v>83</v>
      </c>
      <c r="L144" s="25">
        <f>SUM(ENERO:DICIEMBRE!L144)</f>
        <v>62</v>
      </c>
      <c r="M144" s="25">
        <f>SUM(ENERO:DICIEMBRE!M144)</f>
        <v>100</v>
      </c>
      <c r="N144" s="25">
        <f>SUM(ENERO:DICIEMBRE!N144)</f>
        <v>252</v>
      </c>
      <c r="O144" s="25">
        <f>SUM(ENERO:DICIEMBRE!O144)</f>
        <v>268</v>
      </c>
      <c r="P144" s="25">
        <f>SUM(ENERO:DICIEMBRE!P144)</f>
        <v>436</v>
      </c>
      <c r="Q144" s="25">
        <f>SUM(ENERO:DICIEMBRE!Q144)</f>
        <v>495</v>
      </c>
      <c r="R144" s="25">
        <f>SUM(ENERO:DICIEMBRE!R144)</f>
        <v>435</v>
      </c>
      <c r="S144" s="25">
        <f>SUM(ENERO:DICIEMBRE!S144)</f>
        <v>581</v>
      </c>
      <c r="T144" s="25">
        <f>SUM(ENERO:DICIEMBRE!T144)</f>
        <v>0</v>
      </c>
      <c r="U144" s="25">
        <f>SUM(ENERO:DICIEMBRE!U144)</f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2670</v>
      </c>
      <c r="C145" s="25">
        <f>SUM(ENERO:DICIEMBRE!C145)</f>
        <v>0</v>
      </c>
      <c r="D145" s="25">
        <f>SUM(ENERO:DICIEMBRE!D145)</f>
        <v>0</v>
      </c>
      <c r="E145" s="25">
        <f>SUM(ENERO:DICIEMBRE!E145)</f>
        <v>0</v>
      </c>
      <c r="F145" s="25">
        <f>SUM(ENERO:DICIEMBRE!F145)</f>
        <v>5</v>
      </c>
      <c r="G145" s="25">
        <f>SUM(ENERO:DICIEMBRE!G145)</f>
        <v>22</v>
      </c>
      <c r="H145" s="25">
        <f>SUM(ENERO:DICIEMBRE!H145)</f>
        <v>24</v>
      </c>
      <c r="I145" s="25">
        <f>SUM(ENERO:DICIEMBRE!I145)</f>
        <v>33</v>
      </c>
      <c r="J145" s="25">
        <f>SUM(ENERO:DICIEMBRE!J145)</f>
        <v>54</v>
      </c>
      <c r="K145" s="25">
        <f>SUM(ENERO:DICIEMBRE!K145)</f>
        <v>100</v>
      </c>
      <c r="L145" s="25">
        <f>SUM(ENERO:DICIEMBRE!L145)</f>
        <v>114</v>
      </c>
      <c r="M145" s="25">
        <f>SUM(ENERO:DICIEMBRE!M145)</f>
        <v>140</v>
      </c>
      <c r="N145" s="25">
        <f>SUM(ENERO:DICIEMBRE!N145)</f>
        <v>211</v>
      </c>
      <c r="O145" s="25">
        <f>SUM(ENERO:DICIEMBRE!O145)</f>
        <v>307</v>
      </c>
      <c r="P145" s="25">
        <f>SUM(ENERO:DICIEMBRE!P145)</f>
        <v>310</v>
      </c>
      <c r="Q145" s="25">
        <f>SUM(ENERO:DICIEMBRE!Q145)</f>
        <v>402</v>
      </c>
      <c r="R145" s="25">
        <f>SUM(ENERO:DICIEMBRE!R145)</f>
        <v>447</v>
      </c>
      <c r="S145" s="25">
        <f>SUM(ENERO:DICIEMBRE!S145)</f>
        <v>501</v>
      </c>
      <c r="T145" s="25">
        <f>SUM(ENERO:DICIEMBRE!T145)</f>
        <v>0</v>
      </c>
      <c r="U145" s="25">
        <f>SUM(ENERO:DICIEMBRE!U145)</f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25">
        <f>SUM(ENERO:DICIEMBRE!C146)</f>
        <v>0</v>
      </c>
      <c r="D146" s="25">
        <f>SUM(ENERO:DICIEMBRE!D146)</f>
        <v>0</v>
      </c>
      <c r="E146" s="25">
        <f>SUM(ENERO:DICIEMBRE!E146)</f>
        <v>0</v>
      </c>
      <c r="F146" s="25">
        <f>SUM(ENERO:DICIEMBRE!F146)</f>
        <v>0</v>
      </c>
      <c r="G146" s="25">
        <f>SUM(ENERO:DICIEMBRE!G146)</f>
        <v>0</v>
      </c>
      <c r="H146" s="25">
        <f>SUM(ENERO:DICIEMBRE!H146)</f>
        <v>0</v>
      </c>
      <c r="I146" s="25">
        <f>SUM(ENERO:DICIEMBRE!I146)</f>
        <v>0</v>
      </c>
      <c r="J146" s="25">
        <f>SUM(ENERO:DICIEMBRE!J146)</f>
        <v>0</v>
      </c>
      <c r="K146" s="25">
        <f>SUM(ENERO:DICIEMBRE!K146)</f>
        <v>0</v>
      </c>
      <c r="L146" s="25">
        <f>SUM(ENERO:DICIEMBRE!L146)</f>
        <v>0</v>
      </c>
      <c r="M146" s="25">
        <f>SUM(ENERO:DICIEMBRE!M146)</f>
        <v>0</v>
      </c>
      <c r="N146" s="25">
        <f>SUM(ENERO:DICIEMBRE!N146)</f>
        <v>0</v>
      </c>
      <c r="O146" s="25">
        <f>SUM(ENERO:DICIEMBRE!O146)</f>
        <v>0</v>
      </c>
      <c r="P146" s="25">
        <f>SUM(ENERO:DICIEMBRE!P146)</f>
        <v>0</v>
      </c>
      <c r="Q146" s="25">
        <f>SUM(ENERO:DICIEMBRE!Q146)</f>
        <v>0</v>
      </c>
      <c r="R146" s="25">
        <f>SUM(ENERO:DICIEMBRE!R146)</f>
        <v>0</v>
      </c>
      <c r="S146" s="25">
        <f>SUM(ENERO:DICIEMBRE!S146)</f>
        <v>0</v>
      </c>
      <c r="T146" s="25">
        <f>SUM(ENERO:DICIEMBRE!T146)</f>
        <v>0</v>
      </c>
      <c r="U146" s="25">
        <f>SUM(ENERO:DICIEMBRE!U146)</f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2471</v>
      </c>
      <c r="C147" s="25">
        <f>SUM(ENERO:DICIEMBRE!C147)</f>
        <v>2</v>
      </c>
      <c r="D147" s="25">
        <f>SUM(ENERO:DICIEMBRE!D147)</f>
        <v>0</v>
      </c>
      <c r="E147" s="25">
        <f>SUM(ENERO:DICIEMBRE!E147)</f>
        <v>6</v>
      </c>
      <c r="F147" s="25">
        <f>SUM(ENERO:DICIEMBRE!F147)</f>
        <v>14</v>
      </c>
      <c r="G147" s="25">
        <f>SUM(ENERO:DICIEMBRE!G147)</f>
        <v>66</v>
      </c>
      <c r="H147" s="25">
        <f>SUM(ENERO:DICIEMBRE!H147)</f>
        <v>249</v>
      </c>
      <c r="I147" s="25">
        <f>SUM(ENERO:DICIEMBRE!I147)</f>
        <v>385</v>
      </c>
      <c r="J147" s="25">
        <f>SUM(ENERO:DICIEMBRE!J147)</f>
        <v>355</v>
      </c>
      <c r="K147" s="25">
        <f>SUM(ENERO:DICIEMBRE!K147)</f>
        <v>323</v>
      </c>
      <c r="L147" s="25">
        <f>SUM(ENERO:DICIEMBRE!L147)</f>
        <v>287</v>
      </c>
      <c r="M147" s="25">
        <f>SUM(ENERO:DICIEMBRE!M147)</f>
        <v>235</v>
      </c>
      <c r="N147" s="25">
        <f>SUM(ENERO:DICIEMBRE!N147)</f>
        <v>206</v>
      </c>
      <c r="O147" s="25">
        <f>SUM(ENERO:DICIEMBRE!O147)</f>
        <v>161</v>
      </c>
      <c r="P147" s="25">
        <f>SUM(ENERO:DICIEMBRE!P147)</f>
        <v>114</v>
      </c>
      <c r="Q147" s="25">
        <f>SUM(ENERO:DICIEMBRE!Q147)</f>
        <v>43</v>
      </c>
      <c r="R147" s="25">
        <f>SUM(ENERO:DICIEMBRE!R147)</f>
        <v>20</v>
      </c>
      <c r="S147" s="25">
        <f>SUM(ENERO:DICIEMBRE!S147)</f>
        <v>5</v>
      </c>
      <c r="T147" s="25">
        <f>SUM(ENERO:DICIEMBRE!T147)</f>
        <v>0</v>
      </c>
      <c r="U147" s="25">
        <f>SUM(ENERO:DICIEMBRE!U147)</f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25">
        <f>SUM(ENERO:DICIEMBRE!C148)</f>
        <v>0</v>
      </c>
      <c r="D148" s="25">
        <f>SUM(ENERO:DICIEMBRE!D148)</f>
        <v>0</v>
      </c>
      <c r="E148" s="25">
        <f>SUM(ENERO:DICIEMBRE!E148)</f>
        <v>0</v>
      </c>
      <c r="F148" s="25">
        <f>SUM(ENERO:DICIEMBRE!F148)</f>
        <v>0</v>
      </c>
      <c r="G148" s="25">
        <f>SUM(ENERO:DICIEMBRE!G148)</f>
        <v>0</v>
      </c>
      <c r="H148" s="25">
        <f>SUM(ENERO:DICIEMBRE!H148)</f>
        <v>0</v>
      </c>
      <c r="I148" s="25">
        <f>SUM(ENERO:DICIEMBRE!I148)</f>
        <v>0</v>
      </c>
      <c r="J148" s="25">
        <f>SUM(ENERO:DICIEMBRE!J148)</f>
        <v>0</v>
      </c>
      <c r="K148" s="25">
        <f>SUM(ENERO:DICIEMBRE!K148)</f>
        <v>0</v>
      </c>
      <c r="L148" s="25">
        <f>SUM(ENERO:DICIEMBRE!L148)</f>
        <v>0</v>
      </c>
      <c r="M148" s="25">
        <f>SUM(ENERO:DICIEMBRE!M148)</f>
        <v>0</v>
      </c>
      <c r="N148" s="25">
        <f>SUM(ENERO:DICIEMBRE!N148)</f>
        <v>0</v>
      </c>
      <c r="O148" s="25">
        <f>SUM(ENERO:DICIEMBRE!O148)</f>
        <v>0</v>
      </c>
      <c r="P148" s="25">
        <f>SUM(ENERO:DICIEMBRE!P148)</f>
        <v>0</v>
      </c>
      <c r="Q148" s="25">
        <f>SUM(ENERO:DICIEMBRE!Q148)</f>
        <v>0</v>
      </c>
      <c r="R148" s="25">
        <f>SUM(ENERO:DICIEMBRE!R148)</f>
        <v>0</v>
      </c>
      <c r="S148" s="25">
        <f>SUM(ENERO:DICIEMBRE!S148)</f>
        <v>0</v>
      </c>
      <c r="T148" s="25">
        <f>SUM(ENERO:DICIEMBRE!T148)</f>
        <v>0</v>
      </c>
      <c r="U148" s="25">
        <f>SUM(ENERO:DICIEMBRE!U148)</f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1312</v>
      </c>
      <c r="C149" s="25">
        <f>SUM(ENERO:DICIEMBRE!C149)</f>
        <v>19</v>
      </c>
      <c r="D149" s="25">
        <f>SUM(ENERO:DICIEMBRE!D149)</f>
        <v>348</v>
      </c>
      <c r="E149" s="25">
        <f>SUM(ENERO:DICIEMBRE!E149)</f>
        <v>490</v>
      </c>
      <c r="F149" s="25">
        <f>SUM(ENERO:DICIEMBRE!F149)</f>
        <v>441</v>
      </c>
      <c r="G149" s="25">
        <f>SUM(ENERO:DICIEMBRE!G149)</f>
        <v>14</v>
      </c>
      <c r="H149" s="25">
        <f>SUM(ENERO:DICIEMBRE!H149)</f>
        <v>0</v>
      </c>
      <c r="I149" s="25">
        <f>SUM(ENERO:DICIEMBRE!I149)</f>
        <v>0</v>
      </c>
      <c r="J149" s="25">
        <f>SUM(ENERO:DICIEMBRE!J149)</f>
        <v>0</v>
      </c>
      <c r="K149" s="25">
        <f>SUM(ENERO:DICIEMBRE!K149)</f>
        <v>0</v>
      </c>
      <c r="L149" s="25">
        <f>SUM(ENERO:DICIEMBRE!L149)</f>
        <v>0</v>
      </c>
      <c r="M149" s="25">
        <f>SUM(ENERO:DICIEMBRE!M149)</f>
        <v>0</v>
      </c>
      <c r="N149" s="25">
        <f>SUM(ENERO:DICIEMBRE!N149)</f>
        <v>0</v>
      </c>
      <c r="O149" s="25">
        <f>SUM(ENERO:DICIEMBRE!O149)</f>
        <v>0</v>
      </c>
      <c r="P149" s="25">
        <f>SUM(ENERO:DICIEMBRE!P149)</f>
        <v>0</v>
      </c>
      <c r="Q149" s="25">
        <f>SUM(ENERO:DICIEMBRE!Q149)</f>
        <v>0</v>
      </c>
      <c r="R149" s="25">
        <f>SUM(ENERO:DICIEMBRE!R149)</f>
        <v>0</v>
      </c>
      <c r="S149" s="25">
        <f>SUM(ENERO:DICIEMBRE!S149)</f>
        <v>0</v>
      </c>
      <c r="T149" s="25">
        <f>SUM(ENERO:DICIEMBRE!T149)</f>
        <v>0</v>
      </c>
      <c r="U149" s="25">
        <f>SUM(ENERO:DICIEMBRE!U149)</f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877</v>
      </c>
      <c r="C150" s="25">
        <f>SUM(ENERO:DICIEMBRE!C150)</f>
        <v>650</v>
      </c>
      <c r="D150" s="25">
        <f>SUM(ENERO:DICIEMBRE!D150)</f>
        <v>121</v>
      </c>
      <c r="E150" s="25">
        <f>SUM(ENERO:DICIEMBRE!E150)</f>
        <v>70</v>
      </c>
      <c r="F150" s="25">
        <f>SUM(ENERO:DICIEMBRE!F150)</f>
        <v>24</v>
      </c>
      <c r="G150" s="25">
        <f>SUM(ENERO:DICIEMBRE!G150)</f>
        <v>12</v>
      </c>
      <c r="H150" s="25">
        <f>SUM(ENERO:DICIEMBRE!H150)</f>
        <v>0</v>
      </c>
      <c r="I150" s="25">
        <f>SUM(ENERO:DICIEMBRE!I150)</f>
        <v>0</v>
      </c>
      <c r="J150" s="25">
        <f>SUM(ENERO:DICIEMBRE!J150)</f>
        <v>0</v>
      </c>
      <c r="K150" s="25">
        <f>SUM(ENERO:DICIEMBRE!K150)</f>
        <v>0</v>
      </c>
      <c r="L150" s="25">
        <f>SUM(ENERO:DICIEMBRE!L150)</f>
        <v>0</v>
      </c>
      <c r="M150" s="25">
        <f>SUM(ENERO:DICIEMBRE!M150)</f>
        <v>0</v>
      </c>
      <c r="N150" s="25">
        <f>SUM(ENERO:DICIEMBRE!N150)</f>
        <v>0</v>
      </c>
      <c r="O150" s="25">
        <f>SUM(ENERO:DICIEMBRE!O150)</f>
        <v>0</v>
      </c>
      <c r="P150" s="25">
        <f>SUM(ENERO:DICIEMBRE!P150)</f>
        <v>0</v>
      </c>
      <c r="Q150" s="25">
        <f>SUM(ENERO:DICIEMBRE!Q150)</f>
        <v>0</v>
      </c>
      <c r="R150" s="25">
        <f>SUM(ENERO:DICIEMBRE!R150)</f>
        <v>0</v>
      </c>
      <c r="S150" s="25">
        <f>SUM(ENERO:DICIEMBRE!S150)</f>
        <v>0</v>
      </c>
      <c r="T150" s="25">
        <f>SUM(ENERO:DICIEMBRE!T150)</f>
        <v>0</v>
      </c>
      <c r="U150" s="25">
        <f>SUM(ENERO:DICIEMBRE!U150)</f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257</v>
      </c>
      <c r="C151" s="25">
        <f>SUM(ENERO:DICIEMBRE!C151)</f>
        <v>0</v>
      </c>
      <c r="D151" s="25">
        <f>SUM(ENERO:DICIEMBRE!D151)</f>
        <v>0</v>
      </c>
      <c r="E151" s="25">
        <f>SUM(ENERO:DICIEMBRE!E151)</f>
        <v>0</v>
      </c>
      <c r="F151" s="25">
        <f>SUM(ENERO:DICIEMBRE!F151)</f>
        <v>10</v>
      </c>
      <c r="G151" s="25">
        <f>SUM(ENERO:DICIEMBRE!G151)</f>
        <v>39</v>
      </c>
      <c r="H151" s="25">
        <f>SUM(ENERO:DICIEMBRE!H151)</f>
        <v>42</v>
      </c>
      <c r="I151" s="25">
        <f>SUM(ENERO:DICIEMBRE!I151)</f>
        <v>40</v>
      </c>
      <c r="J151" s="25">
        <f>SUM(ENERO:DICIEMBRE!J151)</f>
        <v>34</v>
      </c>
      <c r="K151" s="25">
        <f>SUM(ENERO:DICIEMBRE!K151)</f>
        <v>23</v>
      </c>
      <c r="L151" s="25">
        <f>SUM(ENERO:DICIEMBRE!L151)</f>
        <v>17</v>
      </c>
      <c r="M151" s="25">
        <f>SUM(ENERO:DICIEMBRE!M151)</f>
        <v>18</v>
      </c>
      <c r="N151" s="25">
        <f>SUM(ENERO:DICIEMBRE!N151)</f>
        <v>18</v>
      </c>
      <c r="O151" s="25">
        <f>SUM(ENERO:DICIEMBRE!O151)</f>
        <v>6</v>
      </c>
      <c r="P151" s="25">
        <f>SUM(ENERO:DICIEMBRE!P151)</f>
        <v>7</v>
      </c>
      <c r="Q151" s="25">
        <f>SUM(ENERO:DICIEMBRE!Q151)</f>
        <v>2</v>
      </c>
      <c r="R151" s="25">
        <f>SUM(ENERO:DICIEMBRE!R151)</f>
        <v>0</v>
      </c>
      <c r="S151" s="25">
        <f>SUM(ENERO:DICIEMBRE!S151)</f>
        <v>1</v>
      </c>
      <c r="T151" s="25">
        <f>SUM(ENERO:DICIEMBRE!T151)</f>
        <v>0</v>
      </c>
      <c r="U151" s="25">
        <f>SUM(ENERO:DICIEMBRE!U151)</f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172</v>
      </c>
      <c r="C152" s="25">
        <f>SUM(ENERO:DICIEMBRE!C152)</f>
        <v>0</v>
      </c>
      <c r="D152" s="25">
        <f>SUM(ENERO:DICIEMBRE!D152)</f>
        <v>0</v>
      </c>
      <c r="E152" s="25">
        <f>SUM(ENERO:DICIEMBRE!E152)</f>
        <v>0</v>
      </c>
      <c r="F152" s="25">
        <f>SUM(ENERO:DICIEMBRE!F152)</f>
        <v>1</v>
      </c>
      <c r="G152" s="25">
        <f>SUM(ENERO:DICIEMBRE!G152)</f>
        <v>10</v>
      </c>
      <c r="H152" s="25">
        <f>SUM(ENERO:DICIEMBRE!H152)</f>
        <v>9</v>
      </c>
      <c r="I152" s="25">
        <f>SUM(ENERO:DICIEMBRE!I152)</f>
        <v>25</v>
      </c>
      <c r="J152" s="25">
        <f>SUM(ENERO:DICIEMBRE!J152)</f>
        <v>28</v>
      </c>
      <c r="K152" s="25">
        <f>SUM(ENERO:DICIEMBRE!K152)</f>
        <v>31</v>
      </c>
      <c r="L152" s="25">
        <f>SUM(ENERO:DICIEMBRE!L152)</f>
        <v>26</v>
      </c>
      <c r="M152" s="25">
        <f>SUM(ENERO:DICIEMBRE!M152)</f>
        <v>14</v>
      </c>
      <c r="N152" s="25">
        <f>SUM(ENERO:DICIEMBRE!N152)</f>
        <v>17</v>
      </c>
      <c r="O152" s="25">
        <f>SUM(ENERO:DICIEMBRE!O152)</f>
        <v>2</v>
      </c>
      <c r="P152" s="25">
        <f>SUM(ENERO:DICIEMBRE!P152)</f>
        <v>4</v>
      </c>
      <c r="Q152" s="25">
        <f>SUM(ENERO:DICIEMBRE!Q152)</f>
        <v>2</v>
      </c>
      <c r="R152" s="25">
        <f>SUM(ENERO:DICIEMBRE!R152)</f>
        <v>2</v>
      </c>
      <c r="S152" s="25">
        <f>SUM(ENERO:DICIEMBRE!S152)</f>
        <v>1</v>
      </c>
      <c r="T152" s="25">
        <f>SUM(ENERO:DICIEMBRE!T152)</f>
        <v>0</v>
      </c>
      <c r="U152" s="25">
        <f>SUM(ENERO:DICIEMBRE!U152)</f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2328</v>
      </c>
      <c r="C153" s="25">
        <f>SUM(ENERO:DICIEMBRE!C153)</f>
        <v>1</v>
      </c>
      <c r="D153" s="25">
        <f>SUM(ENERO:DICIEMBRE!D153)</f>
        <v>7</v>
      </c>
      <c r="E153" s="25">
        <f>SUM(ENERO:DICIEMBRE!E153)</f>
        <v>18</v>
      </c>
      <c r="F153" s="25">
        <f>SUM(ENERO:DICIEMBRE!F153)</f>
        <v>22</v>
      </c>
      <c r="G153" s="25">
        <f>SUM(ENERO:DICIEMBRE!G153)</f>
        <v>84</v>
      </c>
      <c r="H153" s="25">
        <f>SUM(ENERO:DICIEMBRE!H153)</f>
        <v>158</v>
      </c>
      <c r="I153" s="25">
        <f>SUM(ENERO:DICIEMBRE!I153)</f>
        <v>319</v>
      </c>
      <c r="J153" s="25">
        <f>SUM(ENERO:DICIEMBRE!J153)</f>
        <v>288</v>
      </c>
      <c r="K153" s="25">
        <f>SUM(ENERO:DICIEMBRE!K153)</f>
        <v>360</v>
      </c>
      <c r="L153" s="25">
        <f>SUM(ENERO:DICIEMBRE!L153)</f>
        <v>259</v>
      </c>
      <c r="M153" s="25">
        <f>SUM(ENERO:DICIEMBRE!M153)</f>
        <v>253</v>
      </c>
      <c r="N153" s="25">
        <f>SUM(ENERO:DICIEMBRE!N153)</f>
        <v>186</v>
      </c>
      <c r="O153" s="25">
        <f>SUM(ENERO:DICIEMBRE!O153)</f>
        <v>219</v>
      </c>
      <c r="P153" s="25">
        <f>SUM(ENERO:DICIEMBRE!P153)</f>
        <v>83</v>
      </c>
      <c r="Q153" s="25">
        <f>SUM(ENERO:DICIEMBRE!Q153)</f>
        <v>45</v>
      </c>
      <c r="R153" s="25">
        <f>SUM(ENERO:DICIEMBRE!R153)</f>
        <v>22</v>
      </c>
      <c r="S153" s="25">
        <f>SUM(ENERO:DICIEMBRE!S153)</f>
        <v>4</v>
      </c>
      <c r="T153" s="25">
        <f>SUM(ENERO:DICIEMBRE!T153)</f>
        <v>0</v>
      </c>
      <c r="U153" s="25">
        <f>SUM(ENERO:DICIEMBRE!U153)</f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25">
        <f>SUM(ENERO:DICIEMBRE!C154)</f>
        <v>0</v>
      </c>
      <c r="D154" s="25">
        <f>SUM(ENERO:DICIEMBRE!D154)</f>
        <v>0</v>
      </c>
      <c r="E154" s="25">
        <f>SUM(ENERO:DICIEMBRE!E154)</f>
        <v>0</v>
      </c>
      <c r="F154" s="25">
        <f>SUM(ENERO:DICIEMBRE!F154)</f>
        <v>0</v>
      </c>
      <c r="G154" s="25">
        <f>SUM(ENERO:DICIEMBRE!G154)</f>
        <v>0</v>
      </c>
      <c r="H154" s="25">
        <f>SUM(ENERO:DICIEMBRE!H154)</f>
        <v>0</v>
      </c>
      <c r="I154" s="25">
        <f>SUM(ENERO:DICIEMBRE!I154)</f>
        <v>0</v>
      </c>
      <c r="J154" s="25">
        <f>SUM(ENERO:DICIEMBRE!J154)</f>
        <v>0</v>
      </c>
      <c r="K154" s="25">
        <f>SUM(ENERO:DICIEMBRE!K154)</f>
        <v>0</v>
      </c>
      <c r="L154" s="25">
        <f>SUM(ENERO:DICIEMBRE!L154)</f>
        <v>0</v>
      </c>
      <c r="M154" s="25">
        <f>SUM(ENERO:DICIEMBRE!M154)</f>
        <v>0</v>
      </c>
      <c r="N154" s="25">
        <f>SUM(ENERO:DICIEMBRE!N154)</f>
        <v>0</v>
      </c>
      <c r="O154" s="25">
        <f>SUM(ENERO:DICIEMBRE!O154)</f>
        <v>0</v>
      </c>
      <c r="P154" s="25">
        <f>SUM(ENERO:DICIEMBRE!P154)</f>
        <v>0</v>
      </c>
      <c r="Q154" s="25">
        <f>SUM(ENERO:DICIEMBRE!Q154)</f>
        <v>0</v>
      </c>
      <c r="R154" s="25">
        <f>SUM(ENERO:DICIEMBRE!R154)</f>
        <v>0</v>
      </c>
      <c r="S154" s="25">
        <f>SUM(ENERO:DICIEMBRE!S154)</f>
        <v>0</v>
      </c>
      <c r="T154" s="25">
        <f>SUM(ENERO:DICIEMBRE!T154)</f>
        <v>0</v>
      </c>
      <c r="U154" s="25">
        <f>SUM(ENERO:DICIEMBRE!U154)</f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64">
        <f>SUM(B139:B154)</f>
        <v>20477</v>
      </c>
      <c r="C155" s="70">
        <f t="shared" ref="C155:T155" si="27">SUM(C139:C154)</f>
        <v>715</v>
      </c>
      <c r="D155" s="66">
        <f t="shared" si="27"/>
        <v>583</v>
      </c>
      <c r="E155" s="66">
        <f t="shared" si="27"/>
        <v>746</v>
      </c>
      <c r="F155" s="66">
        <f t="shared" si="27"/>
        <v>714</v>
      </c>
      <c r="G155" s="66">
        <f t="shared" si="27"/>
        <v>664</v>
      </c>
      <c r="H155" s="66">
        <f>SUM(H139:H154)</f>
        <v>1154</v>
      </c>
      <c r="I155" s="66">
        <f t="shared" si="27"/>
        <v>1614</v>
      </c>
      <c r="J155" s="66">
        <f t="shared" si="27"/>
        <v>1572</v>
      </c>
      <c r="K155" s="66">
        <f t="shared" si="27"/>
        <v>1397</v>
      </c>
      <c r="L155" s="66">
        <f t="shared" si="27"/>
        <v>1254</v>
      </c>
      <c r="M155" s="66">
        <f t="shared" si="27"/>
        <v>1321</v>
      </c>
      <c r="N155" s="66">
        <f t="shared" si="27"/>
        <v>1566</v>
      </c>
      <c r="O155" s="66">
        <f t="shared" si="27"/>
        <v>1691</v>
      </c>
      <c r="P155" s="66">
        <f t="shared" si="27"/>
        <v>1512</v>
      </c>
      <c r="Q155" s="66">
        <f t="shared" si="27"/>
        <v>1450</v>
      </c>
      <c r="R155" s="66">
        <f t="shared" si="27"/>
        <v>1225</v>
      </c>
      <c r="S155" s="143">
        <f t="shared" si="27"/>
        <v>1299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x14ac:dyDescent="0.25">
      <c r="A157" s="502" t="s">
        <v>151</v>
      </c>
      <c r="B157" s="504"/>
      <c r="C157" s="502" t="s">
        <v>149</v>
      </c>
      <c r="D157" s="503"/>
      <c r="E157" s="504"/>
      <c r="F157" s="486" t="s">
        <v>152</v>
      </c>
      <c r="G157" s="508"/>
      <c r="H157" s="508"/>
      <c r="I157" s="508"/>
      <c r="J157" s="508"/>
      <c r="K157" s="508"/>
      <c r="L157" s="508"/>
      <c r="M157" s="508"/>
      <c r="N157" s="508"/>
      <c r="O157" s="508"/>
      <c r="P157" s="508"/>
      <c r="Q157" s="508"/>
      <c r="R157" s="508"/>
      <c r="S157" s="508"/>
      <c r="T157" s="508"/>
      <c r="U157" s="508"/>
      <c r="V157" s="508"/>
      <c r="W157" s="508"/>
      <c r="X157" s="508"/>
      <c r="Y157" s="508"/>
      <c r="Z157" s="508"/>
      <c r="AA157" s="508"/>
      <c r="AB157" s="508"/>
      <c r="AC157" s="508"/>
      <c r="AD157" s="508"/>
      <c r="AE157" s="508"/>
      <c r="AF157" s="508"/>
      <c r="AG157" s="508"/>
      <c r="AH157" s="508"/>
      <c r="AI157" s="508"/>
      <c r="AJ157" s="508"/>
      <c r="AK157" s="508"/>
      <c r="AL157" s="508"/>
      <c r="AM157" s="498"/>
      <c r="AN157" s="489" t="s">
        <v>9</v>
      </c>
      <c r="AO157" s="489" t="s">
        <v>153</v>
      </c>
      <c r="AP157" s="492" t="s">
        <v>154</v>
      </c>
      <c r="AQ157" s="489" t="s">
        <v>155</v>
      </c>
    </row>
    <row r="158" spans="1:67" x14ac:dyDescent="0.25">
      <c r="A158" s="518"/>
      <c r="B158" s="519"/>
      <c r="C158" s="505"/>
      <c r="D158" s="506"/>
      <c r="E158" s="507"/>
      <c r="F158" s="496" t="s">
        <v>13</v>
      </c>
      <c r="G158" s="497"/>
      <c r="H158" s="496" t="s">
        <v>14</v>
      </c>
      <c r="I158" s="497"/>
      <c r="J158" s="496" t="s">
        <v>15</v>
      </c>
      <c r="K158" s="497"/>
      <c r="L158" s="496" t="s">
        <v>16</v>
      </c>
      <c r="M158" s="497"/>
      <c r="N158" s="496" t="s">
        <v>17</v>
      </c>
      <c r="O158" s="497"/>
      <c r="P158" s="486" t="s">
        <v>18</v>
      </c>
      <c r="Q158" s="487"/>
      <c r="R158" s="486" t="s">
        <v>19</v>
      </c>
      <c r="S158" s="487"/>
      <c r="T158" s="486" t="s">
        <v>20</v>
      </c>
      <c r="U158" s="487"/>
      <c r="V158" s="486" t="s">
        <v>21</v>
      </c>
      <c r="W158" s="487"/>
      <c r="X158" s="486" t="s">
        <v>22</v>
      </c>
      <c r="Y158" s="487"/>
      <c r="Z158" s="486" t="s">
        <v>23</v>
      </c>
      <c r="AA158" s="487"/>
      <c r="AB158" s="486" t="s">
        <v>24</v>
      </c>
      <c r="AC158" s="487"/>
      <c r="AD158" s="486" t="s">
        <v>25</v>
      </c>
      <c r="AE158" s="487"/>
      <c r="AF158" s="486" t="s">
        <v>26</v>
      </c>
      <c r="AG158" s="487"/>
      <c r="AH158" s="486" t="s">
        <v>27</v>
      </c>
      <c r="AI158" s="487"/>
      <c r="AJ158" s="486" t="s">
        <v>28</v>
      </c>
      <c r="AK158" s="487"/>
      <c r="AL158" s="486" t="s">
        <v>29</v>
      </c>
      <c r="AM158" s="498"/>
      <c r="AN158" s="491"/>
      <c r="AO158" s="491"/>
      <c r="AP158" s="493"/>
      <c r="AQ158" s="491"/>
    </row>
    <row r="159" spans="1:67" x14ac:dyDescent="0.25">
      <c r="A159" s="505"/>
      <c r="B159" s="507"/>
      <c r="C159" s="22" t="s">
        <v>156</v>
      </c>
      <c r="D159" s="18" t="s">
        <v>30</v>
      </c>
      <c r="E159" s="145" t="s">
        <v>31</v>
      </c>
      <c r="F159" s="15" t="s">
        <v>30</v>
      </c>
      <c r="G159" s="146" t="s">
        <v>31</v>
      </c>
      <c r="H159" s="15" t="s">
        <v>30</v>
      </c>
      <c r="I159" s="146" t="s">
        <v>31</v>
      </c>
      <c r="J159" s="15" t="s">
        <v>30</v>
      </c>
      <c r="K159" s="146" t="s">
        <v>31</v>
      </c>
      <c r="L159" s="15" t="s">
        <v>30</v>
      </c>
      <c r="M159" s="146" t="s">
        <v>31</v>
      </c>
      <c r="N159" s="15" t="s">
        <v>30</v>
      </c>
      <c r="O159" s="146" t="s">
        <v>31</v>
      </c>
      <c r="P159" s="15" t="s">
        <v>30</v>
      </c>
      <c r="Q159" s="146" t="s">
        <v>31</v>
      </c>
      <c r="R159" s="15" t="s">
        <v>30</v>
      </c>
      <c r="S159" s="146" t="s">
        <v>31</v>
      </c>
      <c r="T159" s="15" t="s">
        <v>30</v>
      </c>
      <c r="U159" s="146" t="s">
        <v>31</v>
      </c>
      <c r="V159" s="15" t="s">
        <v>30</v>
      </c>
      <c r="W159" s="146" t="s">
        <v>31</v>
      </c>
      <c r="X159" s="15" t="s">
        <v>30</v>
      </c>
      <c r="Y159" s="146" t="s">
        <v>31</v>
      </c>
      <c r="Z159" s="15" t="s">
        <v>30</v>
      </c>
      <c r="AA159" s="146" t="s">
        <v>31</v>
      </c>
      <c r="AB159" s="15" t="s">
        <v>30</v>
      </c>
      <c r="AC159" s="146" t="s">
        <v>31</v>
      </c>
      <c r="AD159" s="15" t="s">
        <v>30</v>
      </c>
      <c r="AE159" s="146" t="s">
        <v>31</v>
      </c>
      <c r="AF159" s="15" t="s">
        <v>30</v>
      </c>
      <c r="AG159" s="146" t="s">
        <v>31</v>
      </c>
      <c r="AH159" s="15" t="s">
        <v>30</v>
      </c>
      <c r="AI159" s="146" t="s">
        <v>31</v>
      </c>
      <c r="AJ159" s="15" t="s">
        <v>30</v>
      </c>
      <c r="AK159" s="146" t="s">
        <v>31</v>
      </c>
      <c r="AL159" s="15" t="s">
        <v>30</v>
      </c>
      <c r="AM159" s="147" t="s">
        <v>31</v>
      </c>
      <c r="AN159" s="495"/>
      <c r="AO159" s="495"/>
      <c r="AP159" s="494"/>
      <c r="AQ159" s="495"/>
    </row>
    <row r="160" spans="1:67" x14ac:dyDescent="0.25">
      <c r="A160" s="517" t="s">
        <v>157</v>
      </c>
      <c r="B160" s="484"/>
      <c r="C160" s="148">
        <f>SUM(D160+E160)</f>
        <v>13612</v>
      </c>
      <c r="D160" s="149">
        <f>SUM(F160+H160+J160+L160+N160+P160+R160+T160+V160+X160+Z160+AB160+AD160+AF160+AH160+AJ160+AL160)</f>
        <v>6308</v>
      </c>
      <c r="E160" s="150">
        <f>SUM(G160+I160+K160+M160+O160+Q160+S160+U160+W160+Y160+AA160+AC160+AE160+AG160+AI160+AK160+AM160)</f>
        <v>7304</v>
      </c>
      <c r="F160" s="25">
        <f>SUM(ENERO:DICIEMBRE!F160)</f>
        <v>104</v>
      </c>
      <c r="G160" s="25">
        <f>SUM(ENERO:DICIEMBRE!G160)</f>
        <v>60</v>
      </c>
      <c r="H160" s="25">
        <f>SUM(ENERO:DICIEMBRE!H160)</f>
        <v>144</v>
      </c>
      <c r="I160" s="25">
        <f>SUM(ENERO:DICIEMBRE!I160)</f>
        <v>50</v>
      </c>
      <c r="J160" s="25">
        <f>SUM(ENERO:DICIEMBRE!J160)</f>
        <v>72</v>
      </c>
      <c r="K160" s="25">
        <f>SUM(ENERO:DICIEMBRE!K160)</f>
        <v>54</v>
      </c>
      <c r="L160" s="25">
        <f>SUM(ENERO:DICIEMBRE!L160)</f>
        <v>75</v>
      </c>
      <c r="M160" s="25">
        <f>SUM(ENERO:DICIEMBRE!M160)</f>
        <v>74</v>
      </c>
      <c r="N160" s="25">
        <f>SUM(ENERO:DICIEMBRE!N160)</f>
        <v>76</v>
      </c>
      <c r="O160" s="25">
        <f>SUM(ENERO:DICIEMBRE!O160)</f>
        <v>71</v>
      </c>
      <c r="P160" s="25">
        <f>SUM(ENERO:DICIEMBRE!P160)</f>
        <v>48</v>
      </c>
      <c r="Q160" s="25">
        <f>SUM(ENERO:DICIEMBRE!Q160)</f>
        <v>133</v>
      </c>
      <c r="R160" s="25">
        <f>SUM(ENERO:DICIEMBRE!R160)</f>
        <v>74</v>
      </c>
      <c r="S160" s="25">
        <f>SUM(ENERO:DICIEMBRE!S160)</f>
        <v>156</v>
      </c>
      <c r="T160" s="25">
        <f>SUM(ENERO:DICIEMBRE!T160)</f>
        <v>82</v>
      </c>
      <c r="U160" s="25">
        <f>SUM(ENERO:DICIEMBRE!U160)</f>
        <v>285</v>
      </c>
      <c r="V160" s="25">
        <f>SUM(ENERO:DICIEMBRE!V160)</f>
        <v>175</v>
      </c>
      <c r="W160" s="25">
        <f>SUM(ENERO:DICIEMBRE!W160)</f>
        <v>325</v>
      </c>
      <c r="X160" s="25">
        <f>SUM(ENERO:DICIEMBRE!X160)</f>
        <v>214</v>
      </c>
      <c r="Y160" s="25">
        <f>SUM(ENERO:DICIEMBRE!Y160)</f>
        <v>426</v>
      </c>
      <c r="Z160" s="25">
        <f>SUM(ENERO:DICIEMBRE!Z160)</f>
        <v>249</v>
      </c>
      <c r="AA160" s="25">
        <f>SUM(ENERO:DICIEMBRE!AA160)</f>
        <v>480</v>
      </c>
      <c r="AB160" s="25">
        <f>SUM(ENERO:DICIEMBRE!AB160)</f>
        <v>499</v>
      </c>
      <c r="AC160" s="25">
        <f>SUM(ENERO:DICIEMBRE!AC160)</f>
        <v>652</v>
      </c>
      <c r="AD160" s="25">
        <f>SUM(ENERO:DICIEMBRE!AD160)</f>
        <v>695</v>
      </c>
      <c r="AE160" s="25">
        <f>SUM(ENERO:DICIEMBRE!AE160)</f>
        <v>823</v>
      </c>
      <c r="AF160" s="25">
        <f>SUM(ENERO:DICIEMBRE!AF160)</f>
        <v>922</v>
      </c>
      <c r="AG160" s="25">
        <f>SUM(ENERO:DICIEMBRE!AG160)</f>
        <v>887</v>
      </c>
      <c r="AH160" s="25">
        <f>SUM(ENERO:DICIEMBRE!AH160)</f>
        <v>1006</v>
      </c>
      <c r="AI160" s="25">
        <f>SUM(ENERO:DICIEMBRE!AI160)</f>
        <v>1108</v>
      </c>
      <c r="AJ160" s="25">
        <f>SUM(ENERO:DICIEMBRE!AJ160)</f>
        <v>996</v>
      </c>
      <c r="AK160" s="25">
        <f>SUM(ENERO:DICIEMBRE!AK160)</f>
        <v>846</v>
      </c>
      <c r="AL160" s="25">
        <f>SUM(ENERO:DICIEMBRE!AL160)</f>
        <v>877</v>
      </c>
      <c r="AM160" s="25">
        <f>SUM(ENERO:DICIEMBRE!AM160)</f>
        <v>874</v>
      </c>
      <c r="AN160" s="25">
        <f>SUM(ENERO:DICIEMBRE!AN160)</f>
        <v>13604</v>
      </c>
      <c r="AO160" s="25">
        <f>SUM(ENERO:DICIEMBRE!AO160)</f>
        <v>9777</v>
      </c>
      <c r="AP160" s="25">
        <f>SUM(ENERO:DICIEMBRE!AP160)</f>
        <v>4</v>
      </c>
      <c r="AQ160" s="25">
        <f>SUM(ENERO:DICIEMBRE!AQ160)</f>
        <v>31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492" t="s">
        <v>158</v>
      </c>
      <c r="B161" s="30" t="s">
        <v>159</v>
      </c>
      <c r="C161" s="153">
        <f>SUM(D161:E161)</f>
        <v>2031</v>
      </c>
      <c r="D161" s="154"/>
      <c r="E161" s="155">
        <f>SUM(K161+M161+O161+Q161+S161+U161+W161+Y161+AA161+AC161+AE161+AG161+AI161+AK161+AM161)</f>
        <v>2031</v>
      </c>
      <c r="F161" s="25">
        <f>SUM(ENERO:DICIEMBRE!F161)</f>
        <v>0</v>
      </c>
      <c r="G161" s="25">
        <f>SUM(ENERO:DICIEMBRE!G161)</f>
        <v>0</v>
      </c>
      <c r="H161" s="25">
        <f>SUM(ENERO:DICIEMBRE!H161)</f>
        <v>0</v>
      </c>
      <c r="I161" s="25">
        <f>SUM(ENERO:DICIEMBRE!I161)</f>
        <v>0</v>
      </c>
      <c r="J161" s="25">
        <f>SUM(ENERO:DICIEMBRE!J161)</f>
        <v>0</v>
      </c>
      <c r="K161" s="25">
        <f>SUM(ENERO:DICIEMBRE!K161)</f>
        <v>9</v>
      </c>
      <c r="L161" s="25">
        <f>SUM(ENERO:DICIEMBRE!L161)</f>
        <v>0</v>
      </c>
      <c r="M161" s="25">
        <f>SUM(ENERO:DICIEMBRE!M161)</f>
        <v>64</v>
      </c>
      <c r="N161" s="25">
        <f>SUM(ENERO:DICIEMBRE!N161)</f>
        <v>0</v>
      </c>
      <c r="O161" s="25">
        <f>SUM(ENERO:DICIEMBRE!O161)</f>
        <v>262</v>
      </c>
      <c r="P161" s="25">
        <f>SUM(ENERO:DICIEMBRE!P161)</f>
        <v>0</v>
      </c>
      <c r="Q161" s="25">
        <f>SUM(ENERO:DICIEMBRE!Q161)</f>
        <v>467</v>
      </c>
      <c r="R161" s="25">
        <f>SUM(ENERO:DICIEMBRE!R161)</f>
        <v>0</v>
      </c>
      <c r="S161" s="25">
        <f>SUM(ENERO:DICIEMBRE!S161)</f>
        <v>616</v>
      </c>
      <c r="T161" s="25">
        <f>SUM(ENERO:DICIEMBRE!T161)</f>
        <v>0</v>
      </c>
      <c r="U161" s="25">
        <f>SUM(ENERO:DICIEMBRE!U161)</f>
        <v>471</v>
      </c>
      <c r="V161" s="25">
        <f>SUM(ENERO:DICIEMBRE!V161)</f>
        <v>0</v>
      </c>
      <c r="W161" s="25">
        <f>SUM(ENERO:DICIEMBRE!W161)</f>
        <v>138</v>
      </c>
      <c r="X161" s="25">
        <f>SUM(ENERO:DICIEMBRE!X161)</f>
        <v>0</v>
      </c>
      <c r="Y161" s="25">
        <f>SUM(ENERO:DICIEMBRE!Y161)</f>
        <v>4</v>
      </c>
      <c r="Z161" s="25">
        <f>SUM(ENERO:DICIEMBRE!Z161)</f>
        <v>0</v>
      </c>
      <c r="AA161" s="25">
        <f>SUM(ENERO:DICIEMBRE!AA161)</f>
        <v>0</v>
      </c>
      <c r="AB161" s="25">
        <f>SUM(ENERO:DICIEMBRE!AB161)</f>
        <v>0</v>
      </c>
      <c r="AC161" s="25">
        <f>SUM(ENERO:DICIEMBRE!AC161)</f>
        <v>0</v>
      </c>
      <c r="AD161" s="25">
        <f>SUM(ENERO:DICIEMBRE!AD161)</f>
        <v>0</v>
      </c>
      <c r="AE161" s="25">
        <f>SUM(ENERO:DICIEMBRE!AE161)</f>
        <v>0</v>
      </c>
      <c r="AF161" s="25">
        <f>SUM(ENERO:DICIEMBRE!AF161)</f>
        <v>0</v>
      </c>
      <c r="AG161" s="25">
        <f>SUM(ENERO:DICIEMBRE!AG161)</f>
        <v>0</v>
      </c>
      <c r="AH161" s="25">
        <f>SUM(ENERO:DICIEMBRE!AH161)</f>
        <v>0</v>
      </c>
      <c r="AI161" s="25">
        <f>SUM(ENERO:DICIEMBRE!AI161)</f>
        <v>0</v>
      </c>
      <c r="AJ161" s="25">
        <f>SUM(ENERO:DICIEMBRE!AJ161)</f>
        <v>0</v>
      </c>
      <c r="AK161" s="25">
        <f>SUM(ENERO:DICIEMBRE!AK161)</f>
        <v>0</v>
      </c>
      <c r="AL161" s="25">
        <f>SUM(ENERO:DICIEMBRE!AL161)</f>
        <v>0</v>
      </c>
      <c r="AM161" s="25">
        <f>SUM(ENERO:DICIEMBRE!AM161)</f>
        <v>0</v>
      </c>
      <c r="AN161" s="25">
        <f>SUM(ENERO:DICIEMBRE!AN161)</f>
        <v>2031</v>
      </c>
      <c r="AO161" s="25">
        <f>SUM(ENERO:DICIEMBRE!AO161)</f>
        <v>0</v>
      </c>
      <c r="AP161" s="25">
        <f>SUM(ENERO:DICIEMBRE!AP161)</f>
        <v>0</v>
      </c>
      <c r="AQ161" s="25">
        <f>SUM(ENERO:DICIEMBRE!AQ161)</f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25">
        <f>SUM(ENERO:DICIEMBRE!F162)</f>
        <v>0</v>
      </c>
      <c r="G162" s="25">
        <f>SUM(ENERO:DICIEMBRE!G162)</f>
        <v>0</v>
      </c>
      <c r="H162" s="25">
        <f>SUM(ENERO:DICIEMBRE!H162)</f>
        <v>0</v>
      </c>
      <c r="I162" s="25">
        <f>SUM(ENERO:DICIEMBRE!I162)</f>
        <v>0</v>
      </c>
      <c r="J162" s="25">
        <f>SUM(ENERO:DICIEMBRE!J162)</f>
        <v>0</v>
      </c>
      <c r="K162" s="25">
        <f>SUM(ENERO:DICIEMBRE!K162)</f>
        <v>0</v>
      </c>
      <c r="L162" s="25">
        <f>SUM(ENERO:DICIEMBRE!L162)</f>
        <v>0</v>
      </c>
      <c r="M162" s="25">
        <f>SUM(ENERO:DICIEMBRE!M162)</f>
        <v>0</v>
      </c>
      <c r="N162" s="25">
        <f>SUM(ENERO:DICIEMBRE!N162)</f>
        <v>0</v>
      </c>
      <c r="O162" s="25">
        <f>SUM(ENERO:DICIEMBRE!O162)</f>
        <v>0</v>
      </c>
      <c r="P162" s="25">
        <f>SUM(ENERO:DICIEMBRE!P162)</f>
        <v>0</v>
      </c>
      <c r="Q162" s="25">
        <f>SUM(ENERO:DICIEMBRE!Q162)</f>
        <v>0</v>
      </c>
      <c r="R162" s="25">
        <f>SUM(ENERO:DICIEMBRE!R162)</f>
        <v>0</v>
      </c>
      <c r="S162" s="25">
        <f>SUM(ENERO:DICIEMBRE!S162)</f>
        <v>0</v>
      </c>
      <c r="T162" s="25">
        <f>SUM(ENERO:DICIEMBRE!T162)</f>
        <v>0</v>
      </c>
      <c r="U162" s="25">
        <f>SUM(ENERO:DICIEMBRE!U162)</f>
        <v>0</v>
      </c>
      <c r="V162" s="25">
        <f>SUM(ENERO:DICIEMBRE!V162)</f>
        <v>0</v>
      </c>
      <c r="W162" s="25">
        <f>SUM(ENERO:DICIEMBRE!W162)</f>
        <v>0</v>
      </c>
      <c r="X162" s="25">
        <f>SUM(ENERO:DICIEMBRE!X162)</f>
        <v>0</v>
      </c>
      <c r="Y162" s="25">
        <f>SUM(ENERO:DICIEMBRE!Y162)</f>
        <v>0</v>
      </c>
      <c r="Z162" s="25">
        <f>SUM(ENERO:DICIEMBRE!Z162)</f>
        <v>0</v>
      </c>
      <c r="AA162" s="25">
        <f>SUM(ENERO:DICIEMBRE!AA162)</f>
        <v>0</v>
      </c>
      <c r="AB162" s="25">
        <f>SUM(ENERO:DICIEMBRE!AB162)</f>
        <v>0</v>
      </c>
      <c r="AC162" s="25">
        <f>SUM(ENERO:DICIEMBRE!AC162)</f>
        <v>0</v>
      </c>
      <c r="AD162" s="25">
        <f>SUM(ENERO:DICIEMBRE!AD162)</f>
        <v>0</v>
      </c>
      <c r="AE162" s="25">
        <f>SUM(ENERO:DICIEMBRE!AE162)</f>
        <v>0</v>
      </c>
      <c r="AF162" s="25">
        <f>SUM(ENERO:DICIEMBRE!AF162)</f>
        <v>0</v>
      </c>
      <c r="AG162" s="25">
        <f>SUM(ENERO:DICIEMBRE!AG162)</f>
        <v>0</v>
      </c>
      <c r="AH162" s="25">
        <f>SUM(ENERO:DICIEMBRE!AH162)</f>
        <v>0</v>
      </c>
      <c r="AI162" s="25">
        <f>SUM(ENERO:DICIEMBRE!AI162)</f>
        <v>0</v>
      </c>
      <c r="AJ162" s="25">
        <f>SUM(ENERO:DICIEMBRE!AJ162)</f>
        <v>0</v>
      </c>
      <c r="AK162" s="25">
        <f>SUM(ENERO:DICIEMBRE!AK162)</f>
        <v>0</v>
      </c>
      <c r="AL162" s="25">
        <f>SUM(ENERO:DICIEMBRE!AL162)</f>
        <v>0</v>
      </c>
      <c r="AM162" s="25">
        <f>SUM(ENERO:DICIEMBRE!AM162)</f>
        <v>0</v>
      </c>
      <c r="AN162" s="25">
        <f>SUM(ENERO:DICIEMBRE!AN162)</f>
        <v>0</v>
      </c>
      <c r="AO162" s="25">
        <f>SUM(ENERO:DICIEMBRE!AO162)</f>
        <v>0</v>
      </c>
      <c r="AP162" s="25">
        <f>SUM(ENERO:DICIEMBRE!AP162)</f>
        <v>0</v>
      </c>
      <c r="AQ162" s="25">
        <f>SUM(ENERO:DICIEMBRE!AQ162)</f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5586</v>
      </c>
      <c r="D163" s="165">
        <f>SUM(F163+H163+J163+L163+N163+P163+R163+T163+V163+X163+Z163+AB163+AD163+AF163+AH163+AJ163+AL163)</f>
        <v>1950</v>
      </c>
      <c r="E163" s="166">
        <f>SUM(G163+I163+K163+M163+O163+Q163+S163+U163+W163+Y163+AA163+AC163+AE163+AG163+AI163+AK163+AM163)</f>
        <v>3636</v>
      </c>
      <c r="F163" s="25">
        <f>SUM(ENERO:DICIEMBRE!F163)</f>
        <v>2</v>
      </c>
      <c r="G163" s="25">
        <f>SUM(ENERO:DICIEMBRE!G163)</f>
        <v>1</v>
      </c>
      <c r="H163" s="25">
        <f>SUM(ENERO:DICIEMBRE!H163)</f>
        <v>0</v>
      </c>
      <c r="I163" s="25">
        <f>SUM(ENERO:DICIEMBRE!I163)</f>
        <v>2</v>
      </c>
      <c r="J163" s="25">
        <f>SUM(ENERO:DICIEMBRE!J163)</f>
        <v>0</v>
      </c>
      <c r="K163" s="25">
        <f>SUM(ENERO:DICIEMBRE!K163)</f>
        <v>5</v>
      </c>
      <c r="L163" s="25">
        <f>SUM(ENERO:DICIEMBRE!L163)</f>
        <v>12</v>
      </c>
      <c r="M163" s="25">
        <f>SUM(ENERO:DICIEMBRE!M163)</f>
        <v>27</v>
      </c>
      <c r="N163" s="25">
        <f>SUM(ENERO:DICIEMBRE!N163)</f>
        <v>138</v>
      </c>
      <c r="O163" s="25">
        <f>SUM(ENERO:DICIEMBRE!O163)</f>
        <v>138</v>
      </c>
      <c r="P163" s="25">
        <f>SUM(ENERO:DICIEMBRE!P163)</f>
        <v>192</v>
      </c>
      <c r="Q163" s="25">
        <f>SUM(ENERO:DICIEMBRE!Q163)</f>
        <v>385</v>
      </c>
      <c r="R163" s="25">
        <f>SUM(ENERO:DICIEMBRE!R163)</f>
        <v>310</v>
      </c>
      <c r="S163" s="25">
        <f>SUM(ENERO:DICIEMBRE!S163)</f>
        <v>595</v>
      </c>
      <c r="T163" s="25">
        <f>SUM(ENERO:DICIEMBRE!T163)</f>
        <v>341</v>
      </c>
      <c r="U163" s="25">
        <f>SUM(ENERO:DICIEMBRE!U163)</f>
        <v>530</v>
      </c>
      <c r="V163" s="25">
        <f>SUM(ENERO:DICIEMBRE!V163)</f>
        <v>266</v>
      </c>
      <c r="W163" s="25">
        <f>SUM(ENERO:DICIEMBRE!W163)</f>
        <v>445</v>
      </c>
      <c r="X163" s="25">
        <f>SUM(ENERO:DICIEMBRE!X163)</f>
        <v>221</v>
      </c>
      <c r="Y163" s="25">
        <f>SUM(ENERO:DICIEMBRE!Y163)</f>
        <v>430</v>
      </c>
      <c r="Z163" s="25">
        <f>SUM(ENERO:DICIEMBRE!Z163)</f>
        <v>179</v>
      </c>
      <c r="AA163" s="25">
        <f>SUM(ENERO:DICIEMBRE!AA163)</f>
        <v>321</v>
      </c>
      <c r="AB163" s="25">
        <f>SUM(ENERO:DICIEMBRE!AB163)</f>
        <v>145</v>
      </c>
      <c r="AC163" s="25">
        <f>SUM(ENERO:DICIEMBRE!AC163)</f>
        <v>289</v>
      </c>
      <c r="AD163" s="25">
        <f>SUM(ENERO:DICIEMBRE!AD163)</f>
        <v>64</v>
      </c>
      <c r="AE163" s="25">
        <f>SUM(ENERO:DICIEMBRE!AE163)</f>
        <v>218</v>
      </c>
      <c r="AF163" s="25">
        <f>SUM(ENERO:DICIEMBRE!AF163)</f>
        <v>26</v>
      </c>
      <c r="AG163" s="25">
        <f>SUM(ENERO:DICIEMBRE!AG163)</f>
        <v>153</v>
      </c>
      <c r="AH163" s="25">
        <f>SUM(ENERO:DICIEMBRE!AH163)</f>
        <v>30</v>
      </c>
      <c r="AI163" s="25">
        <f>SUM(ENERO:DICIEMBRE!AI163)</f>
        <v>58</v>
      </c>
      <c r="AJ163" s="25">
        <f>SUM(ENERO:DICIEMBRE!AJ163)</f>
        <v>18</v>
      </c>
      <c r="AK163" s="25">
        <f>SUM(ENERO:DICIEMBRE!AK163)</f>
        <v>25</v>
      </c>
      <c r="AL163" s="25">
        <f>SUM(ENERO:DICIEMBRE!AL163)</f>
        <v>6</v>
      </c>
      <c r="AM163" s="25">
        <f>SUM(ENERO:DICIEMBRE!AM163)</f>
        <v>14</v>
      </c>
      <c r="AN163" s="25">
        <f>SUM(ENERO:DICIEMBRE!AN163)</f>
        <v>5586</v>
      </c>
      <c r="AO163" s="25">
        <f>SUM(ENERO:DICIEMBRE!AO163)</f>
        <v>2215</v>
      </c>
      <c r="AP163" s="25">
        <f>SUM(ENERO:DICIEMBRE!AP163)</f>
        <v>0</v>
      </c>
      <c r="AQ163" s="25">
        <f>SUM(ENERO:DICIEMBRE!AQ163)</f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25">
        <f>SUM(ENERO:DICIEMBRE!F164)</f>
        <v>0</v>
      </c>
      <c r="G164" s="25">
        <f>SUM(ENERO:DICIEMBRE!G164)</f>
        <v>0</v>
      </c>
      <c r="H164" s="25">
        <f>SUM(ENERO:DICIEMBRE!H164)</f>
        <v>0</v>
      </c>
      <c r="I164" s="25">
        <f>SUM(ENERO:DICIEMBRE!I164)</f>
        <v>0</v>
      </c>
      <c r="J164" s="25">
        <f>SUM(ENERO:DICIEMBRE!J164)</f>
        <v>0</v>
      </c>
      <c r="K164" s="25">
        <f>SUM(ENERO:DICIEMBRE!K164)</f>
        <v>0</v>
      </c>
      <c r="L164" s="25">
        <f>SUM(ENERO:DICIEMBRE!L164)</f>
        <v>0</v>
      </c>
      <c r="M164" s="25">
        <f>SUM(ENERO:DICIEMBRE!M164)</f>
        <v>0</v>
      </c>
      <c r="N164" s="25">
        <f>SUM(ENERO:DICIEMBRE!N164)</f>
        <v>0</v>
      </c>
      <c r="O164" s="25">
        <f>SUM(ENERO:DICIEMBRE!O164)</f>
        <v>0</v>
      </c>
      <c r="P164" s="25">
        <f>SUM(ENERO:DICIEMBRE!P164)</f>
        <v>0</v>
      </c>
      <c r="Q164" s="25">
        <f>SUM(ENERO:DICIEMBRE!Q164)</f>
        <v>0</v>
      </c>
      <c r="R164" s="25">
        <f>SUM(ENERO:DICIEMBRE!R164)</f>
        <v>0</v>
      </c>
      <c r="S164" s="25">
        <f>SUM(ENERO:DICIEMBRE!S164)</f>
        <v>0</v>
      </c>
      <c r="T164" s="25">
        <f>SUM(ENERO:DICIEMBRE!T164)</f>
        <v>0</v>
      </c>
      <c r="U164" s="25">
        <f>SUM(ENERO:DICIEMBRE!U164)</f>
        <v>0</v>
      </c>
      <c r="V164" s="25">
        <f>SUM(ENERO:DICIEMBRE!V164)</f>
        <v>0</v>
      </c>
      <c r="W164" s="25">
        <f>SUM(ENERO:DICIEMBRE!W164)</f>
        <v>0</v>
      </c>
      <c r="X164" s="25">
        <f>SUM(ENERO:DICIEMBRE!X164)</f>
        <v>0</v>
      </c>
      <c r="Y164" s="25">
        <f>SUM(ENERO:DICIEMBRE!Y164)</f>
        <v>0</v>
      </c>
      <c r="Z164" s="25">
        <f>SUM(ENERO:DICIEMBRE!Z164)</f>
        <v>0</v>
      </c>
      <c r="AA164" s="25">
        <f>SUM(ENERO:DICIEMBRE!AA164)</f>
        <v>0</v>
      </c>
      <c r="AB164" s="25">
        <f>SUM(ENERO:DICIEMBRE!AB164)</f>
        <v>0</v>
      </c>
      <c r="AC164" s="25">
        <f>SUM(ENERO:DICIEMBRE!AC164)</f>
        <v>0</v>
      </c>
      <c r="AD164" s="25">
        <f>SUM(ENERO:DICIEMBRE!AD164)</f>
        <v>0</v>
      </c>
      <c r="AE164" s="25">
        <f>SUM(ENERO:DICIEMBRE!AE164)</f>
        <v>0</v>
      </c>
      <c r="AF164" s="25">
        <f>SUM(ENERO:DICIEMBRE!AF164)</f>
        <v>0</v>
      </c>
      <c r="AG164" s="25">
        <f>SUM(ENERO:DICIEMBRE!AG164)</f>
        <v>0</v>
      </c>
      <c r="AH164" s="25">
        <f>SUM(ENERO:DICIEMBRE!AH164)</f>
        <v>0</v>
      </c>
      <c r="AI164" s="25">
        <f>SUM(ENERO:DICIEMBRE!AI164)</f>
        <v>0</v>
      </c>
      <c r="AJ164" s="25">
        <f>SUM(ENERO:DICIEMBRE!AJ164)</f>
        <v>0</v>
      </c>
      <c r="AK164" s="25">
        <f>SUM(ENERO:DICIEMBRE!AK164)</f>
        <v>0</v>
      </c>
      <c r="AL164" s="25">
        <f>SUM(ENERO:DICIEMBRE!AL164)</f>
        <v>0</v>
      </c>
      <c r="AM164" s="25">
        <f>SUM(ENERO:DICIEMBRE!AM164)</f>
        <v>0</v>
      </c>
      <c r="AN164" s="25">
        <f>SUM(ENERO:DICIEMBRE!AN164)</f>
        <v>0</v>
      </c>
      <c r="AO164" s="25">
        <f>SUM(ENERO:DICIEMBRE!AO164)</f>
        <v>0</v>
      </c>
      <c r="AP164" s="25">
        <f>SUM(ENERO:DICIEMBRE!AP164)</f>
        <v>0</v>
      </c>
      <c r="AQ164" s="25">
        <f>SUM(ENERO:DICIEMBRE!AQ164)</f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509" t="s">
        <v>163</v>
      </c>
      <c r="B165" s="510"/>
      <c r="C165" s="175">
        <f t="shared" si="37"/>
        <v>6917</v>
      </c>
      <c r="D165" s="176">
        <f t="shared" ref="D165:E170" si="38">SUM(F165+H165+J165+L165+N165+P165+R165+T165+V165+X165+Z165+AB165+AD165+AF165+AH165+AJ165+AL165)</f>
        <v>2879</v>
      </c>
      <c r="E165" s="177">
        <f t="shared" si="38"/>
        <v>4038</v>
      </c>
      <c r="F165" s="25">
        <f>SUM(ENERO:DICIEMBRE!F165)</f>
        <v>706</v>
      </c>
      <c r="G165" s="25">
        <f>SUM(ENERO:DICIEMBRE!G165)</f>
        <v>561</v>
      </c>
      <c r="H165" s="25">
        <f>SUM(ENERO:DICIEMBRE!H165)</f>
        <v>180</v>
      </c>
      <c r="I165" s="25">
        <f>SUM(ENERO:DICIEMBRE!I165)</f>
        <v>140</v>
      </c>
      <c r="J165" s="25">
        <f>SUM(ENERO:DICIEMBRE!J165)</f>
        <v>118</v>
      </c>
      <c r="K165" s="25">
        <f>SUM(ENERO:DICIEMBRE!K165)</f>
        <v>143</v>
      </c>
      <c r="L165" s="25">
        <f>SUM(ENERO:DICIEMBRE!L165)</f>
        <v>83</v>
      </c>
      <c r="M165" s="25">
        <f>SUM(ENERO:DICIEMBRE!M165)</f>
        <v>95</v>
      </c>
      <c r="N165" s="25">
        <f>SUM(ENERO:DICIEMBRE!N165)</f>
        <v>51</v>
      </c>
      <c r="O165" s="25">
        <f>SUM(ENERO:DICIEMBRE!O165)</f>
        <v>63</v>
      </c>
      <c r="P165" s="25">
        <f>SUM(ENERO:DICIEMBRE!P165)</f>
        <v>22</v>
      </c>
      <c r="Q165" s="25">
        <f>SUM(ENERO:DICIEMBRE!Q165)</f>
        <v>75</v>
      </c>
      <c r="R165" s="25">
        <f>SUM(ENERO:DICIEMBRE!R165)</f>
        <v>35</v>
      </c>
      <c r="S165" s="25">
        <f>SUM(ENERO:DICIEMBRE!S165)</f>
        <v>127</v>
      </c>
      <c r="T165" s="25">
        <f>SUM(ENERO:DICIEMBRE!T165)</f>
        <v>41</v>
      </c>
      <c r="U165" s="25">
        <f>SUM(ENERO:DICIEMBRE!U165)</f>
        <v>228</v>
      </c>
      <c r="V165" s="25">
        <f>SUM(ENERO:DICIEMBRE!V165)</f>
        <v>58</v>
      </c>
      <c r="W165" s="25">
        <f>SUM(ENERO:DICIEMBRE!W165)</f>
        <v>178</v>
      </c>
      <c r="X165" s="25">
        <f>SUM(ENERO:DICIEMBRE!X165)</f>
        <v>54</v>
      </c>
      <c r="Y165" s="25">
        <f>SUM(ENERO:DICIEMBRE!Y165)</f>
        <v>247</v>
      </c>
      <c r="Z165" s="25">
        <f>SUM(ENERO:DICIEMBRE!Z165)</f>
        <v>94</v>
      </c>
      <c r="AA165" s="25">
        <f>SUM(ENERO:DICIEMBRE!AA165)</f>
        <v>264</v>
      </c>
      <c r="AB165" s="25">
        <f>SUM(ENERO:DICIEMBRE!AB165)</f>
        <v>105</v>
      </c>
      <c r="AC165" s="25">
        <f>SUM(ENERO:DICIEMBRE!AC165)</f>
        <v>280</v>
      </c>
      <c r="AD165" s="25">
        <f>SUM(ENERO:DICIEMBRE!AD165)</f>
        <v>156</v>
      </c>
      <c r="AE165" s="25">
        <f>SUM(ENERO:DICIEMBRE!AE165)</f>
        <v>318</v>
      </c>
      <c r="AF165" s="25">
        <f>SUM(ENERO:DICIEMBRE!AF165)</f>
        <v>222</v>
      </c>
      <c r="AG165" s="25">
        <f>SUM(ENERO:DICIEMBRE!AG165)</f>
        <v>335</v>
      </c>
      <c r="AH165" s="25">
        <f>SUM(ENERO:DICIEMBRE!AH165)</f>
        <v>203</v>
      </c>
      <c r="AI165" s="25">
        <f>SUM(ENERO:DICIEMBRE!AI165)</f>
        <v>348</v>
      </c>
      <c r="AJ165" s="25">
        <f>SUM(ENERO:DICIEMBRE!AJ165)</f>
        <v>318</v>
      </c>
      <c r="AK165" s="25">
        <f>SUM(ENERO:DICIEMBRE!AK165)</f>
        <v>225</v>
      </c>
      <c r="AL165" s="25">
        <f>SUM(ENERO:DICIEMBRE!AL165)</f>
        <v>433</v>
      </c>
      <c r="AM165" s="25">
        <f>SUM(ENERO:DICIEMBRE!AM165)</f>
        <v>411</v>
      </c>
      <c r="AN165" s="25">
        <f>SUM(ENERO:DICIEMBRE!AN165)</f>
        <v>6917</v>
      </c>
      <c r="AO165" s="25">
        <f>SUM(ENERO:DICIEMBRE!AO165)</f>
        <v>5758</v>
      </c>
      <c r="AP165" s="25">
        <f>SUM(ENERO:DICIEMBRE!AP165)</f>
        <v>3</v>
      </c>
      <c r="AQ165" s="25">
        <f>SUM(ENERO:DICIEMBRE!AQ165)</f>
        <v>12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1526</v>
      </c>
      <c r="D166" s="165">
        <f t="shared" si="38"/>
        <v>323</v>
      </c>
      <c r="E166" s="166">
        <f t="shared" si="38"/>
        <v>1203</v>
      </c>
      <c r="F166" s="25">
        <f>SUM(ENERO:DICIEMBRE!F166)</f>
        <v>1</v>
      </c>
      <c r="G166" s="25">
        <f>SUM(ENERO:DICIEMBRE!G166)</f>
        <v>0</v>
      </c>
      <c r="H166" s="25">
        <f>SUM(ENERO:DICIEMBRE!H166)</f>
        <v>0</v>
      </c>
      <c r="I166" s="25">
        <f>SUM(ENERO:DICIEMBRE!I166)</f>
        <v>0</v>
      </c>
      <c r="J166" s="25">
        <f>SUM(ENERO:DICIEMBRE!J166)</f>
        <v>0</v>
      </c>
      <c r="K166" s="25">
        <f>SUM(ENERO:DICIEMBRE!K166)</f>
        <v>0</v>
      </c>
      <c r="L166" s="25">
        <f>SUM(ENERO:DICIEMBRE!L166)</f>
        <v>13</v>
      </c>
      <c r="M166" s="25">
        <f>SUM(ENERO:DICIEMBRE!M166)</f>
        <v>15</v>
      </c>
      <c r="N166" s="25">
        <f>SUM(ENERO:DICIEMBRE!N166)</f>
        <v>23</v>
      </c>
      <c r="O166" s="25">
        <f>SUM(ENERO:DICIEMBRE!O166)</f>
        <v>8</v>
      </c>
      <c r="P166" s="25">
        <f>SUM(ENERO:DICIEMBRE!P166)</f>
        <v>6</v>
      </c>
      <c r="Q166" s="25">
        <f>SUM(ENERO:DICIEMBRE!Q166)</f>
        <v>50</v>
      </c>
      <c r="R166" s="25">
        <f>SUM(ENERO:DICIEMBRE!R166)</f>
        <v>11</v>
      </c>
      <c r="S166" s="25">
        <f>SUM(ENERO:DICIEMBRE!S166)</f>
        <v>56</v>
      </c>
      <c r="T166" s="25">
        <f>SUM(ENERO:DICIEMBRE!T166)</f>
        <v>13</v>
      </c>
      <c r="U166" s="25">
        <f>SUM(ENERO:DICIEMBRE!U166)</f>
        <v>124</v>
      </c>
      <c r="V166" s="25">
        <f>SUM(ENERO:DICIEMBRE!V166)</f>
        <v>11</v>
      </c>
      <c r="W166" s="25">
        <f>SUM(ENERO:DICIEMBRE!W166)</f>
        <v>127</v>
      </c>
      <c r="X166" s="25">
        <f>SUM(ENERO:DICIEMBRE!X166)</f>
        <v>28</v>
      </c>
      <c r="Y166" s="25">
        <f>SUM(ENERO:DICIEMBRE!Y166)</f>
        <v>143</v>
      </c>
      <c r="Z166" s="25">
        <f>SUM(ENERO:DICIEMBRE!Z166)</f>
        <v>13</v>
      </c>
      <c r="AA166" s="25">
        <f>SUM(ENERO:DICIEMBRE!AA166)</f>
        <v>146</v>
      </c>
      <c r="AB166" s="25">
        <f>SUM(ENERO:DICIEMBRE!AB166)</f>
        <v>33</v>
      </c>
      <c r="AC166" s="25">
        <f>SUM(ENERO:DICIEMBRE!AC166)</f>
        <v>147</v>
      </c>
      <c r="AD166" s="25">
        <f>SUM(ENERO:DICIEMBRE!AD166)</f>
        <v>40</v>
      </c>
      <c r="AE166" s="25">
        <f>SUM(ENERO:DICIEMBRE!AE166)</f>
        <v>74</v>
      </c>
      <c r="AF166" s="25">
        <f>SUM(ENERO:DICIEMBRE!AF166)</f>
        <v>26</v>
      </c>
      <c r="AG166" s="25">
        <f>SUM(ENERO:DICIEMBRE!AG166)</f>
        <v>80</v>
      </c>
      <c r="AH166" s="25">
        <f>SUM(ENERO:DICIEMBRE!AH166)</f>
        <v>34</v>
      </c>
      <c r="AI166" s="25">
        <f>SUM(ENERO:DICIEMBRE!AI166)</f>
        <v>150</v>
      </c>
      <c r="AJ166" s="25">
        <f>SUM(ENERO:DICIEMBRE!AJ166)</f>
        <v>32</v>
      </c>
      <c r="AK166" s="25">
        <f>SUM(ENERO:DICIEMBRE!AK166)</f>
        <v>24</v>
      </c>
      <c r="AL166" s="25">
        <f>SUM(ENERO:DICIEMBRE!AL166)</f>
        <v>39</v>
      </c>
      <c r="AM166" s="25">
        <f>SUM(ENERO:DICIEMBRE!AM166)</f>
        <v>59</v>
      </c>
      <c r="AN166" s="25">
        <f>SUM(ENERO:DICIEMBRE!AN166)</f>
        <v>1526</v>
      </c>
      <c r="AO166" s="25">
        <f>SUM(ENERO:DICIEMBRE!AO166)</f>
        <v>262</v>
      </c>
      <c r="AP166" s="25">
        <f>SUM(ENERO:DICIEMBRE!AP166)</f>
        <v>1</v>
      </c>
      <c r="AQ166" s="25">
        <f>SUM(ENERO:DICIEMBRE!AQ166)</f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492</v>
      </c>
      <c r="D167" s="180">
        <f t="shared" si="38"/>
        <v>252</v>
      </c>
      <c r="E167" s="166">
        <f t="shared" si="38"/>
        <v>240</v>
      </c>
      <c r="F167" s="25">
        <f>SUM(ENERO:DICIEMBRE!F167)</f>
        <v>144</v>
      </c>
      <c r="G167" s="25">
        <f>SUM(ENERO:DICIEMBRE!G167)</f>
        <v>83</v>
      </c>
      <c r="H167" s="25">
        <f>SUM(ENERO:DICIEMBRE!H167)</f>
        <v>45</v>
      </c>
      <c r="I167" s="25">
        <f>SUM(ENERO:DICIEMBRE!I167)</f>
        <v>59</v>
      </c>
      <c r="J167" s="25">
        <f>SUM(ENERO:DICIEMBRE!J167)</f>
        <v>14</v>
      </c>
      <c r="K167" s="25">
        <f>SUM(ENERO:DICIEMBRE!K167)</f>
        <v>16</v>
      </c>
      <c r="L167" s="25">
        <f>SUM(ENERO:DICIEMBRE!L167)</f>
        <v>5</v>
      </c>
      <c r="M167" s="25">
        <f>SUM(ENERO:DICIEMBRE!M167)</f>
        <v>0</v>
      </c>
      <c r="N167" s="25">
        <f>SUM(ENERO:DICIEMBRE!N167)</f>
        <v>6</v>
      </c>
      <c r="O167" s="25">
        <f>SUM(ENERO:DICIEMBRE!O167)</f>
        <v>0</v>
      </c>
      <c r="P167" s="25">
        <f>SUM(ENERO:DICIEMBRE!P167)</f>
        <v>0</v>
      </c>
      <c r="Q167" s="25">
        <f>SUM(ENERO:DICIEMBRE!Q167)</f>
        <v>0</v>
      </c>
      <c r="R167" s="25">
        <f>SUM(ENERO:DICIEMBRE!R167)</f>
        <v>1</v>
      </c>
      <c r="S167" s="25">
        <f>SUM(ENERO:DICIEMBRE!S167)</f>
        <v>8</v>
      </c>
      <c r="T167" s="25">
        <f>SUM(ENERO:DICIEMBRE!T167)</f>
        <v>1</v>
      </c>
      <c r="U167" s="25">
        <f>SUM(ENERO:DICIEMBRE!U167)</f>
        <v>0</v>
      </c>
      <c r="V167" s="25">
        <f>SUM(ENERO:DICIEMBRE!V167)</f>
        <v>0</v>
      </c>
      <c r="W167" s="25">
        <f>SUM(ENERO:DICIEMBRE!W167)</f>
        <v>7</v>
      </c>
      <c r="X167" s="25">
        <f>SUM(ENERO:DICIEMBRE!X167)</f>
        <v>2</v>
      </c>
      <c r="Y167" s="25">
        <f>SUM(ENERO:DICIEMBRE!Y167)</f>
        <v>0</v>
      </c>
      <c r="Z167" s="25">
        <f>SUM(ENERO:DICIEMBRE!Z167)</f>
        <v>1</v>
      </c>
      <c r="AA167" s="25">
        <f>SUM(ENERO:DICIEMBRE!AA167)</f>
        <v>7</v>
      </c>
      <c r="AB167" s="25">
        <f>SUM(ENERO:DICIEMBRE!AB167)</f>
        <v>2</v>
      </c>
      <c r="AC167" s="25">
        <f>SUM(ENERO:DICIEMBRE!AC167)</f>
        <v>3</v>
      </c>
      <c r="AD167" s="25">
        <f>SUM(ENERO:DICIEMBRE!AD167)</f>
        <v>2</v>
      </c>
      <c r="AE167" s="25">
        <f>SUM(ENERO:DICIEMBRE!AE167)</f>
        <v>8</v>
      </c>
      <c r="AF167" s="25">
        <f>SUM(ENERO:DICIEMBRE!AF167)</f>
        <v>11</v>
      </c>
      <c r="AG167" s="25">
        <f>SUM(ENERO:DICIEMBRE!AG167)</f>
        <v>3</v>
      </c>
      <c r="AH167" s="25">
        <f>SUM(ENERO:DICIEMBRE!AH167)</f>
        <v>10</v>
      </c>
      <c r="AI167" s="25">
        <f>SUM(ENERO:DICIEMBRE!AI167)</f>
        <v>12</v>
      </c>
      <c r="AJ167" s="25">
        <f>SUM(ENERO:DICIEMBRE!AJ167)</f>
        <v>2</v>
      </c>
      <c r="AK167" s="25">
        <f>SUM(ENERO:DICIEMBRE!AK167)</f>
        <v>18</v>
      </c>
      <c r="AL167" s="25">
        <f>SUM(ENERO:DICIEMBRE!AL167)</f>
        <v>6</v>
      </c>
      <c r="AM167" s="25">
        <f>SUM(ENERO:DICIEMBRE!AM167)</f>
        <v>16</v>
      </c>
      <c r="AN167" s="25">
        <f>SUM(ENERO:DICIEMBRE!AN167)</f>
        <v>492</v>
      </c>
      <c r="AO167" s="25">
        <f>SUM(ENERO:DICIEMBRE!AO167)</f>
        <v>295</v>
      </c>
      <c r="AP167" s="25">
        <f>SUM(ENERO:DICIEMBRE!AP167)</f>
        <v>2</v>
      </c>
      <c r="AQ167" s="25">
        <f>SUM(ENERO:DICIEMBRE!AQ167)</f>
        <v>3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5793</v>
      </c>
      <c r="D168" s="165">
        <f t="shared" si="38"/>
        <v>2452</v>
      </c>
      <c r="E168" s="166">
        <f t="shared" si="38"/>
        <v>3341</v>
      </c>
      <c r="F168" s="25">
        <f>SUM(ENERO:DICIEMBRE!F168)</f>
        <v>110</v>
      </c>
      <c r="G168" s="25">
        <f>SUM(ENERO:DICIEMBRE!G168)</f>
        <v>101</v>
      </c>
      <c r="H168" s="25">
        <f>SUM(ENERO:DICIEMBRE!H168)</f>
        <v>275</v>
      </c>
      <c r="I168" s="25">
        <f>SUM(ENERO:DICIEMBRE!I168)</f>
        <v>358</v>
      </c>
      <c r="J168" s="25">
        <f>SUM(ENERO:DICIEMBRE!J168)</f>
        <v>243</v>
      </c>
      <c r="K168" s="25">
        <f>SUM(ENERO:DICIEMBRE!K168)</f>
        <v>256</v>
      </c>
      <c r="L168" s="25">
        <f>SUM(ENERO:DICIEMBRE!L168)</f>
        <v>63</v>
      </c>
      <c r="M168" s="25">
        <f>SUM(ENERO:DICIEMBRE!M168)</f>
        <v>53</v>
      </c>
      <c r="N168" s="25">
        <f>SUM(ENERO:DICIEMBRE!N168)</f>
        <v>15</v>
      </c>
      <c r="O168" s="25">
        <f>SUM(ENERO:DICIEMBRE!O168)</f>
        <v>22</v>
      </c>
      <c r="P168" s="25">
        <f>SUM(ENERO:DICIEMBRE!P168)</f>
        <v>21</v>
      </c>
      <c r="Q168" s="25">
        <f>SUM(ENERO:DICIEMBRE!Q168)</f>
        <v>17</v>
      </c>
      <c r="R168" s="25">
        <f>SUM(ENERO:DICIEMBRE!R168)</f>
        <v>33</v>
      </c>
      <c r="S168" s="25">
        <f>SUM(ENERO:DICIEMBRE!S168)</f>
        <v>14</v>
      </c>
      <c r="T168" s="25">
        <f>SUM(ENERO:DICIEMBRE!T168)</f>
        <v>33</v>
      </c>
      <c r="U168" s="25">
        <f>SUM(ENERO:DICIEMBRE!U168)</f>
        <v>20</v>
      </c>
      <c r="V168" s="25">
        <f>SUM(ENERO:DICIEMBRE!V168)</f>
        <v>37</v>
      </c>
      <c r="W168" s="25">
        <f>SUM(ENERO:DICIEMBRE!W168)</f>
        <v>21</v>
      </c>
      <c r="X168" s="25">
        <f>SUM(ENERO:DICIEMBRE!X168)</f>
        <v>38</v>
      </c>
      <c r="Y168" s="25">
        <f>SUM(ENERO:DICIEMBRE!Y168)</f>
        <v>22</v>
      </c>
      <c r="Z168" s="25">
        <f>SUM(ENERO:DICIEMBRE!Z168)</f>
        <v>58</v>
      </c>
      <c r="AA168" s="25">
        <f>SUM(ENERO:DICIEMBRE!AA168)</f>
        <v>23</v>
      </c>
      <c r="AB168" s="25">
        <f>SUM(ENERO:DICIEMBRE!AB168)</f>
        <v>54</v>
      </c>
      <c r="AC168" s="25">
        <f>SUM(ENERO:DICIEMBRE!AC168)</f>
        <v>48</v>
      </c>
      <c r="AD168" s="25">
        <f>SUM(ENERO:DICIEMBRE!AD168)</f>
        <v>54</v>
      </c>
      <c r="AE168" s="25">
        <f>SUM(ENERO:DICIEMBRE!AE168)</f>
        <v>81</v>
      </c>
      <c r="AF168" s="25">
        <f>SUM(ENERO:DICIEMBRE!AF168)</f>
        <v>417</v>
      </c>
      <c r="AG168" s="25">
        <f>SUM(ENERO:DICIEMBRE!AG168)</f>
        <v>726</v>
      </c>
      <c r="AH168" s="25">
        <f>SUM(ENERO:DICIEMBRE!AH168)</f>
        <v>356</v>
      </c>
      <c r="AI168" s="25">
        <f>SUM(ENERO:DICIEMBRE!AI168)</f>
        <v>665</v>
      </c>
      <c r="AJ168" s="25">
        <f>SUM(ENERO:DICIEMBRE!AJ168)</f>
        <v>355</v>
      </c>
      <c r="AK168" s="25">
        <f>SUM(ENERO:DICIEMBRE!AK168)</f>
        <v>483</v>
      </c>
      <c r="AL168" s="25">
        <f>SUM(ENERO:DICIEMBRE!AL168)</f>
        <v>290</v>
      </c>
      <c r="AM168" s="25">
        <f>SUM(ENERO:DICIEMBRE!AM168)</f>
        <v>431</v>
      </c>
      <c r="AN168" s="25">
        <f>SUM(ENERO:DICIEMBRE!AN168)</f>
        <v>5793</v>
      </c>
      <c r="AO168" s="25">
        <f>SUM(ENERO:DICIEMBRE!AO168)</f>
        <v>1414</v>
      </c>
      <c r="AP168" s="25">
        <f>SUM(ENERO:DICIEMBRE!AP168)</f>
        <v>0</v>
      </c>
      <c r="AQ168" s="25">
        <f>SUM(ENERO:DICIEMBRE!AQ168)</f>
        <v>2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6191</v>
      </c>
      <c r="D169" s="182">
        <f>SUM(F169+H169+J169+L169+N169+P169+R169+T169+V169+X169+Z169+AB169+AD169+AF169+AH169+AJ169+AL169)</f>
        <v>3882</v>
      </c>
      <c r="E169" s="183">
        <f>SUM(G169+I169+K169+M169+O169+Q169+S169+U169+W169+Y169+AA169+AC169+AE169+AG169+AI169+AK169+AM169)</f>
        <v>2309</v>
      </c>
      <c r="F169" s="25">
        <f>SUM(ENERO:DICIEMBRE!F169)</f>
        <v>219</v>
      </c>
      <c r="G169" s="25">
        <f>SUM(ENERO:DICIEMBRE!G169)</f>
        <v>176</v>
      </c>
      <c r="H169" s="25">
        <f>SUM(ENERO:DICIEMBRE!H169)</f>
        <v>160</v>
      </c>
      <c r="I169" s="25">
        <f>SUM(ENERO:DICIEMBRE!I169)</f>
        <v>78</v>
      </c>
      <c r="J169" s="25">
        <f>SUM(ENERO:DICIEMBRE!J169)</f>
        <v>178</v>
      </c>
      <c r="K169" s="25">
        <f>SUM(ENERO:DICIEMBRE!K169)</f>
        <v>152</v>
      </c>
      <c r="L169" s="25">
        <f>SUM(ENERO:DICIEMBRE!L169)</f>
        <v>48</v>
      </c>
      <c r="M169" s="25">
        <f>SUM(ENERO:DICIEMBRE!M169)</f>
        <v>128</v>
      </c>
      <c r="N169" s="25">
        <f>SUM(ENERO:DICIEMBRE!N169)</f>
        <v>39</v>
      </c>
      <c r="O169" s="25">
        <f>SUM(ENERO:DICIEMBRE!O169)</f>
        <v>56</v>
      </c>
      <c r="P169" s="25">
        <f>SUM(ENERO:DICIEMBRE!P169)</f>
        <v>41</v>
      </c>
      <c r="Q169" s="25">
        <f>SUM(ENERO:DICIEMBRE!Q169)</f>
        <v>72</v>
      </c>
      <c r="R169" s="25">
        <f>SUM(ENERO:DICIEMBRE!R169)</f>
        <v>32</v>
      </c>
      <c r="S169" s="25">
        <f>SUM(ENERO:DICIEMBRE!S169)</f>
        <v>27</v>
      </c>
      <c r="T169" s="25">
        <f>SUM(ENERO:DICIEMBRE!T169)</f>
        <v>76</v>
      </c>
      <c r="U169" s="25">
        <f>SUM(ENERO:DICIEMBRE!U169)</f>
        <v>29</v>
      </c>
      <c r="V169" s="25">
        <f>SUM(ENERO:DICIEMBRE!V169)</f>
        <v>101</v>
      </c>
      <c r="W169" s="25">
        <f>SUM(ENERO:DICIEMBRE!W169)</f>
        <v>103</v>
      </c>
      <c r="X169" s="25">
        <f>SUM(ENERO:DICIEMBRE!X169)</f>
        <v>100</v>
      </c>
      <c r="Y169" s="25">
        <f>SUM(ENERO:DICIEMBRE!Y169)</f>
        <v>109</v>
      </c>
      <c r="Z169" s="25">
        <f>SUM(ENERO:DICIEMBRE!Z169)</f>
        <v>317</v>
      </c>
      <c r="AA169" s="25">
        <f>SUM(ENERO:DICIEMBRE!AA169)</f>
        <v>82</v>
      </c>
      <c r="AB169" s="25">
        <f>SUM(ENERO:DICIEMBRE!AB169)</f>
        <v>367</v>
      </c>
      <c r="AC169" s="25">
        <f>SUM(ENERO:DICIEMBRE!AC169)</f>
        <v>94</v>
      </c>
      <c r="AD169" s="25">
        <f>SUM(ENERO:DICIEMBRE!AD169)</f>
        <v>385</v>
      </c>
      <c r="AE169" s="25">
        <f>SUM(ENERO:DICIEMBRE!AE169)</f>
        <v>201</v>
      </c>
      <c r="AF169" s="25">
        <f>SUM(ENERO:DICIEMBRE!AF169)</f>
        <v>418</v>
      </c>
      <c r="AG169" s="25">
        <f>SUM(ENERO:DICIEMBRE!AG169)</f>
        <v>213</v>
      </c>
      <c r="AH169" s="25">
        <f>SUM(ENERO:DICIEMBRE!AH169)</f>
        <v>341</v>
      </c>
      <c r="AI169" s="25">
        <f>SUM(ENERO:DICIEMBRE!AI169)</f>
        <v>163</v>
      </c>
      <c r="AJ169" s="25">
        <f>SUM(ENERO:DICIEMBRE!AJ169)</f>
        <v>243</v>
      </c>
      <c r="AK169" s="25">
        <f>SUM(ENERO:DICIEMBRE!AK169)</f>
        <v>245</v>
      </c>
      <c r="AL169" s="25">
        <f>SUM(ENERO:DICIEMBRE!AL169)</f>
        <v>817</v>
      </c>
      <c r="AM169" s="25">
        <f>SUM(ENERO:DICIEMBRE!AM169)</f>
        <v>381</v>
      </c>
      <c r="AN169" s="25">
        <f>SUM(ENERO:DICIEMBRE!AN169)</f>
        <v>6035</v>
      </c>
      <c r="AO169" s="25">
        <f>SUM(ENERO:DICIEMBRE!AO169)</f>
        <v>972</v>
      </c>
      <c r="AP169" s="25">
        <f>SUM(ENERO:DICIEMBRE!AP169)</f>
        <v>42</v>
      </c>
      <c r="AQ169" s="25">
        <f>SUM(ENERO:DICIEMBRE!AQ169)</f>
        <v>163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25">
        <f>SUM(ENERO:DICIEMBRE!F170)</f>
        <v>0</v>
      </c>
      <c r="G170" s="25">
        <f>SUM(ENERO:DICIEMBRE!G170)</f>
        <v>0</v>
      </c>
      <c r="H170" s="25">
        <f>SUM(ENERO:DICIEMBRE!H170)</f>
        <v>0</v>
      </c>
      <c r="I170" s="25">
        <f>SUM(ENERO:DICIEMBRE!I170)</f>
        <v>0</v>
      </c>
      <c r="J170" s="25">
        <f>SUM(ENERO:DICIEMBRE!J170)</f>
        <v>0</v>
      </c>
      <c r="K170" s="25">
        <f>SUM(ENERO:DICIEMBRE!K170)</f>
        <v>0</v>
      </c>
      <c r="L170" s="25">
        <f>SUM(ENERO:DICIEMBRE!L170)</f>
        <v>0</v>
      </c>
      <c r="M170" s="25">
        <f>SUM(ENERO:DICIEMBRE!M170)</f>
        <v>0</v>
      </c>
      <c r="N170" s="25">
        <f>SUM(ENERO:DICIEMBRE!N170)</f>
        <v>0</v>
      </c>
      <c r="O170" s="25">
        <f>SUM(ENERO:DICIEMBRE!O170)</f>
        <v>0</v>
      </c>
      <c r="P170" s="25">
        <f>SUM(ENERO:DICIEMBRE!P170)</f>
        <v>0</v>
      </c>
      <c r="Q170" s="25">
        <f>SUM(ENERO:DICIEMBRE!Q170)</f>
        <v>0</v>
      </c>
      <c r="R170" s="25">
        <f>SUM(ENERO:DICIEMBRE!R170)</f>
        <v>0</v>
      </c>
      <c r="S170" s="25">
        <f>SUM(ENERO:DICIEMBRE!S170)</f>
        <v>0</v>
      </c>
      <c r="T170" s="25">
        <f>SUM(ENERO:DICIEMBRE!T170)</f>
        <v>0</v>
      </c>
      <c r="U170" s="25">
        <f>SUM(ENERO:DICIEMBRE!U170)</f>
        <v>0</v>
      </c>
      <c r="V170" s="25">
        <f>SUM(ENERO:DICIEMBRE!V170)</f>
        <v>0</v>
      </c>
      <c r="W170" s="25">
        <f>SUM(ENERO:DICIEMBRE!W170)</f>
        <v>0</v>
      </c>
      <c r="X170" s="25">
        <f>SUM(ENERO:DICIEMBRE!X170)</f>
        <v>0</v>
      </c>
      <c r="Y170" s="25">
        <f>SUM(ENERO:DICIEMBRE!Y170)</f>
        <v>0</v>
      </c>
      <c r="Z170" s="25">
        <f>SUM(ENERO:DICIEMBRE!Z170)</f>
        <v>0</v>
      </c>
      <c r="AA170" s="25">
        <f>SUM(ENERO:DICIEMBRE!AA170)</f>
        <v>0</v>
      </c>
      <c r="AB170" s="25">
        <f>SUM(ENERO:DICIEMBRE!AB170)</f>
        <v>0</v>
      </c>
      <c r="AC170" s="25">
        <f>SUM(ENERO:DICIEMBRE!AC170)</f>
        <v>0</v>
      </c>
      <c r="AD170" s="25">
        <f>SUM(ENERO:DICIEMBRE!AD170)</f>
        <v>0</v>
      </c>
      <c r="AE170" s="25">
        <f>SUM(ENERO:DICIEMBRE!AE170)</f>
        <v>0</v>
      </c>
      <c r="AF170" s="25">
        <f>SUM(ENERO:DICIEMBRE!AF170)</f>
        <v>0</v>
      </c>
      <c r="AG170" s="25">
        <f>SUM(ENERO:DICIEMBRE!AG170)</f>
        <v>0</v>
      </c>
      <c r="AH170" s="25">
        <f>SUM(ENERO:DICIEMBRE!AH170)</f>
        <v>0</v>
      </c>
      <c r="AI170" s="25">
        <f>SUM(ENERO:DICIEMBRE!AI170)</f>
        <v>0</v>
      </c>
      <c r="AJ170" s="25">
        <f>SUM(ENERO:DICIEMBRE!AJ170)</f>
        <v>0</v>
      </c>
      <c r="AK170" s="25">
        <f>SUM(ENERO:DICIEMBRE!AK170)</f>
        <v>0</v>
      </c>
      <c r="AL170" s="25">
        <f>SUM(ENERO:DICIEMBRE!AL170)</f>
        <v>0</v>
      </c>
      <c r="AM170" s="25">
        <f>SUM(ENERO:DICIEMBRE!AM170)</f>
        <v>0</v>
      </c>
      <c r="AN170" s="25">
        <f>SUM(ENERO:DICIEMBRE!AN170)</f>
        <v>0</v>
      </c>
      <c r="AO170" s="25">
        <f>SUM(ENERO:DICIEMBRE!AO170)</f>
        <v>0</v>
      </c>
      <c r="AP170" s="25">
        <f>SUM(ENERO:DICIEMBRE!AP170)</f>
        <v>0</v>
      </c>
      <c r="AQ170" s="25">
        <f>SUM(ENERO:DICIEMBRE!AQ170)</f>
        <v>0</v>
      </c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496" t="s">
        <v>99</v>
      </c>
      <c r="B171" s="497"/>
      <c r="C171" s="193">
        <f t="shared" ref="C171:AQ171" si="39">SUM(C160:C170)</f>
        <v>42148</v>
      </c>
      <c r="D171" s="194">
        <f t="shared" si="39"/>
        <v>18046</v>
      </c>
      <c r="E171" s="170">
        <f t="shared" si="39"/>
        <v>24102</v>
      </c>
      <c r="F171" s="70">
        <f t="shared" si="39"/>
        <v>1286</v>
      </c>
      <c r="G171" s="124">
        <f t="shared" si="39"/>
        <v>982</v>
      </c>
      <c r="H171" s="70">
        <f t="shared" si="39"/>
        <v>804</v>
      </c>
      <c r="I171" s="124">
        <f t="shared" si="39"/>
        <v>687</v>
      </c>
      <c r="J171" s="125">
        <f t="shared" si="39"/>
        <v>625</v>
      </c>
      <c r="K171" s="126">
        <f t="shared" si="39"/>
        <v>635</v>
      </c>
      <c r="L171" s="125">
        <f t="shared" si="39"/>
        <v>299</v>
      </c>
      <c r="M171" s="126">
        <f t="shared" si="39"/>
        <v>456</v>
      </c>
      <c r="N171" s="125">
        <f t="shared" si="39"/>
        <v>348</v>
      </c>
      <c r="O171" s="126">
        <f t="shared" si="39"/>
        <v>620</v>
      </c>
      <c r="P171" s="125">
        <f t="shared" si="39"/>
        <v>330</v>
      </c>
      <c r="Q171" s="126">
        <f t="shared" si="39"/>
        <v>1199</v>
      </c>
      <c r="R171" s="125">
        <f t="shared" si="39"/>
        <v>496</v>
      </c>
      <c r="S171" s="126">
        <f t="shared" si="39"/>
        <v>1599</v>
      </c>
      <c r="T171" s="125">
        <f t="shared" si="39"/>
        <v>587</v>
      </c>
      <c r="U171" s="126">
        <f t="shared" si="39"/>
        <v>1687</v>
      </c>
      <c r="V171" s="125">
        <f t="shared" si="39"/>
        <v>648</v>
      </c>
      <c r="W171" s="126">
        <f t="shared" si="39"/>
        <v>1344</v>
      </c>
      <c r="X171" s="125">
        <f t="shared" si="39"/>
        <v>657</v>
      </c>
      <c r="Y171" s="126">
        <f t="shared" si="39"/>
        <v>1381</v>
      </c>
      <c r="Z171" s="125">
        <f t="shared" si="39"/>
        <v>911</v>
      </c>
      <c r="AA171" s="126">
        <f t="shared" si="39"/>
        <v>1323</v>
      </c>
      <c r="AB171" s="125">
        <f t="shared" si="39"/>
        <v>1205</v>
      </c>
      <c r="AC171" s="126">
        <f t="shared" si="39"/>
        <v>1513</v>
      </c>
      <c r="AD171" s="125">
        <f t="shared" si="39"/>
        <v>1396</v>
      </c>
      <c r="AE171" s="126">
        <f t="shared" si="39"/>
        <v>1723</v>
      </c>
      <c r="AF171" s="125">
        <f t="shared" si="39"/>
        <v>2042</v>
      </c>
      <c r="AG171" s="126">
        <f t="shared" si="39"/>
        <v>2397</v>
      </c>
      <c r="AH171" s="125">
        <f t="shared" si="39"/>
        <v>1980</v>
      </c>
      <c r="AI171" s="126">
        <f t="shared" si="39"/>
        <v>2504</v>
      </c>
      <c r="AJ171" s="125">
        <f t="shared" si="39"/>
        <v>1964</v>
      </c>
      <c r="AK171" s="126">
        <f t="shared" si="39"/>
        <v>1866</v>
      </c>
      <c r="AL171" s="195">
        <f t="shared" si="39"/>
        <v>2468</v>
      </c>
      <c r="AM171" s="196">
        <f t="shared" si="39"/>
        <v>2186</v>
      </c>
      <c r="AN171" s="124">
        <f t="shared" si="39"/>
        <v>41984</v>
      </c>
      <c r="AO171" s="123">
        <f t="shared" si="39"/>
        <v>20693</v>
      </c>
      <c r="AP171" s="123">
        <f t="shared" si="39"/>
        <v>52</v>
      </c>
      <c r="AQ171" s="124">
        <f t="shared" si="39"/>
        <v>211</v>
      </c>
    </row>
    <row r="172" spans="1:71" s="14" customFormat="1" ht="12" x14ac:dyDescent="0.2">
      <c r="A172" s="144" t="s">
        <v>169</v>
      </c>
      <c r="B172" s="197"/>
      <c r="C172" s="197"/>
      <c r="D172" s="197"/>
      <c r="E172" s="197"/>
      <c r="F172" s="197"/>
      <c r="G172" s="198"/>
      <c r="H172" s="198"/>
      <c r="I172" s="198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x14ac:dyDescent="0.25">
      <c r="A173" s="499" t="s">
        <v>170</v>
      </c>
      <c r="B173" s="492" t="s">
        <v>151</v>
      </c>
      <c r="C173" s="502" t="s">
        <v>149</v>
      </c>
      <c r="D173" s="503"/>
      <c r="E173" s="504"/>
      <c r="F173" s="486" t="s">
        <v>152</v>
      </c>
      <c r="G173" s="508"/>
      <c r="H173" s="508"/>
      <c r="I173" s="508"/>
      <c r="J173" s="508"/>
      <c r="K173" s="508"/>
      <c r="L173" s="508"/>
      <c r="M173" s="508"/>
      <c r="N173" s="508"/>
      <c r="O173" s="508"/>
      <c r="P173" s="508"/>
      <c r="Q173" s="508"/>
      <c r="R173" s="508"/>
      <c r="S173" s="508"/>
      <c r="T173" s="508"/>
      <c r="U173" s="508"/>
      <c r="V173" s="508"/>
      <c r="W173" s="508"/>
      <c r="X173" s="508"/>
      <c r="Y173" s="508"/>
      <c r="Z173" s="508"/>
      <c r="AA173" s="508"/>
      <c r="AB173" s="508"/>
      <c r="AC173" s="508"/>
      <c r="AD173" s="508"/>
      <c r="AE173" s="508"/>
      <c r="AF173" s="508"/>
      <c r="AG173" s="508"/>
      <c r="AH173" s="508"/>
      <c r="AI173" s="508"/>
      <c r="AJ173" s="508"/>
      <c r="AK173" s="508"/>
      <c r="AL173" s="508"/>
      <c r="AM173" s="498"/>
      <c r="AN173" s="489" t="s">
        <v>9</v>
      </c>
      <c r="AO173" s="488" t="s">
        <v>171</v>
      </c>
      <c r="AP173" s="489"/>
      <c r="AQ173" s="492" t="s">
        <v>154</v>
      </c>
      <c r="AR173" s="489" t="s">
        <v>155</v>
      </c>
      <c r="AS173" s="492" t="s">
        <v>172</v>
      </c>
      <c r="AT173" s="492" t="s">
        <v>173</v>
      </c>
    </row>
    <row r="174" spans="1:71" x14ac:dyDescent="0.25">
      <c r="A174" s="500"/>
      <c r="B174" s="493"/>
      <c r="C174" s="505"/>
      <c r="D174" s="506"/>
      <c r="E174" s="507"/>
      <c r="F174" s="496" t="s">
        <v>13</v>
      </c>
      <c r="G174" s="497"/>
      <c r="H174" s="496" t="s">
        <v>14</v>
      </c>
      <c r="I174" s="497"/>
      <c r="J174" s="496" t="s">
        <v>15</v>
      </c>
      <c r="K174" s="497"/>
      <c r="L174" s="496" t="s">
        <v>16</v>
      </c>
      <c r="M174" s="497"/>
      <c r="N174" s="496" t="s">
        <v>17</v>
      </c>
      <c r="O174" s="497"/>
      <c r="P174" s="486" t="s">
        <v>18</v>
      </c>
      <c r="Q174" s="487"/>
      <c r="R174" s="486" t="s">
        <v>19</v>
      </c>
      <c r="S174" s="487"/>
      <c r="T174" s="486" t="s">
        <v>20</v>
      </c>
      <c r="U174" s="487"/>
      <c r="V174" s="486" t="s">
        <v>21</v>
      </c>
      <c r="W174" s="487"/>
      <c r="X174" s="486" t="s">
        <v>22</v>
      </c>
      <c r="Y174" s="487"/>
      <c r="Z174" s="486" t="s">
        <v>23</v>
      </c>
      <c r="AA174" s="487"/>
      <c r="AB174" s="486" t="s">
        <v>24</v>
      </c>
      <c r="AC174" s="487"/>
      <c r="AD174" s="486" t="s">
        <v>25</v>
      </c>
      <c r="AE174" s="487"/>
      <c r="AF174" s="486" t="s">
        <v>26</v>
      </c>
      <c r="AG174" s="487"/>
      <c r="AH174" s="486" t="s">
        <v>27</v>
      </c>
      <c r="AI174" s="487"/>
      <c r="AJ174" s="486" t="s">
        <v>28</v>
      </c>
      <c r="AK174" s="487"/>
      <c r="AL174" s="486" t="s">
        <v>29</v>
      </c>
      <c r="AM174" s="498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99" t="s">
        <v>156</v>
      </c>
      <c r="D175" s="200" t="s">
        <v>174</v>
      </c>
      <c r="E175" s="201" t="s">
        <v>175</v>
      </c>
      <c r="F175" s="202" t="s">
        <v>174</v>
      </c>
      <c r="G175" s="19" t="s">
        <v>175</v>
      </c>
      <c r="H175" s="15" t="s">
        <v>174</v>
      </c>
      <c r="I175" s="146" t="s">
        <v>175</v>
      </c>
      <c r="J175" s="202" t="s">
        <v>174</v>
      </c>
      <c r="K175" s="19" t="s">
        <v>175</v>
      </c>
      <c r="L175" s="202" t="s">
        <v>174</v>
      </c>
      <c r="M175" s="19" t="s">
        <v>175</v>
      </c>
      <c r="N175" s="202" t="s">
        <v>174</v>
      </c>
      <c r="O175" s="19" t="s">
        <v>175</v>
      </c>
      <c r="P175" s="15" t="s">
        <v>174</v>
      </c>
      <c r="Q175" s="146" t="s">
        <v>175</v>
      </c>
      <c r="R175" s="15" t="s">
        <v>174</v>
      </c>
      <c r="S175" s="146" t="s">
        <v>175</v>
      </c>
      <c r="T175" s="202" t="s">
        <v>174</v>
      </c>
      <c r="U175" s="19" t="s">
        <v>175</v>
      </c>
      <c r="V175" s="15" t="s">
        <v>174</v>
      </c>
      <c r="W175" s="146" t="s">
        <v>175</v>
      </c>
      <c r="X175" s="15" t="s">
        <v>174</v>
      </c>
      <c r="Y175" s="146" t="s">
        <v>175</v>
      </c>
      <c r="Z175" s="202" t="s">
        <v>174</v>
      </c>
      <c r="AA175" s="19" t="s">
        <v>175</v>
      </c>
      <c r="AB175" s="202" t="s">
        <v>174</v>
      </c>
      <c r="AC175" s="19" t="s">
        <v>175</v>
      </c>
      <c r="AD175" s="15" t="s">
        <v>174</v>
      </c>
      <c r="AE175" s="146" t="s">
        <v>175</v>
      </c>
      <c r="AF175" s="15" t="s">
        <v>174</v>
      </c>
      <c r="AG175" s="146" t="s">
        <v>175</v>
      </c>
      <c r="AH175" s="202" t="s">
        <v>174</v>
      </c>
      <c r="AI175" s="19" t="s">
        <v>175</v>
      </c>
      <c r="AJ175" s="15" t="s">
        <v>174</v>
      </c>
      <c r="AK175" s="146" t="s">
        <v>175</v>
      </c>
      <c r="AL175" s="202" t="s">
        <v>174</v>
      </c>
      <c r="AM175" s="131" t="s">
        <v>175</v>
      </c>
      <c r="AN175" s="495"/>
      <c r="AO175" s="203" t="s">
        <v>176</v>
      </c>
      <c r="AP175" s="19" t="s">
        <v>177</v>
      </c>
      <c r="AQ175" s="494"/>
      <c r="AR175" s="495"/>
      <c r="AS175" s="494"/>
      <c r="AT175" s="494"/>
    </row>
    <row r="176" spans="1:71" x14ac:dyDescent="0.25">
      <c r="A176" s="479" t="s">
        <v>178</v>
      </c>
      <c r="B176" s="204" t="s">
        <v>157</v>
      </c>
      <c r="C176" s="205">
        <f t="shared" ref="C176:C186" si="40">SUM(D176+E176)</f>
        <v>0</v>
      </c>
      <c r="D176" s="206">
        <f>SUM(F176+H176+J176+L176+N176+P176+R176+T176+V176+X176+Z176+AB176+AD176+AF176+AH176+AJ176+AL176)</f>
        <v>0</v>
      </c>
      <c r="E176" s="207">
        <f>SUM(G176+I176+K176+M176+O176+Q176+S176+U176+W176+Y176+AA176+AC176+AE176+AG176+AI176+AK176+AM176)</f>
        <v>0</v>
      </c>
      <c r="F176" s="25">
        <f>SUM(ENERO:DICIEMBRE!F176)</f>
        <v>0</v>
      </c>
      <c r="G176" s="25">
        <f>SUM(ENERO:DICIEMBRE!G176)</f>
        <v>0</v>
      </c>
      <c r="H176" s="25">
        <f>SUM(ENERO:DICIEMBRE!H176)</f>
        <v>0</v>
      </c>
      <c r="I176" s="25">
        <f>SUM(ENERO:DICIEMBRE!I176)</f>
        <v>0</v>
      </c>
      <c r="J176" s="25">
        <f>SUM(ENERO:DICIEMBRE!J176)</f>
        <v>0</v>
      </c>
      <c r="K176" s="25">
        <f>SUM(ENERO:DICIEMBRE!K176)</f>
        <v>0</v>
      </c>
      <c r="L176" s="25">
        <f>SUM(ENERO:DICIEMBRE!L176)</f>
        <v>0</v>
      </c>
      <c r="M176" s="25">
        <f>SUM(ENERO:DICIEMBRE!M176)</f>
        <v>0</v>
      </c>
      <c r="N176" s="25">
        <f>SUM(ENERO:DICIEMBRE!N176)</f>
        <v>0</v>
      </c>
      <c r="O176" s="25">
        <f>SUM(ENERO:DICIEMBRE!O176)</f>
        <v>0</v>
      </c>
      <c r="P176" s="25">
        <f>SUM(ENERO:DICIEMBRE!P176)</f>
        <v>0</v>
      </c>
      <c r="Q176" s="25">
        <f>SUM(ENERO:DICIEMBRE!Q176)</f>
        <v>0</v>
      </c>
      <c r="R176" s="25">
        <f>SUM(ENERO:DICIEMBRE!R176)</f>
        <v>0</v>
      </c>
      <c r="S176" s="25">
        <f>SUM(ENERO:DICIEMBRE!S176)</f>
        <v>0</v>
      </c>
      <c r="T176" s="25">
        <f>SUM(ENERO:DICIEMBRE!T176)</f>
        <v>0</v>
      </c>
      <c r="U176" s="25">
        <f>SUM(ENERO:DICIEMBRE!U176)</f>
        <v>0</v>
      </c>
      <c r="V176" s="25">
        <f>SUM(ENERO:DICIEMBRE!V176)</f>
        <v>0</v>
      </c>
      <c r="W176" s="25">
        <f>SUM(ENERO:DICIEMBRE!W176)</f>
        <v>0</v>
      </c>
      <c r="X176" s="25">
        <f>SUM(ENERO:DICIEMBRE!X176)</f>
        <v>0</v>
      </c>
      <c r="Y176" s="25">
        <f>SUM(ENERO:DICIEMBRE!Y176)</f>
        <v>0</v>
      </c>
      <c r="Z176" s="25">
        <f>SUM(ENERO:DICIEMBRE!Z176)</f>
        <v>0</v>
      </c>
      <c r="AA176" s="25">
        <f>SUM(ENERO:DICIEMBRE!AA176)</f>
        <v>0</v>
      </c>
      <c r="AB176" s="25">
        <f>SUM(ENERO:DICIEMBRE!AB176)</f>
        <v>0</v>
      </c>
      <c r="AC176" s="25">
        <f>SUM(ENERO:DICIEMBRE!AC176)</f>
        <v>0</v>
      </c>
      <c r="AD176" s="25">
        <f>SUM(ENERO:DICIEMBRE!AD176)</f>
        <v>0</v>
      </c>
      <c r="AE176" s="25">
        <f>SUM(ENERO:DICIEMBRE!AE176)</f>
        <v>0</v>
      </c>
      <c r="AF176" s="25">
        <f>SUM(ENERO:DICIEMBRE!AF176)</f>
        <v>0</v>
      </c>
      <c r="AG176" s="25">
        <f>SUM(ENERO:DICIEMBRE!AG176)</f>
        <v>0</v>
      </c>
      <c r="AH176" s="25">
        <f>SUM(ENERO:DICIEMBRE!AH176)</f>
        <v>0</v>
      </c>
      <c r="AI176" s="25">
        <f>SUM(ENERO:DICIEMBRE!AI176)</f>
        <v>0</v>
      </c>
      <c r="AJ176" s="25">
        <f>SUM(ENERO:DICIEMBRE!AJ176)</f>
        <v>0</v>
      </c>
      <c r="AK176" s="25">
        <f>SUM(ENERO:DICIEMBRE!AK176)</f>
        <v>0</v>
      </c>
      <c r="AL176" s="25">
        <f>SUM(ENERO:DICIEMBRE!AL176)</f>
        <v>0</v>
      </c>
      <c r="AM176" s="25">
        <f>SUM(ENERO:DICIEMBRE!AM176)</f>
        <v>0</v>
      </c>
      <c r="AN176" s="25">
        <f>SUM(ENERO:DICIEMBRE!AN176)</f>
        <v>0</v>
      </c>
      <c r="AO176" s="25">
        <f>SUM(ENERO:DICIEMBRE!AO176)</f>
        <v>0</v>
      </c>
      <c r="AP176" s="25">
        <f>SUM(ENERO:DICIEMBRE!AP176)</f>
        <v>0</v>
      </c>
      <c r="AQ176" s="25">
        <f>SUM(ENERO:DICIEMBRE!AQ176)</f>
        <v>0</v>
      </c>
      <c r="AR176" s="25">
        <f>SUM(ENERO:DICIEMBRE!AR176)</f>
        <v>0</v>
      </c>
      <c r="AS176" s="25">
        <f>SUM(ENERO:DICIEMBRE!AS176)</f>
        <v>0</v>
      </c>
      <c r="AT176" s="25">
        <f>SUM(ENERO:DICIEMBRE!AT176)</f>
        <v>0</v>
      </c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613</v>
      </c>
      <c r="D177" s="190">
        <f>SUM(F177+H177+J177+L177+N177+P177+R177+T177+V177+X177+Z177+AB177+AD177+AF177+AH177+AJ177+AL177)</f>
        <v>152</v>
      </c>
      <c r="E177" s="191">
        <f t="shared" ref="E177:E184" si="41">SUM(G177+I177+K177+M177+O177+Q177+S177+U177+W177+Y177+AA177+AC177+AE177+AG177+AI177+AK177+AM177)</f>
        <v>461</v>
      </c>
      <c r="F177" s="25">
        <f>SUM(ENERO:DICIEMBRE!F177)</f>
        <v>0</v>
      </c>
      <c r="G177" s="25">
        <f>SUM(ENERO:DICIEMBRE!G177)</f>
        <v>0</v>
      </c>
      <c r="H177" s="25">
        <f>SUM(ENERO:DICIEMBRE!H177)</f>
        <v>0</v>
      </c>
      <c r="I177" s="25">
        <f>SUM(ENERO:DICIEMBRE!I177)</f>
        <v>0</v>
      </c>
      <c r="J177" s="25">
        <f>SUM(ENERO:DICIEMBRE!J177)</f>
        <v>0</v>
      </c>
      <c r="K177" s="25">
        <f>SUM(ENERO:DICIEMBRE!K177)</f>
        <v>1</v>
      </c>
      <c r="L177" s="25">
        <f>SUM(ENERO:DICIEMBRE!L177)</f>
        <v>2</v>
      </c>
      <c r="M177" s="25">
        <f>SUM(ENERO:DICIEMBRE!M177)</f>
        <v>13</v>
      </c>
      <c r="N177" s="25">
        <f>SUM(ENERO:DICIEMBRE!N177)</f>
        <v>47</v>
      </c>
      <c r="O177" s="25">
        <f>SUM(ENERO:DICIEMBRE!O177)</f>
        <v>53</v>
      </c>
      <c r="P177" s="25">
        <f>SUM(ENERO:DICIEMBRE!P177)</f>
        <v>15</v>
      </c>
      <c r="Q177" s="25">
        <f>SUM(ENERO:DICIEMBRE!Q177)</f>
        <v>92</v>
      </c>
      <c r="R177" s="25">
        <f>SUM(ENERO:DICIEMBRE!R177)</f>
        <v>31</v>
      </c>
      <c r="S177" s="25">
        <f>SUM(ENERO:DICIEMBRE!S177)</f>
        <v>95</v>
      </c>
      <c r="T177" s="25">
        <f>SUM(ENERO:DICIEMBRE!T177)</f>
        <v>18</v>
      </c>
      <c r="U177" s="25">
        <f>SUM(ENERO:DICIEMBRE!U177)</f>
        <v>58</v>
      </c>
      <c r="V177" s="25">
        <f>SUM(ENERO:DICIEMBRE!V177)</f>
        <v>13</v>
      </c>
      <c r="W177" s="25">
        <f>SUM(ENERO:DICIEMBRE!W177)</f>
        <v>18</v>
      </c>
      <c r="X177" s="25">
        <f>SUM(ENERO:DICIEMBRE!X177)</f>
        <v>5</v>
      </c>
      <c r="Y177" s="25">
        <f>SUM(ENERO:DICIEMBRE!Y177)</f>
        <v>42</v>
      </c>
      <c r="Z177" s="25">
        <f>SUM(ENERO:DICIEMBRE!Z177)</f>
        <v>18</v>
      </c>
      <c r="AA177" s="25">
        <f>SUM(ENERO:DICIEMBRE!AA177)</f>
        <v>34</v>
      </c>
      <c r="AB177" s="25">
        <f>SUM(ENERO:DICIEMBRE!AB177)</f>
        <v>0</v>
      </c>
      <c r="AC177" s="25">
        <f>SUM(ENERO:DICIEMBRE!AC177)</f>
        <v>23</v>
      </c>
      <c r="AD177" s="25">
        <f>SUM(ENERO:DICIEMBRE!AD177)</f>
        <v>2</v>
      </c>
      <c r="AE177" s="25">
        <f>SUM(ENERO:DICIEMBRE!AE177)</f>
        <v>9</v>
      </c>
      <c r="AF177" s="25">
        <f>SUM(ENERO:DICIEMBRE!AF177)</f>
        <v>0</v>
      </c>
      <c r="AG177" s="25">
        <f>SUM(ENERO:DICIEMBRE!AG177)</f>
        <v>19</v>
      </c>
      <c r="AH177" s="25">
        <f>SUM(ENERO:DICIEMBRE!AH177)</f>
        <v>0</v>
      </c>
      <c r="AI177" s="25">
        <f>SUM(ENERO:DICIEMBRE!AI177)</f>
        <v>4</v>
      </c>
      <c r="AJ177" s="25">
        <f>SUM(ENERO:DICIEMBRE!AJ177)</f>
        <v>0</v>
      </c>
      <c r="AK177" s="25">
        <f>SUM(ENERO:DICIEMBRE!AK177)</f>
        <v>0</v>
      </c>
      <c r="AL177" s="25">
        <f>SUM(ENERO:DICIEMBRE!AL177)</f>
        <v>1</v>
      </c>
      <c r="AM177" s="25">
        <f>SUM(ENERO:DICIEMBRE!AM177)</f>
        <v>0</v>
      </c>
      <c r="AN177" s="25">
        <f>SUM(ENERO:DICIEMBRE!AN177)</f>
        <v>613</v>
      </c>
      <c r="AO177" s="25">
        <f>SUM(ENERO:DICIEMBRE!AO177)</f>
        <v>0</v>
      </c>
      <c r="AP177" s="25">
        <f>SUM(ENERO:DICIEMBRE!AP177)</f>
        <v>0</v>
      </c>
      <c r="AQ177" s="25">
        <f>SUM(ENERO:DICIEMBRE!AQ177)</f>
        <v>0</v>
      </c>
      <c r="AR177" s="25">
        <f>SUM(ENERO:DICIEMBRE!AR177)</f>
        <v>0</v>
      </c>
      <c r="AS177" s="25">
        <f>SUM(ENERO:DICIEMBRE!AS177)</f>
        <v>0</v>
      </c>
      <c r="AT177" s="25">
        <f>SUM(ENERO:DICIEMBRE!AT177)</f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481" t="s">
        <v>179</v>
      </c>
      <c r="B178" s="204" t="s">
        <v>157</v>
      </c>
      <c r="C178" s="205">
        <f t="shared" si="40"/>
        <v>0</v>
      </c>
      <c r="D178" s="206">
        <f t="shared" ref="D178:D184" si="57">SUM(F178+H178+J178+L178+N178+P178+R178+T178+V178+X178+Z178+AB178+AD178+AF178+AH178+AJ178+AL178)</f>
        <v>0</v>
      </c>
      <c r="E178" s="207">
        <f>SUM(G178+I178+K178+M178+O178+Q178+S178+U178+W178+Y178+AA178+AC178+AE178+AG178+AI178+AK178+AM178)</f>
        <v>0</v>
      </c>
      <c r="F178" s="25">
        <f>SUM(ENERO:DICIEMBRE!F178)</f>
        <v>0</v>
      </c>
      <c r="G178" s="25">
        <f>SUM(ENERO:DICIEMBRE!G178)</f>
        <v>0</v>
      </c>
      <c r="H178" s="25">
        <f>SUM(ENERO:DICIEMBRE!H178)</f>
        <v>0</v>
      </c>
      <c r="I178" s="25">
        <f>SUM(ENERO:DICIEMBRE!I178)</f>
        <v>0</v>
      </c>
      <c r="J178" s="25">
        <f>SUM(ENERO:DICIEMBRE!J178)</f>
        <v>0</v>
      </c>
      <c r="K178" s="25">
        <f>SUM(ENERO:DICIEMBRE!K178)</f>
        <v>0</v>
      </c>
      <c r="L178" s="25">
        <f>SUM(ENERO:DICIEMBRE!L178)</f>
        <v>0</v>
      </c>
      <c r="M178" s="25">
        <f>SUM(ENERO:DICIEMBRE!M178)</f>
        <v>0</v>
      </c>
      <c r="N178" s="25">
        <f>SUM(ENERO:DICIEMBRE!N178)</f>
        <v>0</v>
      </c>
      <c r="O178" s="25">
        <f>SUM(ENERO:DICIEMBRE!O178)</f>
        <v>0</v>
      </c>
      <c r="P178" s="25">
        <f>SUM(ENERO:DICIEMBRE!P178)</f>
        <v>0</v>
      </c>
      <c r="Q178" s="25">
        <f>SUM(ENERO:DICIEMBRE!Q178)</f>
        <v>0</v>
      </c>
      <c r="R178" s="25">
        <f>SUM(ENERO:DICIEMBRE!R178)</f>
        <v>0</v>
      </c>
      <c r="S178" s="25">
        <f>SUM(ENERO:DICIEMBRE!S178)</f>
        <v>0</v>
      </c>
      <c r="T178" s="25">
        <f>SUM(ENERO:DICIEMBRE!T178)</f>
        <v>0</v>
      </c>
      <c r="U178" s="25">
        <f>SUM(ENERO:DICIEMBRE!U178)</f>
        <v>0</v>
      </c>
      <c r="V178" s="25">
        <f>SUM(ENERO:DICIEMBRE!V178)</f>
        <v>0</v>
      </c>
      <c r="W178" s="25">
        <f>SUM(ENERO:DICIEMBRE!W178)</f>
        <v>0</v>
      </c>
      <c r="X178" s="25">
        <f>SUM(ENERO:DICIEMBRE!X178)</f>
        <v>0</v>
      </c>
      <c r="Y178" s="25">
        <f>SUM(ENERO:DICIEMBRE!Y178)</f>
        <v>0</v>
      </c>
      <c r="Z178" s="25">
        <f>SUM(ENERO:DICIEMBRE!Z178)</f>
        <v>0</v>
      </c>
      <c r="AA178" s="25">
        <f>SUM(ENERO:DICIEMBRE!AA178)</f>
        <v>0</v>
      </c>
      <c r="AB178" s="25">
        <f>SUM(ENERO:DICIEMBRE!AB178)</f>
        <v>0</v>
      </c>
      <c r="AC178" s="25">
        <f>SUM(ENERO:DICIEMBRE!AC178)</f>
        <v>0</v>
      </c>
      <c r="AD178" s="25">
        <f>SUM(ENERO:DICIEMBRE!AD178)</f>
        <v>0</v>
      </c>
      <c r="AE178" s="25">
        <f>SUM(ENERO:DICIEMBRE!AE178)</f>
        <v>0</v>
      </c>
      <c r="AF178" s="25">
        <f>SUM(ENERO:DICIEMBRE!AF178)</f>
        <v>0</v>
      </c>
      <c r="AG178" s="25">
        <f>SUM(ENERO:DICIEMBRE!AG178)</f>
        <v>0</v>
      </c>
      <c r="AH178" s="25">
        <f>SUM(ENERO:DICIEMBRE!AH178)</f>
        <v>0</v>
      </c>
      <c r="AI178" s="25">
        <f>SUM(ENERO:DICIEMBRE!AI178)</f>
        <v>0</v>
      </c>
      <c r="AJ178" s="25">
        <f>SUM(ENERO:DICIEMBRE!AJ178)</f>
        <v>0</v>
      </c>
      <c r="AK178" s="25">
        <f>SUM(ENERO:DICIEMBRE!AK178)</f>
        <v>0</v>
      </c>
      <c r="AL178" s="25">
        <f>SUM(ENERO:DICIEMBRE!AL178)</f>
        <v>0</v>
      </c>
      <c r="AM178" s="25">
        <f>SUM(ENERO:DICIEMBRE!AM178)</f>
        <v>0</v>
      </c>
      <c r="AN178" s="25">
        <f>SUM(ENERO:DICIEMBRE!AN178)</f>
        <v>0</v>
      </c>
      <c r="AO178" s="25">
        <f>SUM(ENERO:DICIEMBRE!AO178)</f>
        <v>0</v>
      </c>
      <c r="AP178" s="25">
        <f>SUM(ENERO:DICIEMBRE!AP178)</f>
        <v>0</v>
      </c>
      <c r="AQ178" s="25">
        <f>SUM(ENERO:DICIEMBRE!AQ178)</f>
        <v>0</v>
      </c>
      <c r="AR178" s="25">
        <f>SUM(ENERO:DICIEMBRE!AR178)</f>
        <v>0</v>
      </c>
      <c r="AS178" s="25">
        <f>SUM(ENERO:DICIEMBRE!AS178)</f>
        <v>0</v>
      </c>
      <c r="AT178" s="25">
        <f>SUM(ENERO:DICIEMBRE!AT178)</f>
        <v>0</v>
      </c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25">
        <f>SUM(ENERO:DICIEMBRE!F179)</f>
        <v>0</v>
      </c>
      <c r="G179" s="25">
        <f>SUM(ENERO:DICIEMBRE!G179)</f>
        <v>0</v>
      </c>
      <c r="H179" s="25">
        <f>SUM(ENERO:DICIEMBRE!H179)</f>
        <v>0</v>
      </c>
      <c r="I179" s="25">
        <f>SUM(ENERO:DICIEMBRE!I179)</f>
        <v>0</v>
      </c>
      <c r="J179" s="25">
        <f>SUM(ENERO:DICIEMBRE!J179)</f>
        <v>0</v>
      </c>
      <c r="K179" s="25">
        <f>SUM(ENERO:DICIEMBRE!K179)</f>
        <v>0</v>
      </c>
      <c r="L179" s="25">
        <f>SUM(ENERO:DICIEMBRE!L179)</f>
        <v>0</v>
      </c>
      <c r="M179" s="25">
        <f>SUM(ENERO:DICIEMBRE!M179)</f>
        <v>0</v>
      </c>
      <c r="N179" s="25">
        <f>SUM(ENERO:DICIEMBRE!N179)</f>
        <v>0</v>
      </c>
      <c r="O179" s="25">
        <f>SUM(ENERO:DICIEMBRE!O179)</f>
        <v>0</v>
      </c>
      <c r="P179" s="25">
        <f>SUM(ENERO:DICIEMBRE!P179)</f>
        <v>0</v>
      </c>
      <c r="Q179" s="25">
        <f>SUM(ENERO:DICIEMBRE!Q179)</f>
        <v>0</v>
      </c>
      <c r="R179" s="25">
        <f>SUM(ENERO:DICIEMBRE!R179)</f>
        <v>0</v>
      </c>
      <c r="S179" s="25">
        <f>SUM(ENERO:DICIEMBRE!S179)</f>
        <v>0</v>
      </c>
      <c r="T179" s="25">
        <f>SUM(ENERO:DICIEMBRE!T179)</f>
        <v>0</v>
      </c>
      <c r="U179" s="25">
        <f>SUM(ENERO:DICIEMBRE!U179)</f>
        <v>0</v>
      </c>
      <c r="V179" s="25">
        <f>SUM(ENERO:DICIEMBRE!V179)</f>
        <v>0</v>
      </c>
      <c r="W179" s="25">
        <f>SUM(ENERO:DICIEMBRE!W179)</f>
        <v>0</v>
      </c>
      <c r="X179" s="25">
        <f>SUM(ENERO:DICIEMBRE!X179)</f>
        <v>0</v>
      </c>
      <c r="Y179" s="25">
        <f>SUM(ENERO:DICIEMBRE!Y179)</f>
        <v>0</v>
      </c>
      <c r="Z179" s="25">
        <f>SUM(ENERO:DICIEMBRE!Z179)</f>
        <v>0</v>
      </c>
      <c r="AA179" s="25">
        <f>SUM(ENERO:DICIEMBRE!AA179)</f>
        <v>0</v>
      </c>
      <c r="AB179" s="25">
        <f>SUM(ENERO:DICIEMBRE!AB179)</f>
        <v>0</v>
      </c>
      <c r="AC179" s="25">
        <f>SUM(ENERO:DICIEMBRE!AC179)</f>
        <v>0</v>
      </c>
      <c r="AD179" s="25">
        <f>SUM(ENERO:DICIEMBRE!AD179)</f>
        <v>0</v>
      </c>
      <c r="AE179" s="25">
        <f>SUM(ENERO:DICIEMBRE!AE179)</f>
        <v>0</v>
      </c>
      <c r="AF179" s="25">
        <f>SUM(ENERO:DICIEMBRE!AF179)</f>
        <v>0</v>
      </c>
      <c r="AG179" s="25">
        <f>SUM(ENERO:DICIEMBRE!AG179)</f>
        <v>0</v>
      </c>
      <c r="AH179" s="25">
        <f>SUM(ENERO:DICIEMBRE!AH179)</f>
        <v>0</v>
      </c>
      <c r="AI179" s="25">
        <f>SUM(ENERO:DICIEMBRE!AI179)</f>
        <v>0</v>
      </c>
      <c r="AJ179" s="25">
        <f>SUM(ENERO:DICIEMBRE!AJ179)</f>
        <v>0</v>
      </c>
      <c r="AK179" s="25">
        <f>SUM(ENERO:DICIEMBRE!AK179)</f>
        <v>0</v>
      </c>
      <c r="AL179" s="25">
        <f>SUM(ENERO:DICIEMBRE!AL179)</f>
        <v>0</v>
      </c>
      <c r="AM179" s="25">
        <f>SUM(ENERO:DICIEMBRE!AM179)</f>
        <v>0</v>
      </c>
      <c r="AN179" s="25">
        <f>SUM(ENERO:DICIEMBRE!AN179)</f>
        <v>0</v>
      </c>
      <c r="AO179" s="25">
        <f>SUM(ENERO:DICIEMBRE!AO179)</f>
        <v>0</v>
      </c>
      <c r="AP179" s="25">
        <f>SUM(ENERO:DICIEMBRE!AP179)</f>
        <v>0</v>
      </c>
      <c r="AQ179" s="25">
        <f>SUM(ENERO:DICIEMBRE!AQ179)</f>
        <v>0</v>
      </c>
      <c r="AR179" s="25">
        <f>SUM(ENERO:DICIEMBRE!AR179)</f>
        <v>0</v>
      </c>
      <c r="AS179" s="25">
        <f>SUM(ENERO:DICIEMBRE!AS179)</f>
        <v>0</v>
      </c>
      <c r="AT179" s="25">
        <f>SUM(ENERO:DICIEMBRE!AT179)</f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25">
        <f>SUM(ENERO:DICIEMBRE!F180)</f>
        <v>0</v>
      </c>
      <c r="G180" s="25">
        <f>SUM(ENERO:DICIEMBRE!G180)</f>
        <v>0</v>
      </c>
      <c r="H180" s="25">
        <f>SUM(ENERO:DICIEMBRE!H180)</f>
        <v>0</v>
      </c>
      <c r="I180" s="25">
        <f>SUM(ENERO:DICIEMBRE!I180)</f>
        <v>0</v>
      </c>
      <c r="J180" s="25">
        <f>SUM(ENERO:DICIEMBRE!J180)</f>
        <v>0</v>
      </c>
      <c r="K180" s="25">
        <f>SUM(ENERO:DICIEMBRE!K180)</f>
        <v>0</v>
      </c>
      <c r="L180" s="25">
        <f>SUM(ENERO:DICIEMBRE!L180)</f>
        <v>0</v>
      </c>
      <c r="M180" s="25">
        <f>SUM(ENERO:DICIEMBRE!M180)</f>
        <v>0</v>
      </c>
      <c r="N180" s="25">
        <f>SUM(ENERO:DICIEMBRE!N180)</f>
        <v>0</v>
      </c>
      <c r="O180" s="25">
        <f>SUM(ENERO:DICIEMBRE!O180)</f>
        <v>0</v>
      </c>
      <c r="P180" s="25">
        <f>SUM(ENERO:DICIEMBRE!P180)</f>
        <v>0</v>
      </c>
      <c r="Q180" s="25">
        <f>SUM(ENERO:DICIEMBRE!Q180)</f>
        <v>0</v>
      </c>
      <c r="R180" s="25">
        <f>SUM(ENERO:DICIEMBRE!R180)</f>
        <v>0</v>
      </c>
      <c r="S180" s="25">
        <f>SUM(ENERO:DICIEMBRE!S180)</f>
        <v>0</v>
      </c>
      <c r="T180" s="25">
        <f>SUM(ENERO:DICIEMBRE!T180)</f>
        <v>0</v>
      </c>
      <c r="U180" s="25">
        <f>SUM(ENERO:DICIEMBRE!U180)</f>
        <v>0</v>
      </c>
      <c r="V180" s="25">
        <f>SUM(ENERO:DICIEMBRE!V180)</f>
        <v>0</v>
      </c>
      <c r="W180" s="25">
        <f>SUM(ENERO:DICIEMBRE!W180)</f>
        <v>0</v>
      </c>
      <c r="X180" s="25">
        <f>SUM(ENERO:DICIEMBRE!X180)</f>
        <v>0</v>
      </c>
      <c r="Y180" s="25">
        <f>SUM(ENERO:DICIEMBRE!Y180)</f>
        <v>0</v>
      </c>
      <c r="Z180" s="25">
        <f>SUM(ENERO:DICIEMBRE!Z180)</f>
        <v>0</v>
      </c>
      <c r="AA180" s="25">
        <f>SUM(ENERO:DICIEMBRE!AA180)</f>
        <v>0</v>
      </c>
      <c r="AB180" s="25">
        <f>SUM(ENERO:DICIEMBRE!AB180)</f>
        <v>0</v>
      </c>
      <c r="AC180" s="25">
        <f>SUM(ENERO:DICIEMBRE!AC180)</f>
        <v>0</v>
      </c>
      <c r="AD180" s="25">
        <f>SUM(ENERO:DICIEMBRE!AD180)</f>
        <v>0</v>
      </c>
      <c r="AE180" s="25">
        <f>SUM(ENERO:DICIEMBRE!AE180)</f>
        <v>0</v>
      </c>
      <c r="AF180" s="25">
        <f>SUM(ENERO:DICIEMBRE!AF180)</f>
        <v>0</v>
      </c>
      <c r="AG180" s="25">
        <f>SUM(ENERO:DICIEMBRE!AG180)</f>
        <v>0</v>
      </c>
      <c r="AH180" s="25">
        <f>SUM(ENERO:DICIEMBRE!AH180)</f>
        <v>0</v>
      </c>
      <c r="AI180" s="25">
        <f>SUM(ENERO:DICIEMBRE!AI180)</f>
        <v>0</v>
      </c>
      <c r="AJ180" s="25">
        <f>SUM(ENERO:DICIEMBRE!AJ180)</f>
        <v>0</v>
      </c>
      <c r="AK180" s="25">
        <f>SUM(ENERO:DICIEMBRE!AK180)</f>
        <v>0</v>
      </c>
      <c r="AL180" s="25">
        <f>SUM(ENERO:DICIEMBRE!AL180)</f>
        <v>0</v>
      </c>
      <c r="AM180" s="25">
        <f>SUM(ENERO:DICIEMBRE!AM180)</f>
        <v>0</v>
      </c>
      <c r="AN180" s="25">
        <f>SUM(ENERO:DICIEMBRE!AN180)</f>
        <v>0</v>
      </c>
      <c r="AO180" s="25">
        <f>SUM(ENERO:DICIEMBRE!AO180)</f>
        <v>0</v>
      </c>
      <c r="AP180" s="25">
        <f>SUM(ENERO:DICIEMBRE!AP180)</f>
        <v>0</v>
      </c>
      <c r="AQ180" s="25">
        <f>SUM(ENERO:DICIEMBRE!AQ180)</f>
        <v>0</v>
      </c>
      <c r="AR180" s="25">
        <f>SUM(ENERO:DICIEMBRE!AR180)</f>
        <v>0</v>
      </c>
      <c r="AS180" s="25">
        <f>SUM(ENERO:DICIEMBRE!AS180)</f>
        <v>0</v>
      </c>
      <c r="AT180" s="25">
        <f>SUM(ENERO:DICIEMBRE!AT180)</f>
        <v>0</v>
      </c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484" t="s">
        <v>181</v>
      </c>
      <c r="B181" s="204" t="s">
        <v>157</v>
      </c>
      <c r="C181" s="205">
        <f t="shared" si="40"/>
        <v>0</v>
      </c>
      <c r="D181" s="206">
        <f t="shared" si="57"/>
        <v>0</v>
      </c>
      <c r="E181" s="207">
        <f t="shared" si="41"/>
        <v>0</v>
      </c>
      <c r="F181" s="25">
        <f>SUM(ENERO:DICIEMBRE!F181)</f>
        <v>0</v>
      </c>
      <c r="G181" s="25">
        <f>SUM(ENERO:DICIEMBRE!G181)</f>
        <v>0</v>
      </c>
      <c r="H181" s="25">
        <f>SUM(ENERO:DICIEMBRE!H181)</f>
        <v>0</v>
      </c>
      <c r="I181" s="25">
        <f>SUM(ENERO:DICIEMBRE!I181)</f>
        <v>0</v>
      </c>
      <c r="J181" s="25">
        <f>SUM(ENERO:DICIEMBRE!J181)</f>
        <v>0</v>
      </c>
      <c r="K181" s="25">
        <f>SUM(ENERO:DICIEMBRE!K181)</f>
        <v>0</v>
      </c>
      <c r="L181" s="25">
        <f>SUM(ENERO:DICIEMBRE!L181)</f>
        <v>0</v>
      </c>
      <c r="M181" s="25">
        <f>SUM(ENERO:DICIEMBRE!M181)</f>
        <v>0</v>
      </c>
      <c r="N181" s="25">
        <f>SUM(ENERO:DICIEMBRE!N181)</f>
        <v>0</v>
      </c>
      <c r="O181" s="25">
        <f>SUM(ENERO:DICIEMBRE!O181)</f>
        <v>0</v>
      </c>
      <c r="P181" s="25">
        <f>SUM(ENERO:DICIEMBRE!P181)</f>
        <v>0</v>
      </c>
      <c r="Q181" s="25">
        <f>SUM(ENERO:DICIEMBRE!Q181)</f>
        <v>0</v>
      </c>
      <c r="R181" s="25">
        <f>SUM(ENERO:DICIEMBRE!R181)</f>
        <v>0</v>
      </c>
      <c r="S181" s="25">
        <f>SUM(ENERO:DICIEMBRE!S181)</f>
        <v>0</v>
      </c>
      <c r="T181" s="25">
        <f>SUM(ENERO:DICIEMBRE!T181)</f>
        <v>0</v>
      </c>
      <c r="U181" s="25">
        <f>SUM(ENERO:DICIEMBRE!U181)</f>
        <v>0</v>
      </c>
      <c r="V181" s="25">
        <f>SUM(ENERO:DICIEMBRE!V181)</f>
        <v>0</v>
      </c>
      <c r="W181" s="25">
        <f>SUM(ENERO:DICIEMBRE!W181)</f>
        <v>0</v>
      </c>
      <c r="X181" s="25">
        <f>SUM(ENERO:DICIEMBRE!X181)</f>
        <v>0</v>
      </c>
      <c r="Y181" s="25">
        <f>SUM(ENERO:DICIEMBRE!Y181)</f>
        <v>0</v>
      </c>
      <c r="Z181" s="25">
        <f>SUM(ENERO:DICIEMBRE!Z181)</f>
        <v>0</v>
      </c>
      <c r="AA181" s="25">
        <f>SUM(ENERO:DICIEMBRE!AA181)</f>
        <v>0</v>
      </c>
      <c r="AB181" s="25">
        <f>SUM(ENERO:DICIEMBRE!AB181)</f>
        <v>0</v>
      </c>
      <c r="AC181" s="25">
        <f>SUM(ENERO:DICIEMBRE!AC181)</f>
        <v>0</v>
      </c>
      <c r="AD181" s="25">
        <f>SUM(ENERO:DICIEMBRE!AD181)</f>
        <v>0</v>
      </c>
      <c r="AE181" s="25">
        <f>SUM(ENERO:DICIEMBRE!AE181)</f>
        <v>0</v>
      </c>
      <c r="AF181" s="25">
        <f>SUM(ENERO:DICIEMBRE!AF181)</f>
        <v>0</v>
      </c>
      <c r="AG181" s="25">
        <f>SUM(ENERO:DICIEMBRE!AG181)</f>
        <v>0</v>
      </c>
      <c r="AH181" s="25">
        <f>SUM(ENERO:DICIEMBRE!AH181)</f>
        <v>0</v>
      </c>
      <c r="AI181" s="25">
        <f>SUM(ENERO:DICIEMBRE!AI181)</f>
        <v>0</v>
      </c>
      <c r="AJ181" s="25">
        <f>SUM(ENERO:DICIEMBRE!AJ181)</f>
        <v>0</v>
      </c>
      <c r="AK181" s="25">
        <f>SUM(ENERO:DICIEMBRE!AK181)</f>
        <v>0</v>
      </c>
      <c r="AL181" s="25">
        <f>SUM(ENERO:DICIEMBRE!AL181)</f>
        <v>0</v>
      </c>
      <c r="AM181" s="25">
        <f>SUM(ENERO:DICIEMBRE!AM181)</f>
        <v>0</v>
      </c>
      <c r="AN181" s="25">
        <f>SUM(ENERO:DICIEMBRE!AN181)</f>
        <v>0</v>
      </c>
      <c r="AO181" s="25">
        <f>SUM(ENERO:DICIEMBRE!AO181)</f>
        <v>0</v>
      </c>
      <c r="AP181" s="25">
        <f>SUM(ENERO:DICIEMBRE!AP181)</f>
        <v>0</v>
      </c>
      <c r="AQ181" s="25">
        <f>SUM(ENERO:DICIEMBRE!AQ181)</f>
        <v>0</v>
      </c>
      <c r="AR181" s="25">
        <f>SUM(ENERO:DICIEMBRE!AR181)</f>
        <v>0</v>
      </c>
      <c r="AS181" s="25">
        <f>SUM(ENERO:DICIEMBRE!AS181)</f>
        <v>0</v>
      </c>
      <c r="AT181" s="25">
        <f>SUM(ENERO:DICIEMBRE!AT181)</f>
        <v>0</v>
      </c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2275</v>
      </c>
      <c r="D182" s="165">
        <f t="shared" si="57"/>
        <v>1741</v>
      </c>
      <c r="E182" s="166">
        <f t="shared" si="41"/>
        <v>534</v>
      </c>
      <c r="F182" s="25">
        <f>SUM(ENERO:DICIEMBRE!F182)</f>
        <v>2</v>
      </c>
      <c r="G182" s="25">
        <f>SUM(ENERO:DICIEMBRE!G182)</f>
        <v>1</v>
      </c>
      <c r="H182" s="25">
        <f>SUM(ENERO:DICIEMBRE!H182)</f>
        <v>0</v>
      </c>
      <c r="I182" s="25">
        <f>SUM(ENERO:DICIEMBRE!I182)</f>
        <v>2</v>
      </c>
      <c r="J182" s="25">
        <f>SUM(ENERO:DICIEMBRE!J182)</f>
        <v>0</v>
      </c>
      <c r="K182" s="25">
        <f>SUM(ENERO:DICIEMBRE!K182)</f>
        <v>1</v>
      </c>
      <c r="L182" s="25">
        <f>SUM(ENERO:DICIEMBRE!L182)</f>
        <v>8</v>
      </c>
      <c r="M182" s="25">
        <f>SUM(ENERO:DICIEMBRE!M182)</f>
        <v>0</v>
      </c>
      <c r="N182" s="25">
        <f>SUM(ENERO:DICIEMBRE!N182)</f>
        <v>86</v>
      </c>
      <c r="O182" s="25">
        <f>SUM(ENERO:DICIEMBRE!O182)</f>
        <v>8</v>
      </c>
      <c r="P182" s="25">
        <f>SUM(ENERO:DICIEMBRE!P182)</f>
        <v>172</v>
      </c>
      <c r="Q182" s="25">
        <f>SUM(ENERO:DICIEMBRE!Q182)</f>
        <v>36</v>
      </c>
      <c r="R182" s="25">
        <f>SUM(ENERO:DICIEMBRE!R182)</f>
        <v>263</v>
      </c>
      <c r="S182" s="25">
        <f>SUM(ENERO:DICIEMBRE!S182)</f>
        <v>83</v>
      </c>
      <c r="T182" s="25">
        <f>SUM(ENERO:DICIEMBRE!T182)</f>
        <v>314</v>
      </c>
      <c r="U182" s="25">
        <f>SUM(ENERO:DICIEMBRE!U182)</f>
        <v>107</v>
      </c>
      <c r="V182" s="25">
        <f>SUM(ENERO:DICIEMBRE!V182)</f>
        <v>248</v>
      </c>
      <c r="W182" s="25">
        <f>SUM(ENERO:DICIEMBRE!W182)</f>
        <v>103</v>
      </c>
      <c r="X182" s="25">
        <f>SUM(ENERO:DICIEMBRE!X182)</f>
        <v>209</v>
      </c>
      <c r="Y182" s="25">
        <f>SUM(ENERO:DICIEMBRE!Y182)</f>
        <v>72</v>
      </c>
      <c r="Z182" s="25">
        <f>SUM(ENERO:DICIEMBRE!Z182)</f>
        <v>159</v>
      </c>
      <c r="AA182" s="25">
        <f>SUM(ENERO:DICIEMBRE!AA182)</f>
        <v>54</v>
      </c>
      <c r="AB182" s="25">
        <f>SUM(ENERO:DICIEMBRE!AB182)</f>
        <v>145</v>
      </c>
      <c r="AC182" s="25">
        <f>SUM(ENERO:DICIEMBRE!AC182)</f>
        <v>48</v>
      </c>
      <c r="AD182" s="25">
        <f>SUM(ENERO:DICIEMBRE!AD182)</f>
        <v>62</v>
      </c>
      <c r="AE182" s="25">
        <f>SUM(ENERO:DICIEMBRE!AE182)</f>
        <v>3</v>
      </c>
      <c r="AF182" s="25">
        <f>SUM(ENERO:DICIEMBRE!AF182)</f>
        <v>25</v>
      </c>
      <c r="AG182" s="25">
        <f>SUM(ENERO:DICIEMBRE!AG182)</f>
        <v>12</v>
      </c>
      <c r="AH182" s="25">
        <f>SUM(ENERO:DICIEMBRE!AH182)</f>
        <v>26</v>
      </c>
      <c r="AI182" s="25">
        <f>SUM(ENERO:DICIEMBRE!AI182)</f>
        <v>3</v>
      </c>
      <c r="AJ182" s="25">
        <f>SUM(ENERO:DICIEMBRE!AJ182)</f>
        <v>17</v>
      </c>
      <c r="AK182" s="25">
        <f>SUM(ENERO:DICIEMBRE!AK182)</f>
        <v>1</v>
      </c>
      <c r="AL182" s="25">
        <f>SUM(ENERO:DICIEMBRE!AL182)</f>
        <v>5</v>
      </c>
      <c r="AM182" s="25">
        <f>SUM(ENERO:DICIEMBRE!AM182)</f>
        <v>0</v>
      </c>
      <c r="AN182" s="25">
        <f>SUM(ENERO:DICIEMBRE!AN182)</f>
        <v>2275</v>
      </c>
      <c r="AO182" s="25">
        <f>SUM(ENERO:DICIEMBRE!AO182)</f>
        <v>0</v>
      </c>
      <c r="AP182" s="25">
        <f>SUM(ENERO:DICIEMBRE!AP182)</f>
        <v>0</v>
      </c>
      <c r="AQ182" s="25">
        <f>SUM(ENERO:DICIEMBRE!AQ182)</f>
        <v>0</v>
      </c>
      <c r="AR182" s="25">
        <f>SUM(ENERO:DICIEMBRE!AR182)</f>
        <v>0</v>
      </c>
      <c r="AS182" s="25">
        <f>SUM(ENERO:DICIEMBRE!AS182)</f>
        <v>0</v>
      </c>
      <c r="AT182" s="25">
        <f>SUM(ENERO:DICIEMBRE!AT182)</f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484" t="s">
        <v>182</v>
      </c>
      <c r="B183" s="204" t="s">
        <v>157</v>
      </c>
      <c r="C183" s="205">
        <f t="shared" si="40"/>
        <v>0</v>
      </c>
      <c r="D183" s="206">
        <f t="shared" si="57"/>
        <v>0</v>
      </c>
      <c r="E183" s="207">
        <f t="shared" si="41"/>
        <v>0</v>
      </c>
      <c r="F183" s="25">
        <f>SUM(ENERO:DICIEMBRE!F183)</f>
        <v>0</v>
      </c>
      <c r="G183" s="25">
        <f>SUM(ENERO:DICIEMBRE!G183)</f>
        <v>0</v>
      </c>
      <c r="H183" s="25">
        <f>SUM(ENERO:DICIEMBRE!H183)</f>
        <v>0</v>
      </c>
      <c r="I183" s="25">
        <f>SUM(ENERO:DICIEMBRE!I183)</f>
        <v>0</v>
      </c>
      <c r="J183" s="25">
        <f>SUM(ENERO:DICIEMBRE!J183)</f>
        <v>0</v>
      </c>
      <c r="K183" s="25">
        <f>SUM(ENERO:DICIEMBRE!K183)</f>
        <v>0</v>
      </c>
      <c r="L183" s="25">
        <f>SUM(ENERO:DICIEMBRE!L183)</f>
        <v>0</v>
      </c>
      <c r="M183" s="25">
        <f>SUM(ENERO:DICIEMBRE!M183)</f>
        <v>0</v>
      </c>
      <c r="N183" s="25">
        <f>SUM(ENERO:DICIEMBRE!N183)</f>
        <v>0</v>
      </c>
      <c r="O183" s="25">
        <f>SUM(ENERO:DICIEMBRE!O183)</f>
        <v>0</v>
      </c>
      <c r="P183" s="25">
        <f>SUM(ENERO:DICIEMBRE!P183)</f>
        <v>0</v>
      </c>
      <c r="Q183" s="25">
        <f>SUM(ENERO:DICIEMBRE!Q183)</f>
        <v>0</v>
      </c>
      <c r="R183" s="25">
        <f>SUM(ENERO:DICIEMBRE!R183)</f>
        <v>0</v>
      </c>
      <c r="S183" s="25">
        <f>SUM(ENERO:DICIEMBRE!S183)</f>
        <v>0</v>
      </c>
      <c r="T183" s="25">
        <f>SUM(ENERO:DICIEMBRE!T183)</f>
        <v>0</v>
      </c>
      <c r="U183" s="25">
        <f>SUM(ENERO:DICIEMBRE!U183)</f>
        <v>0</v>
      </c>
      <c r="V183" s="25">
        <f>SUM(ENERO:DICIEMBRE!V183)</f>
        <v>0</v>
      </c>
      <c r="W183" s="25">
        <f>SUM(ENERO:DICIEMBRE!W183)</f>
        <v>0</v>
      </c>
      <c r="X183" s="25">
        <f>SUM(ENERO:DICIEMBRE!X183)</f>
        <v>0</v>
      </c>
      <c r="Y183" s="25">
        <f>SUM(ENERO:DICIEMBRE!Y183)</f>
        <v>0</v>
      </c>
      <c r="Z183" s="25">
        <f>SUM(ENERO:DICIEMBRE!Z183)</f>
        <v>0</v>
      </c>
      <c r="AA183" s="25">
        <f>SUM(ENERO:DICIEMBRE!AA183)</f>
        <v>0</v>
      </c>
      <c r="AB183" s="25">
        <f>SUM(ENERO:DICIEMBRE!AB183)</f>
        <v>0</v>
      </c>
      <c r="AC183" s="25">
        <f>SUM(ENERO:DICIEMBRE!AC183)</f>
        <v>0</v>
      </c>
      <c r="AD183" s="25">
        <f>SUM(ENERO:DICIEMBRE!AD183)</f>
        <v>0</v>
      </c>
      <c r="AE183" s="25">
        <f>SUM(ENERO:DICIEMBRE!AE183)</f>
        <v>0</v>
      </c>
      <c r="AF183" s="25">
        <f>SUM(ENERO:DICIEMBRE!AF183)</f>
        <v>0</v>
      </c>
      <c r="AG183" s="25">
        <f>SUM(ENERO:DICIEMBRE!AG183)</f>
        <v>0</v>
      </c>
      <c r="AH183" s="25">
        <f>SUM(ENERO:DICIEMBRE!AH183)</f>
        <v>0</v>
      </c>
      <c r="AI183" s="25">
        <f>SUM(ENERO:DICIEMBRE!AI183)</f>
        <v>0</v>
      </c>
      <c r="AJ183" s="25">
        <f>SUM(ENERO:DICIEMBRE!AJ183)</f>
        <v>0</v>
      </c>
      <c r="AK183" s="25">
        <f>SUM(ENERO:DICIEMBRE!AK183)</f>
        <v>0</v>
      </c>
      <c r="AL183" s="25">
        <f>SUM(ENERO:DICIEMBRE!AL183)</f>
        <v>0</v>
      </c>
      <c r="AM183" s="25">
        <f>SUM(ENERO:DICIEMBRE!AM183)</f>
        <v>0</v>
      </c>
      <c r="AN183" s="25">
        <f>SUM(ENERO:DICIEMBRE!AN183)</f>
        <v>0</v>
      </c>
      <c r="AO183" s="25">
        <f>SUM(ENERO:DICIEMBRE!AO183)</f>
        <v>0</v>
      </c>
      <c r="AP183" s="25">
        <f>SUM(ENERO:DICIEMBRE!AP183)</f>
        <v>0</v>
      </c>
      <c r="AQ183" s="25">
        <f>SUM(ENERO:DICIEMBRE!AQ183)</f>
        <v>0</v>
      </c>
      <c r="AR183" s="25">
        <f>SUM(ENERO:DICIEMBRE!AR183)</f>
        <v>0</v>
      </c>
      <c r="AS183" s="25">
        <f>SUM(ENERO:DICIEMBRE!AS183)</f>
        <v>0</v>
      </c>
      <c r="AT183" s="25">
        <f>SUM(ENERO:DICIEMBRE!AT183)</f>
        <v>0</v>
      </c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71</v>
      </c>
      <c r="D184" s="165">
        <f t="shared" si="57"/>
        <v>46</v>
      </c>
      <c r="E184" s="166">
        <f t="shared" si="41"/>
        <v>25</v>
      </c>
      <c r="F184" s="25">
        <f>SUM(ENERO:DICIEMBRE!F184)</f>
        <v>0</v>
      </c>
      <c r="G184" s="25">
        <f>SUM(ENERO:DICIEMBRE!G184)</f>
        <v>0</v>
      </c>
      <c r="H184" s="25">
        <f>SUM(ENERO:DICIEMBRE!H184)</f>
        <v>0</v>
      </c>
      <c r="I184" s="25">
        <f>SUM(ENERO:DICIEMBRE!I184)</f>
        <v>0</v>
      </c>
      <c r="J184" s="25">
        <f>SUM(ENERO:DICIEMBRE!J184)</f>
        <v>0</v>
      </c>
      <c r="K184" s="25">
        <f>SUM(ENERO:DICIEMBRE!K184)</f>
        <v>0</v>
      </c>
      <c r="L184" s="25">
        <f>SUM(ENERO:DICIEMBRE!L184)</f>
        <v>2</v>
      </c>
      <c r="M184" s="25">
        <f>SUM(ENERO:DICIEMBRE!M184)</f>
        <v>2</v>
      </c>
      <c r="N184" s="25">
        <f>SUM(ENERO:DICIEMBRE!N184)</f>
        <v>5</v>
      </c>
      <c r="O184" s="25">
        <f>SUM(ENERO:DICIEMBRE!O184)</f>
        <v>3</v>
      </c>
      <c r="P184" s="25">
        <f>SUM(ENERO:DICIEMBRE!P184)</f>
        <v>4</v>
      </c>
      <c r="Q184" s="25">
        <f>SUM(ENERO:DICIEMBRE!Q184)</f>
        <v>4</v>
      </c>
      <c r="R184" s="25">
        <f>SUM(ENERO:DICIEMBRE!R184)</f>
        <v>13</v>
      </c>
      <c r="S184" s="25">
        <f>SUM(ENERO:DICIEMBRE!S184)</f>
        <v>4</v>
      </c>
      <c r="T184" s="25">
        <f>SUM(ENERO:DICIEMBRE!T184)</f>
        <v>6</v>
      </c>
      <c r="U184" s="25">
        <f>SUM(ENERO:DICIEMBRE!U184)</f>
        <v>4</v>
      </c>
      <c r="V184" s="25">
        <f>SUM(ENERO:DICIEMBRE!V184)</f>
        <v>4</v>
      </c>
      <c r="W184" s="25">
        <f>SUM(ENERO:DICIEMBRE!W184)</f>
        <v>4</v>
      </c>
      <c r="X184" s="25">
        <f>SUM(ENERO:DICIEMBRE!X184)</f>
        <v>5</v>
      </c>
      <c r="Y184" s="25">
        <f>SUM(ENERO:DICIEMBRE!Y184)</f>
        <v>2</v>
      </c>
      <c r="Z184" s="25">
        <f>SUM(ENERO:DICIEMBRE!Z184)</f>
        <v>2</v>
      </c>
      <c r="AA184" s="25">
        <f>SUM(ENERO:DICIEMBRE!AA184)</f>
        <v>1</v>
      </c>
      <c r="AB184" s="25">
        <f>SUM(ENERO:DICIEMBRE!AB184)</f>
        <v>0</v>
      </c>
      <c r="AC184" s="25">
        <f>SUM(ENERO:DICIEMBRE!AC184)</f>
        <v>0</v>
      </c>
      <c r="AD184" s="25">
        <f>SUM(ENERO:DICIEMBRE!AD184)</f>
        <v>0</v>
      </c>
      <c r="AE184" s="25">
        <f>SUM(ENERO:DICIEMBRE!AE184)</f>
        <v>0</v>
      </c>
      <c r="AF184" s="25">
        <f>SUM(ENERO:DICIEMBRE!AF184)</f>
        <v>1</v>
      </c>
      <c r="AG184" s="25">
        <f>SUM(ENERO:DICIEMBRE!AG184)</f>
        <v>1</v>
      </c>
      <c r="AH184" s="25">
        <f>SUM(ENERO:DICIEMBRE!AH184)</f>
        <v>4</v>
      </c>
      <c r="AI184" s="25">
        <f>SUM(ENERO:DICIEMBRE!AI184)</f>
        <v>0</v>
      </c>
      <c r="AJ184" s="25">
        <f>SUM(ENERO:DICIEMBRE!AJ184)</f>
        <v>0</v>
      </c>
      <c r="AK184" s="25">
        <f>SUM(ENERO:DICIEMBRE!AK184)</f>
        <v>0</v>
      </c>
      <c r="AL184" s="25">
        <f>SUM(ENERO:DICIEMBRE!AL184)</f>
        <v>0</v>
      </c>
      <c r="AM184" s="25">
        <f>SUM(ENERO:DICIEMBRE!AM184)</f>
        <v>0</v>
      </c>
      <c r="AN184" s="25">
        <f>SUM(ENERO:DICIEMBRE!AN184)</f>
        <v>71</v>
      </c>
      <c r="AO184" s="25">
        <f>SUM(ENERO:DICIEMBRE!AO184)</f>
        <v>0</v>
      </c>
      <c r="AP184" s="25">
        <f>SUM(ENERO:DICIEMBRE!AP184)</f>
        <v>0</v>
      </c>
      <c r="AQ184" s="25">
        <f>SUM(ENERO:DICIEMBRE!AQ184)</f>
        <v>0</v>
      </c>
      <c r="AR184" s="25">
        <f>SUM(ENERO:DICIEMBRE!AR184)</f>
        <v>0</v>
      </c>
      <c r="AS184" s="25">
        <f>SUM(ENERO:DICIEMBRE!AS184)</f>
        <v>0</v>
      </c>
      <c r="AT184" s="25">
        <f>SUM(ENERO:DICIEMBRE!AT184)</f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466" t="s">
        <v>183</v>
      </c>
      <c r="B185" s="204" t="s">
        <v>157</v>
      </c>
      <c r="C185" s="210">
        <f t="shared" si="40"/>
        <v>0</v>
      </c>
      <c r="D185" s="149">
        <f>SUM(L185+N185+P185+R185+T185+V185+X185+Z185+AB185+AD185+AF185+AH185+AJ185+AL185)</f>
        <v>0</v>
      </c>
      <c r="E185" s="150">
        <f>SUM(M185+O185+Q185+S185+U185+W185+Y185+AA185+AC185+AE185+AG185+AI185+AK185+AM185)</f>
        <v>0</v>
      </c>
      <c r="F185" s="25">
        <f>SUM(ENERO:DICIEMBRE!F185)</f>
        <v>0</v>
      </c>
      <c r="G185" s="25">
        <f>SUM(ENERO:DICIEMBRE!G185)</f>
        <v>0</v>
      </c>
      <c r="H185" s="25">
        <f>SUM(ENERO:DICIEMBRE!H185)</f>
        <v>0</v>
      </c>
      <c r="I185" s="25">
        <f>SUM(ENERO:DICIEMBRE!I185)</f>
        <v>0</v>
      </c>
      <c r="J185" s="25">
        <f>SUM(ENERO:DICIEMBRE!J185)</f>
        <v>0</v>
      </c>
      <c r="K185" s="25">
        <f>SUM(ENERO:DICIEMBRE!K185)</f>
        <v>0</v>
      </c>
      <c r="L185" s="25">
        <f>SUM(ENERO:DICIEMBRE!L185)</f>
        <v>0</v>
      </c>
      <c r="M185" s="25">
        <f>SUM(ENERO:DICIEMBRE!M185)</f>
        <v>0</v>
      </c>
      <c r="N185" s="25">
        <f>SUM(ENERO:DICIEMBRE!N185)</f>
        <v>0</v>
      </c>
      <c r="O185" s="25">
        <f>SUM(ENERO:DICIEMBRE!O185)</f>
        <v>0</v>
      </c>
      <c r="P185" s="25">
        <f>SUM(ENERO:DICIEMBRE!P185)</f>
        <v>0</v>
      </c>
      <c r="Q185" s="25">
        <f>SUM(ENERO:DICIEMBRE!Q185)</f>
        <v>0</v>
      </c>
      <c r="R185" s="25">
        <f>SUM(ENERO:DICIEMBRE!R185)</f>
        <v>0</v>
      </c>
      <c r="S185" s="25">
        <f>SUM(ENERO:DICIEMBRE!S185)</f>
        <v>0</v>
      </c>
      <c r="T185" s="25">
        <f>SUM(ENERO:DICIEMBRE!T185)</f>
        <v>0</v>
      </c>
      <c r="U185" s="25">
        <f>SUM(ENERO:DICIEMBRE!U185)</f>
        <v>0</v>
      </c>
      <c r="V185" s="25">
        <f>SUM(ENERO:DICIEMBRE!V185)</f>
        <v>0</v>
      </c>
      <c r="W185" s="25">
        <f>SUM(ENERO:DICIEMBRE!W185)</f>
        <v>0</v>
      </c>
      <c r="X185" s="25">
        <f>SUM(ENERO:DICIEMBRE!X185)</f>
        <v>0</v>
      </c>
      <c r="Y185" s="25">
        <f>SUM(ENERO:DICIEMBRE!Y185)</f>
        <v>0</v>
      </c>
      <c r="Z185" s="25">
        <f>SUM(ENERO:DICIEMBRE!Z185)</f>
        <v>0</v>
      </c>
      <c r="AA185" s="25">
        <f>SUM(ENERO:DICIEMBRE!AA185)</f>
        <v>0</v>
      </c>
      <c r="AB185" s="25">
        <f>SUM(ENERO:DICIEMBRE!AB185)</f>
        <v>0</v>
      </c>
      <c r="AC185" s="25">
        <f>SUM(ENERO:DICIEMBRE!AC185)</f>
        <v>0</v>
      </c>
      <c r="AD185" s="25">
        <f>SUM(ENERO:DICIEMBRE!AD185)</f>
        <v>0</v>
      </c>
      <c r="AE185" s="25">
        <f>SUM(ENERO:DICIEMBRE!AE185)</f>
        <v>0</v>
      </c>
      <c r="AF185" s="25">
        <f>SUM(ENERO:DICIEMBRE!AF185)</f>
        <v>0</v>
      </c>
      <c r="AG185" s="25">
        <f>SUM(ENERO:DICIEMBRE!AG185)</f>
        <v>0</v>
      </c>
      <c r="AH185" s="25">
        <f>SUM(ENERO:DICIEMBRE!AH185)</f>
        <v>0</v>
      </c>
      <c r="AI185" s="25">
        <f>SUM(ENERO:DICIEMBRE!AI185)</f>
        <v>0</v>
      </c>
      <c r="AJ185" s="25">
        <f>SUM(ENERO:DICIEMBRE!AJ185)</f>
        <v>0</v>
      </c>
      <c r="AK185" s="25">
        <f>SUM(ENERO:DICIEMBRE!AK185)</f>
        <v>0</v>
      </c>
      <c r="AL185" s="25">
        <f>SUM(ENERO:DICIEMBRE!AL185)</f>
        <v>0</v>
      </c>
      <c r="AM185" s="25">
        <f>SUM(ENERO:DICIEMBRE!AM185)</f>
        <v>0</v>
      </c>
      <c r="AN185" s="25">
        <f>SUM(ENERO:DICIEMBRE!AN185)</f>
        <v>0</v>
      </c>
      <c r="AO185" s="25">
        <f>SUM(ENERO:DICIEMBRE!AO185)</f>
        <v>0</v>
      </c>
      <c r="AP185" s="25">
        <f>SUM(ENERO:DICIEMBRE!AP185)</f>
        <v>0</v>
      </c>
      <c r="AQ185" s="25">
        <f>SUM(ENERO:DICIEMBRE!AQ185)</f>
        <v>0</v>
      </c>
      <c r="AR185" s="25">
        <f>SUM(ENERO:DICIEMBRE!AR185)</f>
        <v>0</v>
      </c>
      <c r="AS185" s="25">
        <f>SUM(ENERO:DICIEMBRE!AS185)</f>
        <v>0</v>
      </c>
      <c r="AT185" s="25">
        <f>SUM(ENERO:DICIEMBRE!AT185)</f>
        <v>0</v>
      </c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1</v>
      </c>
      <c r="D186" s="190">
        <f>SUM(L186+N186+P186+R186+T186+V186+X186+Z186+AB186+AD186+AF186+AH186+AJ186+AL186)</f>
        <v>1</v>
      </c>
      <c r="E186" s="191">
        <f>SUM(M186+O186+Q186+S186+U186+W186+Y186+AA186+AC186+AE186+AG186+AI186+AK186+AM186)</f>
        <v>0</v>
      </c>
      <c r="F186" s="25">
        <f>SUM(ENERO:DICIEMBRE!F186)</f>
        <v>0</v>
      </c>
      <c r="G186" s="25">
        <f>SUM(ENERO:DICIEMBRE!G186)</f>
        <v>0</v>
      </c>
      <c r="H186" s="25">
        <f>SUM(ENERO:DICIEMBRE!H186)</f>
        <v>0</v>
      </c>
      <c r="I186" s="25">
        <f>SUM(ENERO:DICIEMBRE!I186)</f>
        <v>0</v>
      </c>
      <c r="J186" s="25">
        <f>SUM(ENERO:DICIEMBRE!J186)</f>
        <v>0</v>
      </c>
      <c r="K186" s="25">
        <f>SUM(ENERO:DICIEMBRE!K186)</f>
        <v>0</v>
      </c>
      <c r="L186" s="25">
        <f>SUM(ENERO:DICIEMBRE!L186)</f>
        <v>0</v>
      </c>
      <c r="M186" s="25">
        <f>SUM(ENERO:DICIEMBRE!M186)</f>
        <v>0</v>
      </c>
      <c r="N186" s="25">
        <f>SUM(ENERO:DICIEMBRE!N186)</f>
        <v>0</v>
      </c>
      <c r="O186" s="25">
        <f>SUM(ENERO:DICIEMBRE!O186)</f>
        <v>0</v>
      </c>
      <c r="P186" s="25">
        <f>SUM(ENERO:DICIEMBRE!P186)</f>
        <v>1</v>
      </c>
      <c r="Q186" s="25">
        <f>SUM(ENERO:DICIEMBRE!Q186)</f>
        <v>0</v>
      </c>
      <c r="R186" s="25">
        <f>SUM(ENERO:DICIEMBRE!R186)</f>
        <v>0</v>
      </c>
      <c r="S186" s="25">
        <f>SUM(ENERO:DICIEMBRE!S186)</f>
        <v>0</v>
      </c>
      <c r="T186" s="25">
        <f>SUM(ENERO:DICIEMBRE!T186)</f>
        <v>0</v>
      </c>
      <c r="U186" s="25">
        <f>SUM(ENERO:DICIEMBRE!U186)</f>
        <v>0</v>
      </c>
      <c r="V186" s="25">
        <f>SUM(ENERO:DICIEMBRE!V186)</f>
        <v>0</v>
      </c>
      <c r="W186" s="25">
        <f>SUM(ENERO:DICIEMBRE!W186)</f>
        <v>0</v>
      </c>
      <c r="X186" s="25">
        <f>SUM(ENERO:DICIEMBRE!X186)</f>
        <v>0</v>
      </c>
      <c r="Y186" s="25">
        <f>SUM(ENERO:DICIEMBRE!Y186)</f>
        <v>0</v>
      </c>
      <c r="Z186" s="25">
        <f>SUM(ENERO:DICIEMBRE!Z186)</f>
        <v>0</v>
      </c>
      <c r="AA186" s="25">
        <f>SUM(ENERO:DICIEMBRE!AA186)</f>
        <v>0</v>
      </c>
      <c r="AB186" s="25">
        <f>SUM(ENERO:DICIEMBRE!AB186)</f>
        <v>0</v>
      </c>
      <c r="AC186" s="25">
        <f>SUM(ENERO:DICIEMBRE!AC186)</f>
        <v>0</v>
      </c>
      <c r="AD186" s="25">
        <f>SUM(ENERO:DICIEMBRE!AD186)</f>
        <v>0</v>
      </c>
      <c r="AE186" s="25">
        <f>SUM(ENERO:DICIEMBRE!AE186)</f>
        <v>0</v>
      </c>
      <c r="AF186" s="25">
        <f>SUM(ENERO:DICIEMBRE!AF186)</f>
        <v>0</v>
      </c>
      <c r="AG186" s="25">
        <f>SUM(ENERO:DICIEMBRE!AG186)</f>
        <v>0</v>
      </c>
      <c r="AH186" s="25">
        <f>SUM(ENERO:DICIEMBRE!AH186)</f>
        <v>0</v>
      </c>
      <c r="AI186" s="25">
        <f>SUM(ENERO:DICIEMBRE!AI186)</f>
        <v>0</v>
      </c>
      <c r="AJ186" s="25">
        <f>SUM(ENERO:DICIEMBRE!AJ186)</f>
        <v>0</v>
      </c>
      <c r="AK186" s="25">
        <f>SUM(ENERO:DICIEMBRE!AK186)</f>
        <v>0</v>
      </c>
      <c r="AL186" s="25">
        <f>SUM(ENERO:DICIEMBRE!AL186)</f>
        <v>0</v>
      </c>
      <c r="AM186" s="25">
        <f>SUM(ENERO:DICIEMBRE!AM186)</f>
        <v>0</v>
      </c>
      <c r="AN186" s="25">
        <f>SUM(ENERO:DICIEMBRE!AN186)</f>
        <v>1</v>
      </c>
      <c r="AO186" s="25">
        <f>SUM(ENERO:DICIEMBRE!AO186)</f>
        <v>0</v>
      </c>
      <c r="AP186" s="25">
        <f>SUM(ENERO:DICIEMBRE!AP186)</f>
        <v>0</v>
      </c>
      <c r="AQ186" s="25">
        <f>SUM(ENERO:DICIEMBRE!AQ186)</f>
        <v>0</v>
      </c>
      <c r="AR186" s="25">
        <f>SUM(ENERO:DICIEMBRE!AR186)</f>
        <v>0</v>
      </c>
      <c r="AS186" s="25">
        <f>SUM(ENERO:DICIEMBRE!AS186)</f>
        <v>0</v>
      </c>
      <c r="AT186" s="25">
        <f>SUM(ENERO:DICIEMBRE!AT186)</f>
        <v>0</v>
      </c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35</v>
      </c>
      <c r="D191" s="219">
        <f>SUM(F191+H191+J191+L191+N191+P191+R191+T191+V191+X191+Z191+AB191+AD191+AF191)</f>
        <v>7</v>
      </c>
      <c r="E191" s="219">
        <f>SUM(G191+I191+K191+M191+O191+Q191+S191+U191+W191+Y191+AA191+AC191+AE191+AG191)</f>
        <v>28</v>
      </c>
      <c r="F191" s="25">
        <f>SUM(ENERO:DICIEMBRE!F191)</f>
        <v>0</v>
      </c>
      <c r="G191" s="25">
        <f>SUM(ENERO:DICIEMBRE!G191)</f>
        <v>0</v>
      </c>
      <c r="H191" s="25">
        <f>SUM(ENERO:DICIEMBRE!H191)</f>
        <v>0</v>
      </c>
      <c r="I191" s="25">
        <f>SUM(ENERO:DICIEMBRE!I191)</f>
        <v>0</v>
      </c>
      <c r="J191" s="25">
        <f>SUM(ENERO:DICIEMBRE!J191)</f>
        <v>0</v>
      </c>
      <c r="K191" s="25">
        <f>SUM(ENERO:DICIEMBRE!K191)</f>
        <v>0</v>
      </c>
      <c r="L191" s="25">
        <f>SUM(ENERO:DICIEMBRE!L191)</f>
        <v>0</v>
      </c>
      <c r="M191" s="25">
        <f>SUM(ENERO:DICIEMBRE!M191)</f>
        <v>1</v>
      </c>
      <c r="N191" s="25">
        <f>SUM(ENERO:DICIEMBRE!N191)</f>
        <v>0</v>
      </c>
      <c r="O191" s="25">
        <f>SUM(ENERO:DICIEMBRE!O191)</f>
        <v>0</v>
      </c>
      <c r="P191" s="25">
        <f>SUM(ENERO:DICIEMBRE!P191)</f>
        <v>0</v>
      </c>
      <c r="Q191" s="25">
        <f>SUM(ENERO:DICIEMBRE!Q191)</f>
        <v>0</v>
      </c>
      <c r="R191" s="25">
        <f>SUM(ENERO:DICIEMBRE!R191)</f>
        <v>0</v>
      </c>
      <c r="S191" s="25">
        <f>SUM(ENERO:DICIEMBRE!S191)</f>
        <v>2</v>
      </c>
      <c r="T191" s="25">
        <f>SUM(ENERO:DICIEMBRE!T191)</f>
        <v>1</v>
      </c>
      <c r="U191" s="25">
        <f>SUM(ENERO:DICIEMBRE!U191)</f>
        <v>2</v>
      </c>
      <c r="V191" s="25">
        <f>SUM(ENERO:DICIEMBRE!V191)</f>
        <v>1</v>
      </c>
      <c r="W191" s="25">
        <f>SUM(ENERO:DICIEMBRE!W191)</f>
        <v>3</v>
      </c>
      <c r="X191" s="25">
        <f>SUM(ENERO:DICIEMBRE!X191)</f>
        <v>1</v>
      </c>
      <c r="Y191" s="25">
        <f>SUM(ENERO:DICIEMBRE!Y191)</f>
        <v>7</v>
      </c>
      <c r="Z191" s="25">
        <f>SUM(ENERO:DICIEMBRE!Z191)</f>
        <v>0</v>
      </c>
      <c r="AA191" s="25">
        <f>SUM(ENERO:DICIEMBRE!AA191)</f>
        <v>7</v>
      </c>
      <c r="AB191" s="25">
        <f>SUM(ENERO:DICIEMBRE!AB191)</f>
        <v>2</v>
      </c>
      <c r="AC191" s="25">
        <f>SUM(ENERO:DICIEMBRE!AC191)</f>
        <v>2</v>
      </c>
      <c r="AD191" s="25">
        <f>SUM(ENERO:DICIEMBRE!AD191)</f>
        <v>2</v>
      </c>
      <c r="AE191" s="25">
        <f>SUM(ENERO:DICIEMBRE!AE191)</f>
        <v>3</v>
      </c>
      <c r="AF191" s="25">
        <f>SUM(ENERO:DICIEMBRE!AF191)</f>
        <v>0</v>
      </c>
      <c r="AG191" s="25">
        <f>SUM(ENERO:DICIEMBRE!AG191)</f>
        <v>1</v>
      </c>
      <c r="AH191" s="25">
        <f>SUM(ENERO:DICIEMBRE!AH191)</f>
        <v>2</v>
      </c>
      <c r="AI191" s="25">
        <f>SUM(ENERO:DICIEMBRE!AI191)</f>
        <v>33</v>
      </c>
      <c r="AJ191" s="25">
        <f>SUM(ENERO:DICIEMBRE!AJ191)</f>
        <v>0</v>
      </c>
      <c r="AK191" s="25">
        <f>SUM(ENERO:DICIEMBRE!AK191)</f>
        <v>0</v>
      </c>
      <c r="AL191" s="25">
        <f>SUM(ENERO:DICIEMBRE!AL191)</f>
        <v>0</v>
      </c>
      <c r="AM191" s="25">
        <f>SUM(ENERO:DICIEMBRE!AM191)</f>
        <v>33</v>
      </c>
      <c r="AN191" s="25">
        <f>SUM(ENERO:DICIEMBRE!AN191)</f>
        <v>2</v>
      </c>
      <c r="AO191" s="25">
        <f>SUM(ENERO:DICIEMBRE!AO191)</f>
        <v>0</v>
      </c>
      <c r="AP191" s="25">
        <f>SUM(ENERO:DICIEMBRE!AP191)</f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12</v>
      </c>
      <c r="D192" s="230">
        <f>SUM(F192+H192+J192+L192+N192+P192+R192+T192+V192+X192+Z192+AB192+AD192+AF192)</f>
        <v>3</v>
      </c>
      <c r="E192" s="230">
        <f>SUM(G192+I192+K192+M192+O192+Q192+S192+U192+W192+Y192+AA192+AC192+AE192+AG192)</f>
        <v>9</v>
      </c>
      <c r="F192" s="25">
        <f>SUM(ENERO:DICIEMBRE!F192)</f>
        <v>1</v>
      </c>
      <c r="G192" s="25">
        <f>SUM(ENERO:DICIEMBRE!G192)</f>
        <v>0</v>
      </c>
      <c r="H192" s="25">
        <f>SUM(ENERO:DICIEMBRE!H192)</f>
        <v>0</v>
      </c>
      <c r="I192" s="25">
        <f>SUM(ENERO:DICIEMBRE!I192)</f>
        <v>1</v>
      </c>
      <c r="J192" s="25">
        <f>SUM(ENERO:DICIEMBRE!J192)</f>
        <v>0</v>
      </c>
      <c r="K192" s="25">
        <f>SUM(ENERO:DICIEMBRE!K192)</f>
        <v>1</v>
      </c>
      <c r="L192" s="25">
        <f>SUM(ENERO:DICIEMBRE!L192)</f>
        <v>1</v>
      </c>
      <c r="M192" s="25">
        <f>SUM(ENERO:DICIEMBRE!M192)</f>
        <v>0</v>
      </c>
      <c r="N192" s="25">
        <f>SUM(ENERO:DICIEMBRE!N192)</f>
        <v>0</v>
      </c>
      <c r="O192" s="25">
        <f>SUM(ENERO:DICIEMBRE!O192)</f>
        <v>1</v>
      </c>
      <c r="P192" s="25">
        <f>SUM(ENERO:DICIEMBRE!P192)</f>
        <v>0</v>
      </c>
      <c r="Q192" s="25">
        <f>SUM(ENERO:DICIEMBRE!Q192)</f>
        <v>2</v>
      </c>
      <c r="R192" s="25">
        <f>SUM(ENERO:DICIEMBRE!R192)</f>
        <v>0</v>
      </c>
      <c r="S192" s="25">
        <f>SUM(ENERO:DICIEMBRE!S192)</f>
        <v>1</v>
      </c>
      <c r="T192" s="25">
        <f>SUM(ENERO:DICIEMBRE!T192)</f>
        <v>0</v>
      </c>
      <c r="U192" s="25">
        <f>SUM(ENERO:DICIEMBRE!U192)</f>
        <v>1</v>
      </c>
      <c r="V192" s="25">
        <f>SUM(ENERO:DICIEMBRE!V192)</f>
        <v>0</v>
      </c>
      <c r="W192" s="25">
        <f>SUM(ENERO:DICIEMBRE!W192)</f>
        <v>0</v>
      </c>
      <c r="X192" s="25">
        <f>SUM(ENERO:DICIEMBRE!X192)</f>
        <v>0</v>
      </c>
      <c r="Y192" s="25">
        <f>SUM(ENERO:DICIEMBRE!Y192)</f>
        <v>2</v>
      </c>
      <c r="Z192" s="25">
        <f>SUM(ENERO:DICIEMBRE!Z192)</f>
        <v>0</v>
      </c>
      <c r="AA192" s="25">
        <f>SUM(ENERO:DICIEMBRE!AA192)</f>
        <v>0</v>
      </c>
      <c r="AB192" s="25">
        <f>SUM(ENERO:DICIEMBRE!AB192)</f>
        <v>1</v>
      </c>
      <c r="AC192" s="25">
        <f>SUM(ENERO:DICIEMBRE!AC192)</f>
        <v>0</v>
      </c>
      <c r="AD192" s="25">
        <f>SUM(ENERO:DICIEMBRE!AD192)</f>
        <v>0</v>
      </c>
      <c r="AE192" s="25">
        <f>SUM(ENERO:DICIEMBRE!AE192)</f>
        <v>0</v>
      </c>
      <c r="AF192" s="25">
        <f>SUM(ENERO:DICIEMBRE!AF192)</f>
        <v>0</v>
      </c>
      <c r="AG192" s="25">
        <f>SUM(ENERO:DICIEMBRE!AG192)</f>
        <v>0</v>
      </c>
      <c r="AH192" s="25">
        <f>SUM(ENERO:DICIEMBRE!AH192)</f>
        <v>0</v>
      </c>
      <c r="AI192" s="25">
        <f>SUM(ENERO:DICIEMBRE!AI192)</f>
        <v>12</v>
      </c>
      <c r="AJ192" s="25">
        <f>SUM(ENERO:DICIEMBRE!AJ192)</f>
        <v>0</v>
      </c>
      <c r="AK192" s="25">
        <f>SUM(ENERO:DICIEMBRE!AK192)</f>
        <v>0</v>
      </c>
      <c r="AL192" s="25">
        <f>SUM(ENERO:DICIEMBRE!AL192)</f>
        <v>0</v>
      </c>
      <c r="AM192" s="25">
        <f>SUM(ENERO:DICIEMBRE!AM192)</f>
        <v>11</v>
      </c>
      <c r="AN192" s="25">
        <f>SUM(ENERO:DICIEMBRE!AN192)</f>
        <v>1</v>
      </c>
      <c r="AO192" s="25">
        <f>SUM(ENERO:DICIEMBRE!AO192)</f>
        <v>0</v>
      </c>
      <c r="AP192" s="25">
        <f>SUM(ENERO:DICIEMBRE!AP192)</f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2</v>
      </c>
      <c r="D193" s="241">
        <f t="shared" ref="D193:E200" si="64">SUM(F193+H193+J193+L193+N193+P193+R193+T193+V193+X193+Z193+AB193+AD193+AF193)</f>
        <v>0</v>
      </c>
      <c r="E193" s="241">
        <f t="shared" si="64"/>
        <v>2</v>
      </c>
      <c r="F193" s="25">
        <f>SUM(ENERO:DICIEMBRE!F193)</f>
        <v>0</v>
      </c>
      <c r="G193" s="25">
        <f>SUM(ENERO:DICIEMBRE!G193)</f>
        <v>0</v>
      </c>
      <c r="H193" s="25">
        <f>SUM(ENERO:DICIEMBRE!H193)</f>
        <v>0</v>
      </c>
      <c r="I193" s="25">
        <f>SUM(ENERO:DICIEMBRE!I193)</f>
        <v>0</v>
      </c>
      <c r="J193" s="25">
        <f>SUM(ENERO:DICIEMBRE!J193)</f>
        <v>0</v>
      </c>
      <c r="K193" s="25">
        <f>SUM(ENERO:DICIEMBRE!K193)</f>
        <v>0</v>
      </c>
      <c r="L193" s="25">
        <f>SUM(ENERO:DICIEMBRE!L193)</f>
        <v>0</v>
      </c>
      <c r="M193" s="25">
        <f>SUM(ENERO:DICIEMBRE!M193)</f>
        <v>0</v>
      </c>
      <c r="N193" s="25">
        <f>SUM(ENERO:DICIEMBRE!N193)</f>
        <v>0</v>
      </c>
      <c r="O193" s="25">
        <f>SUM(ENERO:DICIEMBRE!O193)</f>
        <v>0</v>
      </c>
      <c r="P193" s="25">
        <f>SUM(ENERO:DICIEMBRE!P193)</f>
        <v>0</v>
      </c>
      <c r="Q193" s="25">
        <f>SUM(ENERO:DICIEMBRE!Q193)</f>
        <v>0</v>
      </c>
      <c r="R193" s="25">
        <f>SUM(ENERO:DICIEMBRE!R193)</f>
        <v>0</v>
      </c>
      <c r="S193" s="25">
        <f>SUM(ENERO:DICIEMBRE!S193)</f>
        <v>0</v>
      </c>
      <c r="T193" s="25">
        <f>SUM(ENERO:DICIEMBRE!T193)</f>
        <v>0</v>
      </c>
      <c r="U193" s="25">
        <f>SUM(ENERO:DICIEMBRE!U193)</f>
        <v>0</v>
      </c>
      <c r="V193" s="25">
        <f>SUM(ENERO:DICIEMBRE!V193)</f>
        <v>0</v>
      </c>
      <c r="W193" s="25">
        <f>SUM(ENERO:DICIEMBRE!W193)</f>
        <v>0</v>
      </c>
      <c r="X193" s="25">
        <f>SUM(ENERO:DICIEMBRE!X193)</f>
        <v>0</v>
      </c>
      <c r="Y193" s="25">
        <f>SUM(ENERO:DICIEMBRE!Y193)</f>
        <v>0</v>
      </c>
      <c r="Z193" s="25">
        <f>SUM(ENERO:DICIEMBRE!Z193)</f>
        <v>0</v>
      </c>
      <c r="AA193" s="25">
        <f>SUM(ENERO:DICIEMBRE!AA193)</f>
        <v>1</v>
      </c>
      <c r="AB193" s="25">
        <f>SUM(ENERO:DICIEMBRE!AB193)</f>
        <v>0</v>
      </c>
      <c r="AC193" s="25">
        <f>SUM(ENERO:DICIEMBRE!AC193)</f>
        <v>1</v>
      </c>
      <c r="AD193" s="25">
        <f>SUM(ENERO:DICIEMBRE!AD193)</f>
        <v>0</v>
      </c>
      <c r="AE193" s="25">
        <f>SUM(ENERO:DICIEMBRE!AE193)</f>
        <v>0</v>
      </c>
      <c r="AF193" s="25">
        <f>SUM(ENERO:DICIEMBRE!AF193)</f>
        <v>0</v>
      </c>
      <c r="AG193" s="25">
        <f>SUM(ENERO:DICIEMBRE!AG193)</f>
        <v>0</v>
      </c>
      <c r="AH193" s="25">
        <f>SUM(ENERO:DICIEMBRE!AH193)</f>
        <v>0</v>
      </c>
      <c r="AI193" s="25">
        <f>SUM(ENERO:DICIEMBRE!AI193)</f>
        <v>2</v>
      </c>
      <c r="AJ193" s="25">
        <f>SUM(ENERO:DICIEMBRE!AJ193)</f>
        <v>0</v>
      </c>
      <c r="AK193" s="25">
        <f>SUM(ENERO:DICIEMBRE!AK193)</f>
        <v>0</v>
      </c>
      <c r="AL193" s="25">
        <f>SUM(ENERO:DICIEMBRE!AL193)</f>
        <v>0</v>
      </c>
      <c r="AM193" s="25">
        <f>SUM(ENERO:DICIEMBRE!AM193)</f>
        <v>2</v>
      </c>
      <c r="AN193" s="25">
        <f>SUM(ENERO:DICIEMBRE!AN193)</f>
        <v>0</v>
      </c>
      <c r="AO193" s="25">
        <f>SUM(ENERO:DICIEMBRE!AO193)</f>
        <v>0</v>
      </c>
      <c r="AP193" s="25">
        <f>SUM(ENERO:DICIEMBRE!AP193)</f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1</v>
      </c>
      <c r="D194" s="230">
        <f t="shared" si="64"/>
        <v>0</v>
      </c>
      <c r="E194" s="230">
        <f t="shared" si="64"/>
        <v>1</v>
      </c>
      <c r="F194" s="25">
        <f>SUM(ENERO:DICIEMBRE!F194)</f>
        <v>0</v>
      </c>
      <c r="G194" s="25">
        <f>SUM(ENERO:DICIEMBRE!G194)</f>
        <v>0</v>
      </c>
      <c r="H194" s="25">
        <f>SUM(ENERO:DICIEMBRE!H194)</f>
        <v>0</v>
      </c>
      <c r="I194" s="25">
        <f>SUM(ENERO:DICIEMBRE!I194)</f>
        <v>0</v>
      </c>
      <c r="J194" s="25">
        <f>SUM(ENERO:DICIEMBRE!J194)</f>
        <v>0</v>
      </c>
      <c r="K194" s="25">
        <f>SUM(ENERO:DICIEMBRE!K194)</f>
        <v>0</v>
      </c>
      <c r="L194" s="25">
        <f>SUM(ENERO:DICIEMBRE!L194)</f>
        <v>0</v>
      </c>
      <c r="M194" s="25">
        <f>SUM(ENERO:DICIEMBRE!M194)</f>
        <v>1</v>
      </c>
      <c r="N194" s="25">
        <f>SUM(ENERO:DICIEMBRE!N194)</f>
        <v>0</v>
      </c>
      <c r="O194" s="25">
        <f>SUM(ENERO:DICIEMBRE!O194)</f>
        <v>0</v>
      </c>
      <c r="P194" s="25">
        <f>SUM(ENERO:DICIEMBRE!P194)</f>
        <v>0</v>
      </c>
      <c r="Q194" s="25">
        <f>SUM(ENERO:DICIEMBRE!Q194)</f>
        <v>0</v>
      </c>
      <c r="R194" s="25">
        <f>SUM(ENERO:DICIEMBRE!R194)</f>
        <v>0</v>
      </c>
      <c r="S194" s="25">
        <f>SUM(ENERO:DICIEMBRE!S194)</f>
        <v>0</v>
      </c>
      <c r="T194" s="25">
        <f>SUM(ENERO:DICIEMBRE!T194)</f>
        <v>0</v>
      </c>
      <c r="U194" s="25">
        <f>SUM(ENERO:DICIEMBRE!U194)</f>
        <v>0</v>
      </c>
      <c r="V194" s="25">
        <f>SUM(ENERO:DICIEMBRE!V194)</f>
        <v>0</v>
      </c>
      <c r="W194" s="25">
        <f>SUM(ENERO:DICIEMBRE!W194)</f>
        <v>0</v>
      </c>
      <c r="X194" s="25">
        <f>SUM(ENERO:DICIEMBRE!X194)</f>
        <v>0</v>
      </c>
      <c r="Y194" s="25">
        <f>SUM(ENERO:DICIEMBRE!Y194)</f>
        <v>0</v>
      </c>
      <c r="Z194" s="25">
        <f>SUM(ENERO:DICIEMBRE!Z194)</f>
        <v>0</v>
      </c>
      <c r="AA194" s="25">
        <f>SUM(ENERO:DICIEMBRE!AA194)</f>
        <v>0</v>
      </c>
      <c r="AB194" s="25">
        <f>SUM(ENERO:DICIEMBRE!AB194)</f>
        <v>0</v>
      </c>
      <c r="AC194" s="25">
        <f>SUM(ENERO:DICIEMBRE!AC194)</f>
        <v>0</v>
      </c>
      <c r="AD194" s="25">
        <f>SUM(ENERO:DICIEMBRE!AD194)</f>
        <v>0</v>
      </c>
      <c r="AE194" s="25">
        <f>SUM(ENERO:DICIEMBRE!AE194)</f>
        <v>0</v>
      </c>
      <c r="AF194" s="25">
        <f>SUM(ENERO:DICIEMBRE!AF194)</f>
        <v>0</v>
      </c>
      <c r="AG194" s="25">
        <f>SUM(ENERO:DICIEMBRE!AG194)</f>
        <v>0</v>
      </c>
      <c r="AH194" s="25">
        <f>SUM(ENERO:DICIEMBRE!AH194)</f>
        <v>0</v>
      </c>
      <c r="AI194" s="25">
        <f>SUM(ENERO:DICIEMBRE!AI194)</f>
        <v>1</v>
      </c>
      <c r="AJ194" s="25">
        <f>SUM(ENERO:DICIEMBRE!AJ194)</f>
        <v>0</v>
      </c>
      <c r="AK194" s="25">
        <f>SUM(ENERO:DICIEMBRE!AK194)</f>
        <v>0</v>
      </c>
      <c r="AL194" s="25">
        <f>SUM(ENERO:DICIEMBRE!AL194)</f>
        <v>0</v>
      </c>
      <c r="AM194" s="25">
        <f>SUM(ENERO:DICIEMBRE!AM194)</f>
        <v>1</v>
      </c>
      <c r="AN194" s="25">
        <f>SUM(ENERO:DICIEMBRE!AN194)</f>
        <v>0</v>
      </c>
      <c r="AO194" s="25">
        <f>SUM(ENERO:DICIEMBRE!AO194)</f>
        <v>0</v>
      </c>
      <c r="AP194" s="25">
        <f>SUM(ENERO:DICIEMBRE!AP194)</f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46</v>
      </c>
      <c r="D195" s="241">
        <f t="shared" si="64"/>
        <v>12</v>
      </c>
      <c r="E195" s="241">
        <f t="shared" si="64"/>
        <v>34</v>
      </c>
      <c r="F195" s="25">
        <f>SUM(ENERO:DICIEMBRE!F195)</f>
        <v>0</v>
      </c>
      <c r="G195" s="25">
        <f>SUM(ENERO:DICIEMBRE!G195)</f>
        <v>0</v>
      </c>
      <c r="H195" s="25">
        <f>SUM(ENERO:DICIEMBRE!H195)</f>
        <v>0</v>
      </c>
      <c r="I195" s="25">
        <f>SUM(ENERO:DICIEMBRE!I195)</f>
        <v>0</v>
      </c>
      <c r="J195" s="25">
        <f>SUM(ENERO:DICIEMBRE!J195)</f>
        <v>1</v>
      </c>
      <c r="K195" s="25">
        <f>SUM(ENERO:DICIEMBRE!K195)</f>
        <v>0</v>
      </c>
      <c r="L195" s="25">
        <f>SUM(ENERO:DICIEMBRE!L195)</f>
        <v>0</v>
      </c>
      <c r="M195" s="25">
        <f>SUM(ENERO:DICIEMBRE!M195)</f>
        <v>3</v>
      </c>
      <c r="N195" s="25">
        <f>SUM(ENERO:DICIEMBRE!N195)</f>
        <v>0</v>
      </c>
      <c r="O195" s="25">
        <f>SUM(ENERO:DICIEMBRE!O195)</f>
        <v>0</v>
      </c>
      <c r="P195" s="25">
        <f>SUM(ENERO:DICIEMBRE!P195)</f>
        <v>0</v>
      </c>
      <c r="Q195" s="25">
        <f>SUM(ENERO:DICIEMBRE!Q195)</f>
        <v>2</v>
      </c>
      <c r="R195" s="25">
        <f>SUM(ENERO:DICIEMBRE!R195)</f>
        <v>0</v>
      </c>
      <c r="S195" s="25">
        <f>SUM(ENERO:DICIEMBRE!S195)</f>
        <v>1</v>
      </c>
      <c r="T195" s="25">
        <f>SUM(ENERO:DICIEMBRE!T195)</f>
        <v>0</v>
      </c>
      <c r="U195" s="25">
        <f>SUM(ENERO:DICIEMBRE!U195)</f>
        <v>3</v>
      </c>
      <c r="V195" s="25">
        <f>SUM(ENERO:DICIEMBRE!V195)</f>
        <v>1</v>
      </c>
      <c r="W195" s="25">
        <f>SUM(ENERO:DICIEMBRE!W195)</f>
        <v>4</v>
      </c>
      <c r="X195" s="25">
        <f>SUM(ENERO:DICIEMBRE!X195)</f>
        <v>2</v>
      </c>
      <c r="Y195" s="25">
        <f>SUM(ENERO:DICIEMBRE!Y195)</f>
        <v>5</v>
      </c>
      <c r="Z195" s="25">
        <f>SUM(ENERO:DICIEMBRE!Z195)</f>
        <v>2</v>
      </c>
      <c r="AA195" s="25">
        <f>SUM(ENERO:DICIEMBRE!AA195)</f>
        <v>7</v>
      </c>
      <c r="AB195" s="25">
        <f>SUM(ENERO:DICIEMBRE!AB195)</f>
        <v>6</v>
      </c>
      <c r="AC195" s="25">
        <f>SUM(ENERO:DICIEMBRE!AC195)</f>
        <v>5</v>
      </c>
      <c r="AD195" s="25">
        <f>SUM(ENERO:DICIEMBRE!AD195)</f>
        <v>0</v>
      </c>
      <c r="AE195" s="25">
        <f>SUM(ENERO:DICIEMBRE!AE195)</f>
        <v>4</v>
      </c>
      <c r="AF195" s="25">
        <f>SUM(ENERO:DICIEMBRE!AF195)</f>
        <v>0</v>
      </c>
      <c r="AG195" s="25">
        <f>SUM(ENERO:DICIEMBRE!AG195)</f>
        <v>0</v>
      </c>
      <c r="AH195" s="25">
        <f>SUM(ENERO:DICIEMBRE!AH195)</f>
        <v>0</v>
      </c>
      <c r="AI195" s="25">
        <f>SUM(ENERO:DICIEMBRE!AI195)</f>
        <v>46</v>
      </c>
      <c r="AJ195" s="25">
        <f>SUM(ENERO:DICIEMBRE!AJ195)</f>
        <v>0</v>
      </c>
      <c r="AK195" s="25">
        <f>SUM(ENERO:DICIEMBRE!AK195)</f>
        <v>0</v>
      </c>
      <c r="AL195" s="25">
        <f>SUM(ENERO:DICIEMBRE!AL195)</f>
        <v>0</v>
      </c>
      <c r="AM195" s="25">
        <f>SUM(ENERO:DICIEMBRE!AM195)</f>
        <v>0</v>
      </c>
      <c r="AN195" s="25">
        <f>SUM(ENERO:DICIEMBRE!AN195)</f>
        <v>0</v>
      </c>
      <c r="AO195" s="25">
        <f>SUM(ENERO:DICIEMBRE!AO195)</f>
        <v>0</v>
      </c>
      <c r="AP195" s="25">
        <f>SUM(ENERO:DICIEMBRE!AP195)</f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5">
        <f>SUM(ENERO:DICIEMBRE!F196)</f>
        <v>0</v>
      </c>
      <c r="G196" s="25">
        <f>SUM(ENERO:DICIEMBRE!G196)</f>
        <v>0</v>
      </c>
      <c r="H196" s="25">
        <f>SUM(ENERO:DICIEMBRE!H196)</f>
        <v>0</v>
      </c>
      <c r="I196" s="25">
        <f>SUM(ENERO:DICIEMBRE!I196)</f>
        <v>0</v>
      </c>
      <c r="J196" s="25">
        <f>SUM(ENERO:DICIEMBRE!J196)</f>
        <v>0</v>
      </c>
      <c r="K196" s="25">
        <f>SUM(ENERO:DICIEMBRE!K196)</f>
        <v>0</v>
      </c>
      <c r="L196" s="25">
        <f>SUM(ENERO:DICIEMBRE!L196)</f>
        <v>0</v>
      </c>
      <c r="M196" s="25">
        <f>SUM(ENERO:DICIEMBRE!M196)</f>
        <v>0</v>
      </c>
      <c r="N196" s="25">
        <f>SUM(ENERO:DICIEMBRE!N196)</f>
        <v>0</v>
      </c>
      <c r="O196" s="25">
        <f>SUM(ENERO:DICIEMBRE!O196)</f>
        <v>0</v>
      </c>
      <c r="P196" s="25">
        <f>SUM(ENERO:DICIEMBRE!P196)</f>
        <v>0</v>
      </c>
      <c r="Q196" s="25">
        <f>SUM(ENERO:DICIEMBRE!Q196)</f>
        <v>0</v>
      </c>
      <c r="R196" s="25">
        <f>SUM(ENERO:DICIEMBRE!R196)</f>
        <v>0</v>
      </c>
      <c r="S196" s="25">
        <f>SUM(ENERO:DICIEMBRE!S196)</f>
        <v>0</v>
      </c>
      <c r="T196" s="25">
        <f>SUM(ENERO:DICIEMBRE!T196)</f>
        <v>0</v>
      </c>
      <c r="U196" s="25">
        <f>SUM(ENERO:DICIEMBRE!U196)</f>
        <v>0</v>
      </c>
      <c r="V196" s="25">
        <f>SUM(ENERO:DICIEMBRE!V196)</f>
        <v>0</v>
      </c>
      <c r="W196" s="25">
        <f>SUM(ENERO:DICIEMBRE!W196)</f>
        <v>0</v>
      </c>
      <c r="X196" s="25">
        <f>SUM(ENERO:DICIEMBRE!X196)</f>
        <v>0</v>
      </c>
      <c r="Y196" s="25">
        <f>SUM(ENERO:DICIEMBRE!Y196)</f>
        <v>0</v>
      </c>
      <c r="Z196" s="25">
        <f>SUM(ENERO:DICIEMBRE!Z196)</f>
        <v>0</v>
      </c>
      <c r="AA196" s="25">
        <f>SUM(ENERO:DICIEMBRE!AA196)</f>
        <v>0</v>
      </c>
      <c r="AB196" s="25">
        <f>SUM(ENERO:DICIEMBRE!AB196)</f>
        <v>0</v>
      </c>
      <c r="AC196" s="25">
        <f>SUM(ENERO:DICIEMBRE!AC196)</f>
        <v>0</v>
      </c>
      <c r="AD196" s="25">
        <f>SUM(ENERO:DICIEMBRE!AD196)</f>
        <v>0</v>
      </c>
      <c r="AE196" s="25">
        <f>SUM(ENERO:DICIEMBRE!AE196)</f>
        <v>0</v>
      </c>
      <c r="AF196" s="25">
        <f>SUM(ENERO:DICIEMBRE!AF196)</f>
        <v>0</v>
      </c>
      <c r="AG196" s="25">
        <f>SUM(ENERO:DICIEMBRE!AG196)</f>
        <v>0</v>
      </c>
      <c r="AH196" s="25">
        <f>SUM(ENERO:DICIEMBRE!AH196)</f>
        <v>0</v>
      </c>
      <c r="AI196" s="25">
        <f>SUM(ENERO:DICIEMBRE!AI196)</f>
        <v>0</v>
      </c>
      <c r="AJ196" s="25">
        <f>SUM(ENERO:DICIEMBRE!AJ196)</f>
        <v>0</v>
      </c>
      <c r="AK196" s="25">
        <f>SUM(ENERO:DICIEMBRE!AK196)</f>
        <v>0</v>
      </c>
      <c r="AL196" s="25">
        <f>SUM(ENERO:DICIEMBRE!AL196)</f>
        <v>0</v>
      </c>
      <c r="AM196" s="25">
        <f>SUM(ENERO:DICIEMBRE!AM196)</f>
        <v>0</v>
      </c>
      <c r="AN196" s="25">
        <f>SUM(ENERO:DICIEMBRE!AN196)</f>
        <v>0</v>
      </c>
      <c r="AO196" s="25">
        <f>SUM(ENERO:DICIEMBRE!AO196)</f>
        <v>0</v>
      </c>
      <c r="AP196" s="25">
        <f>SUM(ENERO:DICIEMBRE!AP196)</f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24</v>
      </c>
      <c r="D197" s="241">
        <f t="shared" si="64"/>
        <v>15</v>
      </c>
      <c r="E197" s="241">
        <f t="shared" si="64"/>
        <v>9</v>
      </c>
      <c r="F197" s="25">
        <f>SUM(ENERO:DICIEMBRE!F197)</f>
        <v>0</v>
      </c>
      <c r="G197" s="25">
        <f>SUM(ENERO:DICIEMBRE!G197)</f>
        <v>0</v>
      </c>
      <c r="H197" s="25">
        <f>SUM(ENERO:DICIEMBRE!H197)</f>
        <v>0</v>
      </c>
      <c r="I197" s="25">
        <f>SUM(ENERO:DICIEMBRE!I197)</f>
        <v>0</v>
      </c>
      <c r="J197" s="25">
        <f>SUM(ENERO:DICIEMBRE!J197)</f>
        <v>0</v>
      </c>
      <c r="K197" s="25">
        <f>SUM(ENERO:DICIEMBRE!K197)</f>
        <v>0</v>
      </c>
      <c r="L197" s="25">
        <f>SUM(ENERO:DICIEMBRE!L197)</f>
        <v>0</v>
      </c>
      <c r="M197" s="25">
        <f>SUM(ENERO:DICIEMBRE!M197)</f>
        <v>0</v>
      </c>
      <c r="N197" s="25">
        <f>SUM(ENERO:DICIEMBRE!N197)</f>
        <v>0</v>
      </c>
      <c r="O197" s="25">
        <f>SUM(ENERO:DICIEMBRE!O197)</f>
        <v>0</v>
      </c>
      <c r="P197" s="25">
        <f>SUM(ENERO:DICIEMBRE!P197)</f>
        <v>0</v>
      </c>
      <c r="Q197" s="25">
        <f>SUM(ENERO:DICIEMBRE!Q197)</f>
        <v>1</v>
      </c>
      <c r="R197" s="25">
        <f>SUM(ENERO:DICIEMBRE!R197)</f>
        <v>0</v>
      </c>
      <c r="S197" s="25">
        <f>SUM(ENERO:DICIEMBRE!S197)</f>
        <v>0</v>
      </c>
      <c r="T197" s="25">
        <f>SUM(ENERO:DICIEMBRE!T197)</f>
        <v>1</v>
      </c>
      <c r="U197" s="25">
        <f>SUM(ENERO:DICIEMBRE!U197)</f>
        <v>1</v>
      </c>
      <c r="V197" s="25">
        <f>SUM(ENERO:DICIEMBRE!V197)</f>
        <v>1</v>
      </c>
      <c r="W197" s="25">
        <f>SUM(ENERO:DICIEMBRE!W197)</f>
        <v>1</v>
      </c>
      <c r="X197" s="25">
        <f>SUM(ENERO:DICIEMBRE!X197)</f>
        <v>3</v>
      </c>
      <c r="Y197" s="25">
        <f>SUM(ENERO:DICIEMBRE!Y197)</f>
        <v>1</v>
      </c>
      <c r="Z197" s="25">
        <f>SUM(ENERO:DICIEMBRE!Z197)</f>
        <v>1</v>
      </c>
      <c r="AA197" s="25">
        <f>SUM(ENERO:DICIEMBRE!AA197)</f>
        <v>3</v>
      </c>
      <c r="AB197" s="25">
        <f>SUM(ENERO:DICIEMBRE!AB197)</f>
        <v>3</v>
      </c>
      <c r="AC197" s="25">
        <f>SUM(ENERO:DICIEMBRE!AC197)</f>
        <v>0</v>
      </c>
      <c r="AD197" s="25">
        <f>SUM(ENERO:DICIEMBRE!AD197)</f>
        <v>3</v>
      </c>
      <c r="AE197" s="25">
        <f>SUM(ENERO:DICIEMBRE!AE197)</f>
        <v>1</v>
      </c>
      <c r="AF197" s="25">
        <f>SUM(ENERO:DICIEMBRE!AF197)</f>
        <v>3</v>
      </c>
      <c r="AG197" s="25">
        <f>SUM(ENERO:DICIEMBRE!AG197)</f>
        <v>1</v>
      </c>
      <c r="AH197" s="25">
        <f>SUM(ENERO:DICIEMBRE!AH197)</f>
        <v>0</v>
      </c>
      <c r="AI197" s="25">
        <f>SUM(ENERO:DICIEMBRE!AI197)</f>
        <v>24</v>
      </c>
      <c r="AJ197" s="25">
        <f>SUM(ENERO:DICIEMBRE!AJ197)</f>
        <v>0</v>
      </c>
      <c r="AK197" s="25">
        <f>SUM(ENERO:DICIEMBRE!AK197)</f>
        <v>0</v>
      </c>
      <c r="AL197" s="25">
        <f>SUM(ENERO:DICIEMBRE!AL197)</f>
        <v>0</v>
      </c>
      <c r="AM197" s="25">
        <f>SUM(ENERO:DICIEMBRE!AM197)</f>
        <v>0</v>
      </c>
      <c r="AN197" s="25">
        <f>SUM(ENERO:DICIEMBRE!AN197)</f>
        <v>0</v>
      </c>
      <c r="AO197" s="25">
        <f>SUM(ENERO:DICIEMBRE!AO197)</f>
        <v>0</v>
      </c>
      <c r="AP197" s="25">
        <f>SUM(ENERO:DICIEMBRE!AP197)</f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1</v>
      </c>
      <c r="D198" s="230">
        <f t="shared" si="64"/>
        <v>0</v>
      </c>
      <c r="E198" s="230">
        <f t="shared" si="64"/>
        <v>1</v>
      </c>
      <c r="F198" s="25">
        <f>SUM(ENERO:DICIEMBRE!F198)</f>
        <v>0</v>
      </c>
      <c r="G198" s="25">
        <f>SUM(ENERO:DICIEMBRE!G198)</f>
        <v>0</v>
      </c>
      <c r="H198" s="25">
        <f>SUM(ENERO:DICIEMBRE!H198)</f>
        <v>0</v>
      </c>
      <c r="I198" s="25">
        <f>SUM(ENERO:DICIEMBRE!I198)</f>
        <v>0</v>
      </c>
      <c r="J198" s="25">
        <f>SUM(ENERO:DICIEMBRE!J198)</f>
        <v>0</v>
      </c>
      <c r="K198" s="25">
        <f>SUM(ENERO:DICIEMBRE!K198)</f>
        <v>0</v>
      </c>
      <c r="L198" s="25">
        <f>SUM(ENERO:DICIEMBRE!L198)</f>
        <v>0</v>
      </c>
      <c r="M198" s="25">
        <f>SUM(ENERO:DICIEMBRE!M198)</f>
        <v>1</v>
      </c>
      <c r="N198" s="25">
        <f>SUM(ENERO:DICIEMBRE!N198)</f>
        <v>0</v>
      </c>
      <c r="O198" s="25">
        <f>SUM(ENERO:DICIEMBRE!O198)</f>
        <v>0</v>
      </c>
      <c r="P198" s="25">
        <f>SUM(ENERO:DICIEMBRE!P198)</f>
        <v>0</v>
      </c>
      <c r="Q198" s="25">
        <f>SUM(ENERO:DICIEMBRE!Q198)</f>
        <v>0</v>
      </c>
      <c r="R198" s="25">
        <f>SUM(ENERO:DICIEMBRE!R198)</f>
        <v>0</v>
      </c>
      <c r="S198" s="25">
        <f>SUM(ENERO:DICIEMBRE!S198)</f>
        <v>0</v>
      </c>
      <c r="T198" s="25">
        <f>SUM(ENERO:DICIEMBRE!T198)</f>
        <v>0</v>
      </c>
      <c r="U198" s="25">
        <f>SUM(ENERO:DICIEMBRE!U198)</f>
        <v>0</v>
      </c>
      <c r="V198" s="25">
        <f>SUM(ENERO:DICIEMBRE!V198)</f>
        <v>0</v>
      </c>
      <c r="W198" s="25">
        <f>SUM(ENERO:DICIEMBRE!W198)</f>
        <v>0</v>
      </c>
      <c r="X198" s="25">
        <f>SUM(ENERO:DICIEMBRE!X198)</f>
        <v>0</v>
      </c>
      <c r="Y198" s="25">
        <f>SUM(ENERO:DICIEMBRE!Y198)</f>
        <v>0</v>
      </c>
      <c r="Z198" s="25">
        <f>SUM(ENERO:DICIEMBRE!Z198)</f>
        <v>0</v>
      </c>
      <c r="AA198" s="25">
        <f>SUM(ENERO:DICIEMBRE!AA198)</f>
        <v>0</v>
      </c>
      <c r="AB198" s="25">
        <f>SUM(ENERO:DICIEMBRE!AB198)</f>
        <v>0</v>
      </c>
      <c r="AC198" s="25">
        <f>SUM(ENERO:DICIEMBRE!AC198)</f>
        <v>0</v>
      </c>
      <c r="AD198" s="25">
        <f>SUM(ENERO:DICIEMBRE!AD198)</f>
        <v>0</v>
      </c>
      <c r="AE198" s="25">
        <f>SUM(ENERO:DICIEMBRE!AE198)</f>
        <v>0</v>
      </c>
      <c r="AF198" s="25">
        <f>SUM(ENERO:DICIEMBRE!AF198)</f>
        <v>0</v>
      </c>
      <c r="AG198" s="25">
        <f>SUM(ENERO:DICIEMBRE!AG198)</f>
        <v>0</v>
      </c>
      <c r="AH198" s="25">
        <f>SUM(ENERO:DICIEMBRE!AH198)</f>
        <v>0</v>
      </c>
      <c r="AI198" s="25">
        <f>SUM(ENERO:DICIEMBRE!AI198)</f>
        <v>1</v>
      </c>
      <c r="AJ198" s="25">
        <f>SUM(ENERO:DICIEMBRE!AJ198)</f>
        <v>0</v>
      </c>
      <c r="AK198" s="25">
        <f>SUM(ENERO:DICIEMBRE!AK198)</f>
        <v>0</v>
      </c>
      <c r="AL198" s="25">
        <f>SUM(ENERO:DICIEMBRE!AL198)</f>
        <v>0</v>
      </c>
      <c r="AM198" s="25">
        <f>SUM(ENERO:DICIEMBRE!AM198)</f>
        <v>0</v>
      </c>
      <c r="AN198" s="25">
        <f>SUM(ENERO:DICIEMBRE!AN198)</f>
        <v>0</v>
      </c>
      <c r="AO198" s="25">
        <f>SUM(ENERO:DICIEMBRE!AO198)</f>
        <v>0</v>
      </c>
      <c r="AP198" s="25">
        <f>SUM(ENERO:DICIEMBRE!AP198)</f>
        <v>0</v>
      </c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5">
        <f>SUM(ENERO:DICIEMBRE!F199)</f>
        <v>0</v>
      </c>
      <c r="G199" s="25">
        <f>SUM(ENERO:DICIEMBRE!G199)</f>
        <v>0</v>
      </c>
      <c r="H199" s="25">
        <f>SUM(ENERO:DICIEMBRE!H199)</f>
        <v>0</v>
      </c>
      <c r="I199" s="25">
        <f>SUM(ENERO:DICIEMBRE!I199)</f>
        <v>0</v>
      </c>
      <c r="J199" s="25">
        <f>SUM(ENERO:DICIEMBRE!J199)</f>
        <v>0</v>
      </c>
      <c r="K199" s="25">
        <f>SUM(ENERO:DICIEMBRE!K199)</f>
        <v>0</v>
      </c>
      <c r="L199" s="25">
        <f>SUM(ENERO:DICIEMBRE!L199)</f>
        <v>0</v>
      </c>
      <c r="M199" s="25">
        <f>SUM(ENERO:DICIEMBRE!M199)</f>
        <v>0</v>
      </c>
      <c r="N199" s="25">
        <f>SUM(ENERO:DICIEMBRE!N199)</f>
        <v>0</v>
      </c>
      <c r="O199" s="25">
        <f>SUM(ENERO:DICIEMBRE!O199)</f>
        <v>0</v>
      </c>
      <c r="P199" s="25">
        <f>SUM(ENERO:DICIEMBRE!P199)</f>
        <v>0</v>
      </c>
      <c r="Q199" s="25">
        <f>SUM(ENERO:DICIEMBRE!Q199)</f>
        <v>0</v>
      </c>
      <c r="R199" s="25">
        <f>SUM(ENERO:DICIEMBRE!R199)</f>
        <v>0</v>
      </c>
      <c r="S199" s="25">
        <f>SUM(ENERO:DICIEMBRE!S199)</f>
        <v>0</v>
      </c>
      <c r="T199" s="25">
        <f>SUM(ENERO:DICIEMBRE!T199)</f>
        <v>0</v>
      </c>
      <c r="U199" s="25">
        <f>SUM(ENERO:DICIEMBRE!U199)</f>
        <v>0</v>
      </c>
      <c r="V199" s="25">
        <f>SUM(ENERO:DICIEMBRE!V199)</f>
        <v>0</v>
      </c>
      <c r="W199" s="25">
        <f>SUM(ENERO:DICIEMBRE!W199)</f>
        <v>0</v>
      </c>
      <c r="X199" s="25">
        <f>SUM(ENERO:DICIEMBRE!X199)</f>
        <v>0</v>
      </c>
      <c r="Y199" s="25">
        <f>SUM(ENERO:DICIEMBRE!Y199)</f>
        <v>0</v>
      </c>
      <c r="Z199" s="25">
        <f>SUM(ENERO:DICIEMBRE!Z199)</f>
        <v>0</v>
      </c>
      <c r="AA199" s="25">
        <f>SUM(ENERO:DICIEMBRE!AA199)</f>
        <v>0</v>
      </c>
      <c r="AB199" s="25">
        <f>SUM(ENERO:DICIEMBRE!AB199)</f>
        <v>0</v>
      </c>
      <c r="AC199" s="25">
        <f>SUM(ENERO:DICIEMBRE!AC199)</f>
        <v>0</v>
      </c>
      <c r="AD199" s="25">
        <f>SUM(ENERO:DICIEMBRE!AD199)</f>
        <v>0</v>
      </c>
      <c r="AE199" s="25">
        <f>SUM(ENERO:DICIEMBRE!AE199)</f>
        <v>0</v>
      </c>
      <c r="AF199" s="25">
        <f>SUM(ENERO:DICIEMBRE!AF199)</f>
        <v>0</v>
      </c>
      <c r="AG199" s="25">
        <f>SUM(ENERO:DICIEMBRE!AG199)</f>
        <v>0</v>
      </c>
      <c r="AH199" s="25">
        <f>SUM(ENERO:DICIEMBRE!AH199)</f>
        <v>0</v>
      </c>
      <c r="AI199" s="25">
        <f>SUM(ENERO:DICIEMBRE!AI199)</f>
        <v>0</v>
      </c>
      <c r="AJ199" s="25">
        <f>SUM(ENERO:DICIEMBRE!AJ199)</f>
        <v>0</v>
      </c>
      <c r="AK199" s="25">
        <f>SUM(ENERO:DICIEMBRE!AK199)</f>
        <v>0</v>
      </c>
      <c r="AL199" s="25">
        <f>SUM(ENERO:DICIEMBRE!AL199)</f>
        <v>0</v>
      </c>
      <c r="AM199" s="25">
        <f>SUM(ENERO:DICIEMBRE!AM199)</f>
        <v>0</v>
      </c>
      <c r="AN199" s="25">
        <f>SUM(ENERO:DICIEMBRE!AN199)</f>
        <v>0</v>
      </c>
      <c r="AO199" s="25">
        <f>SUM(ENERO:DICIEMBRE!AO199)</f>
        <v>0</v>
      </c>
      <c r="AP199" s="25">
        <f>SUM(ENERO:DICIEMBRE!AP199)</f>
        <v>0</v>
      </c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5">
        <f>SUM(ENERO:DICIEMBRE!F200)</f>
        <v>0</v>
      </c>
      <c r="G200" s="25">
        <f>SUM(ENERO:DICIEMBRE!G200)</f>
        <v>0</v>
      </c>
      <c r="H200" s="25">
        <f>SUM(ENERO:DICIEMBRE!H200)</f>
        <v>0</v>
      </c>
      <c r="I200" s="25">
        <f>SUM(ENERO:DICIEMBRE!I200)</f>
        <v>0</v>
      </c>
      <c r="J200" s="25">
        <f>SUM(ENERO:DICIEMBRE!J200)</f>
        <v>0</v>
      </c>
      <c r="K200" s="25">
        <f>SUM(ENERO:DICIEMBRE!K200)</f>
        <v>0</v>
      </c>
      <c r="L200" s="25">
        <f>SUM(ENERO:DICIEMBRE!L200)</f>
        <v>0</v>
      </c>
      <c r="M200" s="25">
        <f>SUM(ENERO:DICIEMBRE!M200)</f>
        <v>0</v>
      </c>
      <c r="N200" s="25">
        <f>SUM(ENERO:DICIEMBRE!N200)</f>
        <v>0</v>
      </c>
      <c r="O200" s="25">
        <f>SUM(ENERO:DICIEMBRE!O200)</f>
        <v>0</v>
      </c>
      <c r="P200" s="25">
        <f>SUM(ENERO:DICIEMBRE!P200)</f>
        <v>0</v>
      </c>
      <c r="Q200" s="25">
        <f>SUM(ENERO:DICIEMBRE!Q200)</f>
        <v>0</v>
      </c>
      <c r="R200" s="25">
        <f>SUM(ENERO:DICIEMBRE!R200)</f>
        <v>0</v>
      </c>
      <c r="S200" s="25">
        <f>SUM(ENERO:DICIEMBRE!S200)</f>
        <v>0</v>
      </c>
      <c r="T200" s="25">
        <f>SUM(ENERO:DICIEMBRE!T200)</f>
        <v>0</v>
      </c>
      <c r="U200" s="25">
        <f>SUM(ENERO:DICIEMBRE!U200)</f>
        <v>0</v>
      </c>
      <c r="V200" s="25">
        <f>SUM(ENERO:DICIEMBRE!V200)</f>
        <v>0</v>
      </c>
      <c r="W200" s="25">
        <f>SUM(ENERO:DICIEMBRE!W200)</f>
        <v>0</v>
      </c>
      <c r="X200" s="25">
        <f>SUM(ENERO:DICIEMBRE!X200)</f>
        <v>0</v>
      </c>
      <c r="Y200" s="25">
        <f>SUM(ENERO:DICIEMBRE!Y200)</f>
        <v>0</v>
      </c>
      <c r="Z200" s="25">
        <f>SUM(ENERO:DICIEMBRE!Z200)</f>
        <v>0</v>
      </c>
      <c r="AA200" s="25">
        <f>SUM(ENERO:DICIEMBRE!AA200)</f>
        <v>0</v>
      </c>
      <c r="AB200" s="25">
        <f>SUM(ENERO:DICIEMBRE!AB200)</f>
        <v>0</v>
      </c>
      <c r="AC200" s="25">
        <f>SUM(ENERO:DICIEMBRE!AC200)</f>
        <v>0</v>
      </c>
      <c r="AD200" s="25">
        <f>SUM(ENERO:DICIEMBRE!AD200)</f>
        <v>0</v>
      </c>
      <c r="AE200" s="25">
        <f>SUM(ENERO:DICIEMBRE!AE200)</f>
        <v>0</v>
      </c>
      <c r="AF200" s="25">
        <f>SUM(ENERO:DICIEMBRE!AF200)</f>
        <v>0</v>
      </c>
      <c r="AG200" s="25">
        <f>SUM(ENERO:DICIEMBRE!AG200)</f>
        <v>0</v>
      </c>
      <c r="AH200" s="25">
        <f>SUM(ENERO:DICIEMBRE!AH200)</f>
        <v>0</v>
      </c>
      <c r="AI200" s="25">
        <f>SUM(ENERO:DICIEMBRE!AI200)</f>
        <v>0</v>
      </c>
      <c r="AJ200" s="25">
        <f>SUM(ENERO:DICIEMBRE!AJ200)</f>
        <v>0</v>
      </c>
      <c r="AK200" s="25">
        <f>SUM(ENERO:DICIEMBRE!AK200)</f>
        <v>0</v>
      </c>
      <c r="AL200" s="25">
        <f>SUM(ENERO:DICIEMBRE!AL200)</f>
        <v>0</v>
      </c>
      <c r="AM200" s="25">
        <f>SUM(ENERO:DICIEMBRE!AM200)</f>
        <v>0</v>
      </c>
      <c r="AN200" s="25">
        <f>SUM(ENERO:DICIEMBRE!AN200)</f>
        <v>0</v>
      </c>
      <c r="AO200" s="25">
        <f>SUM(ENERO:DICIEMBRE!AO200)</f>
        <v>0</v>
      </c>
      <c r="AP200" s="25">
        <f>SUM(ENERO:DICIEMBRE!AP200)</f>
        <v>0</v>
      </c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529291</v>
      </c>
      <c r="B249" s="260">
        <f>SUM(BL12:BS200)</f>
        <v>0</v>
      </c>
    </row>
  </sheetData>
  <autoFilter ref="A11:EK200"/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1">
    <dataValidation type="whole" operator="greaterThanOrEqual" allowBlank="1" showInputMessage="1" showErrorMessage="1" errorTitle="Error" error="Favor Ingrese sólo Números." sqref="F160:AQ170 O76:AI135 C139:U154 C12:AF71 C76:E135 G76:I135 K76:M135 F176:AT186 F191:AP20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",[3]NOMBRE!B2," - ","( ",[3]NOMBRE!C2,[3]NOMBRE!D2,[3]NOMBRE!E2,[3]NOMBRE!F2,[3]NOMBRE!G2," )")</f>
        <v>COMUNA: LINARES - ( 07401 )</v>
      </c>
    </row>
    <row r="3" spans="1:141" x14ac:dyDescent="0.25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141" x14ac:dyDescent="0.25">
      <c r="A4" s="1" t="str">
        <f>CONCATENATE("MES: ",[3]NOMBRE!B6," - ","( ",[3]NOMBRE!C6,[3]NOMBRE!D6," )")</f>
        <v>MES: ENERO - ( 01 )</v>
      </c>
    </row>
    <row r="5" spans="1:141" x14ac:dyDescent="0.25">
      <c r="A5" s="1" t="str">
        <f>CONCATENATE("AÑO: ",[3]NOMBRE!B7)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556" t="s">
        <v>3</v>
      </c>
      <c r="B9" s="557" t="s">
        <v>4</v>
      </c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9"/>
      <c r="W9" s="556" t="s">
        <v>5</v>
      </c>
      <c r="X9" s="537"/>
      <c r="Y9" s="537"/>
      <c r="Z9" s="537"/>
      <c r="AA9" s="537"/>
      <c r="AB9" s="537"/>
      <c r="AC9" s="537"/>
      <c r="AD9" s="560"/>
      <c r="AE9" s="561" t="s">
        <v>6</v>
      </c>
      <c r="AF9" s="561"/>
    </row>
    <row r="10" spans="1:141" ht="15" customHeight="1" x14ac:dyDescent="0.25">
      <c r="A10" s="531"/>
      <c r="B10" s="562" t="s">
        <v>7</v>
      </c>
      <c r="C10" s="556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560"/>
      <c r="T10" s="562" t="s">
        <v>9</v>
      </c>
      <c r="U10" s="563" t="s">
        <v>10</v>
      </c>
      <c r="V10" s="564"/>
      <c r="W10" s="544" t="s">
        <v>11</v>
      </c>
      <c r="X10" s="544"/>
      <c r="Y10" s="544"/>
      <c r="Z10" s="564"/>
      <c r="AA10" s="563" t="s">
        <v>12</v>
      </c>
      <c r="AB10" s="544"/>
      <c r="AC10" s="544"/>
      <c r="AD10" s="564"/>
      <c r="AE10" s="561"/>
      <c r="AF10" s="561"/>
    </row>
    <row r="11" spans="1:141" ht="32.25" customHeight="1" x14ac:dyDescent="0.25">
      <c r="A11" s="532"/>
      <c r="B11" s="494"/>
      <c r="C11" s="565" t="s">
        <v>13</v>
      </c>
      <c r="D11" s="566" t="s">
        <v>14</v>
      </c>
      <c r="E11" s="567" t="s">
        <v>15</v>
      </c>
      <c r="F11" s="567" t="s">
        <v>16</v>
      </c>
      <c r="G11" s="567" t="s">
        <v>17</v>
      </c>
      <c r="H11" s="568" t="s">
        <v>18</v>
      </c>
      <c r="I11" s="568" t="s">
        <v>19</v>
      </c>
      <c r="J11" s="568" t="s">
        <v>20</v>
      </c>
      <c r="K11" s="568" t="s">
        <v>21</v>
      </c>
      <c r="L11" s="568" t="s">
        <v>22</v>
      </c>
      <c r="M11" s="568" t="s">
        <v>23</v>
      </c>
      <c r="N11" s="568" t="s">
        <v>24</v>
      </c>
      <c r="O11" s="568" t="s">
        <v>25</v>
      </c>
      <c r="P11" s="568" t="s">
        <v>26</v>
      </c>
      <c r="Q11" s="568" t="s">
        <v>27</v>
      </c>
      <c r="R11" s="568" t="s">
        <v>28</v>
      </c>
      <c r="S11" s="569" t="s">
        <v>29</v>
      </c>
      <c r="T11" s="495"/>
      <c r="U11" s="570" t="s">
        <v>30</v>
      </c>
      <c r="V11" s="569" t="s">
        <v>31</v>
      </c>
      <c r="W11" s="571" t="s">
        <v>32</v>
      </c>
      <c r="X11" s="572" t="s">
        <v>33</v>
      </c>
      <c r="Y11" s="567" t="s">
        <v>34</v>
      </c>
      <c r="Z11" s="569" t="s">
        <v>35</v>
      </c>
      <c r="AA11" s="572" t="s">
        <v>32</v>
      </c>
      <c r="AB11" s="572" t="s">
        <v>33</v>
      </c>
      <c r="AC11" s="567" t="s">
        <v>34</v>
      </c>
      <c r="AD11" s="569" t="s">
        <v>36</v>
      </c>
      <c r="AE11" s="565" t="s">
        <v>37</v>
      </c>
      <c r="AF11" s="569" t="s">
        <v>38</v>
      </c>
    </row>
    <row r="12" spans="1:141" x14ac:dyDescent="0.25">
      <c r="A12" s="23" t="s">
        <v>39</v>
      </c>
      <c r="B12" s="24">
        <f>SUM(C12:S12)</f>
        <v>516</v>
      </c>
      <c r="C12" s="573">
        <v>269</v>
      </c>
      <c r="D12" s="574">
        <v>104</v>
      </c>
      <c r="E12" s="574">
        <v>116</v>
      </c>
      <c r="F12" s="574">
        <v>26</v>
      </c>
      <c r="G12" s="575">
        <v>1</v>
      </c>
      <c r="H12" s="575">
        <v>0</v>
      </c>
      <c r="I12" s="575">
        <v>0</v>
      </c>
      <c r="J12" s="575">
        <v>0</v>
      </c>
      <c r="K12" s="575">
        <v>0</v>
      </c>
      <c r="L12" s="575">
        <v>0</v>
      </c>
      <c r="M12" s="575">
        <v>0</v>
      </c>
      <c r="N12" s="575">
        <v>0</v>
      </c>
      <c r="O12" s="575">
        <v>0</v>
      </c>
      <c r="P12" s="575">
        <v>0</v>
      </c>
      <c r="Q12" s="575">
        <v>0</v>
      </c>
      <c r="R12" s="575">
        <v>0</v>
      </c>
      <c r="S12" s="576">
        <v>0</v>
      </c>
      <c r="T12" s="26">
        <v>516</v>
      </c>
      <c r="U12" s="27">
        <v>248</v>
      </c>
      <c r="V12" s="28">
        <v>268</v>
      </c>
      <c r="W12" s="23">
        <f>SUM(X12+Y12+Z12)</f>
        <v>161</v>
      </c>
      <c r="X12" s="27">
        <v>32</v>
      </c>
      <c r="Y12" s="29">
        <v>129</v>
      </c>
      <c r="Z12" s="28">
        <v>0</v>
      </c>
      <c r="AA12" s="577">
        <f>SUM(AB12+AC12+AD12)</f>
        <v>5</v>
      </c>
      <c r="AB12" s="27">
        <v>0</v>
      </c>
      <c r="AC12" s="29">
        <v>5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1486</v>
      </c>
      <c r="C13" s="36">
        <v>1</v>
      </c>
      <c r="D13" s="37">
        <v>0</v>
      </c>
      <c r="E13" s="37">
        <v>0</v>
      </c>
      <c r="F13" s="37">
        <v>19</v>
      </c>
      <c r="G13" s="37">
        <v>41</v>
      </c>
      <c r="H13" s="37">
        <v>71</v>
      </c>
      <c r="I13" s="37">
        <v>86</v>
      </c>
      <c r="J13" s="37">
        <v>86</v>
      </c>
      <c r="K13" s="37">
        <v>101</v>
      </c>
      <c r="L13" s="37">
        <v>81</v>
      </c>
      <c r="M13" s="37">
        <v>102</v>
      </c>
      <c r="N13" s="37">
        <v>136</v>
      </c>
      <c r="O13" s="37">
        <v>163</v>
      </c>
      <c r="P13" s="37">
        <v>158</v>
      </c>
      <c r="Q13" s="37">
        <v>145</v>
      </c>
      <c r="R13" s="37">
        <v>143</v>
      </c>
      <c r="S13" s="32">
        <v>153</v>
      </c>
      <c r="T13" s="38">
        <v>1486</v>
      </c>
      <c r="U13" s="36">
        <v>540</v>
      </c>
      <c r="V13" s="32">
        <v>946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547</v>
      </c>
      <c r="AB13" s="36">
        <v>163</v>
      </c>
      <c r="AC13" s="40">
        <v>384</v>
      </c>
      <c r="AD13" s="32">
        <v>0</v>
      </c>
      <c r="AE13" s="31">
        <v>0</v>
      </c>
      <c r="AF13" s="32">
        <v>248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61</v>
      </c>
      <c r="C15" s="36">
        <v>38</v>
      </c>
      <c r="D15" s="37">
        <v>15</v>
      </c>
      <c r="E15" s="37">
        <v>8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61</v>
      </c>
      <c r="U15" s="36">
        <v>38</v>
      </c>
      <c r="V15" s="32">
        <v>23</v>
      </c>
      <c r="W15" s="35">
        <f t="shared" si="1"/>
        <v>11</v>
      </c>
      <c r="X15" s="36">
        <v>7</v>
      </c>
      <c r="Y15" s="37">
        <v>4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59</v>
      </c>
      <c r="C16" s="36">
        <v>0</v>
      </c>
      <c r="D16" s="37">
        <v>0</v>
      </c>
      <c r="E16" s="37">
        <v>0</v>
      </c>
      <c r="F16" s="37">
        <v>0</v>
      </c>
      <c r="G16" s="37">
        <v>1</v>
      </c>
      <c r="H16" s="37">
        <v>1</v>
      </c>
      <c r="I16" s="37">
        <v>1</v>
      </c>
      <c r="J16" s="37">
        <v>0</v>
      </c>
      <c r="K16" s="37">
        <v>0</v>
      </c>
      <c r="L16" s="37">
        <v>2</v>
      </c>
      <c r="M16" s="37">
        <v>3</v>
      </c>
      <c r="N16" s="37">
        <v>2</v>
      </c>
      <c r="O16" s="37">
        <v>3</v>
      </c>
      <c r="P16" s="37">
        <v>11</v>
      </c>
      <c r="Q16" s="37">
        <v>14</v>
      </c>
      <c r="R16" s="37">
        <v>9</v>
      </c>
      <c r="S16" s="32">
        <v>12</v>
      </c>
      <c r="T16" s="38">
        <v>59</v>
      </c>
      <c r="U16" s="36">
        <v>23</v>
      </c>
      <c r="V16" s="32">
        <v>36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25</v>
      </c>
      <c r="AB16" s="36">
        <v>21</v>
      </c>
      <c r="AC16" s="40">
        <v>4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49</v>
      </c>
      <c r="C17" s="36">
        <v>31</v>
      </c>
      <c r="D17" s="37">
        <v>10</v>
      </c>
      <c r="E17" s="37">
        <v>6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49</v>
      </c>
      <c r="U17" s="36">
        <v>21</v>
      </c>
      <c r="V17" s="32">
        <v>28</v>
      </c>
      <c r="W17" s="35">
        <f t="shared" si="1"/>
        <v>13</v>
      </c>
      <c r="X17" s="36">
        <v>7</v>
      </c>
      <c r="Y17" s="37">
        <v>6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349</v>
      </c>
      <c r="C18" s="36">
        <v>0</v>
      </c>
      <c r="D18" s="37">
        <v>0</v>
      </c>
      <c r="E18" s="37">
        <v>0</v>
      </c>
      <c r="F18" s="37">
        <v>1</v>
      </c>
      <c r="G18" s="37">
        <v>3</v>
      </c>
      <c r="H18" s="37">
        <v>1</v>
      </c>
      <c r="I18" s="37">
        <v>2</v>
      </c>
      <c r="J18" s="37">
        <v>7</v>
      </c>
      <c r="K18" s="37">
        <v>8</v>
      </c>
      <c r="L18" s="37">
        <v>11</v>
      </c>
      <c r="M18" s="37">
        <v>13</v>
      </c>
      <c r="N18" s="37">
        <v>39</v>
      </c>
      <c r="O18" s="37">
        <v>43</v>
      </c>
      <c r="P18" s="37">
        <v>55</v>
      </c>
      <c r="Q18" s="37">
        <v>49</v>
      </c>
      <c r="R18" s="37">
        <v>53</v>
      </c>
      <c r="S18" s="32">
        <v>64</v>
      </c>
      <c r="T18" s="38">
        <v>349</v>
      </c>
      <c r="U18" s="36">
        <v>201</v>
      </c>
      <c r="V18" s="32">
        <v>148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129</v>
      </c>
      <c r="AB18" s="36">
        <v>39</v>
      </c>
      <c r="AC18" s="40">
        <v>90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2"/>
      <c r="T19" s="38"/>
      <c r="U19" s="36"/>
      <c r="V19" s="32"/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64</v>
      </c>
      <c r="C20" s="36">
        <v>0</v>
      </c>
      <c r="D20" s="37">
        <v>0</v>
      </c>
      <c r="E20" s="37">
        <v>0</v>
      </c>
      <c r="F20" s="37">
        <v>4</v>
      </c>
      <c r="G20" s="37">
        <v>1</v>
      </c>
      <c r="H20" s="37">
        <v>5</v>
      </c>
      <c r="I20" s="37">
        <v>5</v>
      </c>
      <c r="J20" s="37">
        <v>4</v>
      </c>
      <c r="K20" s="37">
        <v>5</v>
      </c>
      <c r="L20" s="37">
        <v>7</v>
      </c>
      <c r="M20" s="37">
        <v>8</v>
      </c>
      <c r="N20" s="37">
        <v>4</v>
      </c>
      <c r="O20" s="37">
        <v>7</v>
      </c>
      <c r="P20" s="37">
        <v>7</v>
      </c>
      <c r="Q20" s="37">
        <v>5</v>
      </c>
      <c r="R20" s="37">
        <v>2</v>
      </c>
      <c r="S20" s="32">
        <v>0</v>
      </c>
      <c r="T20" s="38">
        <v>64</v>
      </c>
      <c r="U20" s="36">
        <v>10</v>
      </c>
      <c r="V20" s="32">
        <v>54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30</v>
      </c>
      <c r="AB20" s="36">
        <v>14</v>
      </c>
      <c r="AC20" s="40">
        <v>16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30</v>
      </c>
      <c r="C22" s="36">
        <v>0</v>
      </c>
      <c r="D22" s="37">
        <v>0</v>
      </c>
      <c r="E22" s="37">
        <v>0</v>
      </c>
      <c r="F22" s="37">
        <v>2</v>
      </c>
      <c r="G22" s="37">
        <v>0</v>
      </c>
      <c r="H22" s="37">
        <v>2</v>
      </c>
      <c r="I22" s="37">
        <v>1</v>
      </c>
      <c r="J22" s="37">
        <v>3</v>
      </c>
      <c r="K22" s="37">
        <v>1</v>
      </c>
      <c r="L22" s="37">
        <v>1</v>
      </c>
      <c r="M22" s="37">
        <v>4</v>
      </c>
      <c r="N22" s="37">
        <v>4</v>
      </c>
      <c r="O22" s="37">
        <v>5</v>
      </c>
      <c r="P22" s="37">
        <v>4</v>
      </c>
      <c r="Q22" s="37">
        <v>2</v>
      </c>
      <c r="R22" s="37">
        <v>0</v>
      </c>
      <c r="S22" s="32">
        <v>1</v>
      </c>
      <c r="T22" s="38">
        <v>30</v>
      </c>
      <c r="U22" s="36">
        <v>9</v>
      </c>
      <c r="V22" s="32">
        <v>21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18</v>
      </c>
      <c r="AB22" s="36">
        <v>14</v>
      </c>
      <c r="AC22" s="40">
        <v>4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159</v>
      </c>
      <c r="C32" s="36">
        <v>14</v>
      </c>
      <c r="D32" s="37">
        <v>5</v>
      </c>
      <c r="E32" s="37">
        <v>3</v>
      </c>
      <c r="F32" s="37">
        <v>5</v>
      </c>
      <c r="G32" s="37">
        <v>2</v>
      </c>
      <c r="H32" s="37">
        <v>4</v>
      </c>
      <c r="I32" s="37">
        <v>8</v>
      </c>
      <c r="J32" s="37">
        <v>2</v>
      </c>
      <c r="K32" s="37">
        <v>7</v>
      </c>
      <c r="L32" s="37">
        <v>6</v>
      </c>
      <c r="M32" s="37">
        <v>10</v>
      </c>
      <c r="N32" s="37">
        <v>13</v>
      </c>
      <c r="O32" s="37">
        <v>12</v>
      </c>
      <c r="P32" s="37">
        <v>24</v>
      </c>
      <c r="Q32" s="37">
        <v>14</v>
      </c>
      <c r="R32" s="37">
        <v>13</v>
      </c>
      <c r="S32" s="32">
        <v>17</v>
      </c>
      <c r="T32" s="38">
        <v>159</v>
      </c>
      <c r="U32" s="36">
        <v>60</v>
      </c>
      <c r="V32" s="32">
        <v>99</v>
      </c>
      <c r="W32" s="35">
        <f t="shared" si="1"/>
        <v>16</v>
      </c>
      <c r="X32" s="36">
        <v>14</v>
      </c>
      <c r="Y32" s="37">
        <v>2</v>
      </c>
      <c r="Z32" s="32">
        <v>0</v>
      </c>
      <c r="AA32" s="43">
        <f t="shared" si="2"/>
        <v>71</v>
      </c>
      <c r="AB32" s="36">
        <v>31</v>
      </c>
      <c r="AC32" s="40">
        <v>40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168</v>
      </c>
      <c r="C39" s="46">
        <v>55</v>
      </c>
      <c r="D39" s="45">
        <v>70</v>
      </c>
      <c r="E39" s="45">
        <v>34</v>
      </c>
      <c r="F39" s="45">
        <v>9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168</v>
      </c>
      <c r="U39" s="36">
        <v>105</v>
      </c>
      <c r="V39" s="32">
        <v>63</v>
      </c>
      <c r="W39" s="35">
        <f>SUM(X39+Y39+Z39)</f>
        <v>42</v>
      </c>
      <c r="X39" s="36">
        <v>29</v>
      </c>
      <c r="Y39" s="37">
        <v>13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186</v>
      </c>
      <c r="C40" s="46">
        <v>0</v>
      </c>
      <c r="D40" s="45">
        <v>0</v>
      </c>
      <c r="E40" s="45">
        <v>0</v>
      </c>
      <c r="F40" s="37">
        <v>11</v>
      </c>
      <c r="G40" s="37">
        <v>8</v>
      </c>
      <c r="H40" s="37">
        <v>6</v>
      </c>
      <c r="I40" s="37">
        <v>4</v>
      </c>
      <c r="J40" s="37">
        <v>6</v>
      </c>
      <c r="K40" s="37">
        <v>6</v>
      </c>
      <c r="L40" s="37">
        <v>8</v>
      </c>
      <c r="M40" s="37">
        <v>9</v>
      </c>
      <c r="N40" s="37">
        <v>20</v>
      </c>
      <c r="O40" s="37">
        <v>16</v>
      </c>
      <c r="P40" s="37">
        <v>19</v>
      </c>
      <c r="Q40" s="37">
        <v>21</v>
      </c>
      <c r="R40" s="37">
        <v>18</v>
      </c>
      <c r="S40" s="32">
        <v>34</v>
      </c>
      <c r="T40" s="38">
        <v>186</v>
      </c>
      <c r="U40" s="36">
        <v>82</v>
      </c>
      <c r="V40" s="32">
        <v>104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98</v>
      </c>
      <c r="AB40" s="36">
        <v>48</v>
      </c>
      <c r="AC40" s="40">
        <v>50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59</v>
      </c>
      <c r="C42" s="46">
        <v>0</v>
      </c>
      <c r="D42" s="45">
        <v>4</v>
      </c>
      <c r="E42" s="45">
        <v>20</v>
      </c>
      <c r="F42" s="37">
        <v>35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59</v>
      </c>
      <c r="U42" s="36">
        <v>24</v>
      </c>
      <c r="V42" s="32">
        <v>35</v>
      </c>
      <c r="W42" s="35">
        <f>SUM(X42+Y42+Z42)</f>
        <v>8</v>
      </c>
      <c r="X42" s="36">
        <v>6</v>
      </c>
      <c r="Y42" s="37">
        <v>2</v>
      </c>
      <c r="Z42" s="32">
        <v>0</v>
      </c>
      <c r="AA42" s="43">
        <f>SUM(AB42+AC42+AD42)</f>
        <v>3</v>
      </c>
      <c r="AB42" s="36">
        <v>3</v>
      </c>
      <c r="AC42" s="40">
        <v>0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300</v>
      </c>
      <c r="C43" s="36">
        <v>0</v>
      </c>
      <c r="D43" s="37">
        <v>0</v>
      </c>
      <c r="E43" s="37">
        <v>0</v>
      </c>
      <c r="F43" s="37">
        <v>9</v>
      </c>
      <c r="G43" s="37">
        <v>22</v>
      </c>
      <c r="H43" s="37">
        <v>34</v>
      </c>
      <c r="I43" s="37">
        <v>18</v>
      </c>
      <c r="J43" s="37">
        <v>31</v>
      </c>
      <c r="K43" s="37">
        <v>33</v>
      </c>
      <c r="L43" s="37">
        <v>30</v>
      </c>
      <c r="M43" s="37">
        <v>32</v>
      </c>
      <c r="N43" s="37">
        <v>34</v>
      </c>
      <c r="O43" s="37">
        <v>27</v>
      </c>
      <c r="P43" s="37">
        <v>19</v>
      </c>
      <c r="Q43" s="37">
        <v>9</v>
      </c>
      <c r="R43" s="37">
        <v>1</v>
      </c>
      <c r="S43" s="32">
        <v>1</v>
      </c>
      <c r="T43" s="38">
        <v>300</v>
      </c>
      <c r="U43" s="36">
        <v>142</v>
      </c>
      <c r="V43" s="32">
        <v>158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31</v>
      </c>
      <c r="AB43" s="36">
        <v>16</v>
      </c>
      <c r="AC43" s="40">
        <v>14</v>
      </c>
      <c r="AD43" s="32">
        <v>1</v>
      </c>
      <c r="AE43" s="31">
        <v>0</v>
      </c>
      <c r="AF43" s="32">
        <v>0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170</v>
      </c>
      <c r="C44" s="36">
        <v>61</v>
      </c>
      <c r="D44" s="37">
        <v>77</v>
      </c>
      <c r="E44" s="37">
        <v>29</v>
      </c>
      <c r="F44" s="37">
        <v>3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170</v>
      </c>
      <c r="U44" s="36">
        <v>139</v>
      </c>
      <c r="V44" s="32">
        <v>31</v>
      </c>
      <c r="W44" s="35">
        <f t="shared" si="10"/>
        <v>62</v>
      </c>
      <c r="X44" s="36">
        <v>40</v>
      </c>
      <c r="Y44" s="37">
        <v>22</v>
      </c>
      <c r="Z44" s="32">
        <v>0</v>
      </c>
      <c r="AA44" s="43">
        <f t="shared" ref="AA44:AA71" si="11">SUM(AB44+AC44+AD44)</f>
        <v>1</v>
      </c>
      <c r="AB44" s="36">
        <v>0</v>
      </c>
      <c r="AC44" s="40">
        <v>1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797</v>
      </c>
      <c r="C45" s="36">
        <v>0</v>
      </c>
      <c r="D45" s="37">
        <v>0</v>
      </c>
      <c r="E45" s="37">
        <v>0</v>
      </c>
      <c r="F45" s="37">
        <v>7</v>
      </c>
      <c r="G45" s="37">
        <v>19</v>
      </c>
      <c r="H45" s="37">
        <v>18</v>
      </c>
      <c r="I45" s="37">
        <v>26</v>
      </c>
      <c r="J45" s="37">
        <v>41</v>
      </c>
      <c r="K45" s="37">
        <v>45</v>
      </c>
      <c r="L45" s="37">
        <v>80</v>
      </c>
      <c r="M45" s="37">
        <v>51</v>
      </c>
      <c r="N45" s="37">
        <v>95</v>
      </c>
      <c r="O45" s="37">
        <v>104</v>
      </c>
      <c r="P45" s="37">
        <v>81</v>
      </c>
      <c r="Q45" s="37">
        <v>91</v>
      </c>
      <c r="R45" s="37">
        <v>72</v>
      </c>
      <c r="S45" s="32">
        <v>67</v>
      </c>
      <c r="T45" s="38">
        <v>797</v>
      </c>
      <c r="U45" s="36">
        <v>276</v>
      </c>
      <c r="V45" s="32">
        <v>521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325</v>
      </c>
      <c r="AB45" s="36">
        <v>180</v>
      </c>
      <c r="AC45" s="40">
        <v>145</v>
      </c>
      <c r="AD45" s="32">
        <v>0</v>
      </c>
      <c r="AE45" s="31">
        <v>0</v>
      </c>
      <c r="AF45" s="32">
        <v>25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95</v>
      </c>
      <c r="C51" s="36">
        <v>0</v>
      </c>
      <c r="D51" s="37">
        <v>0</v>
      </c>
      <c r="E51" s="37">
        <v>0</v>
      </c>
      <c r="F51" s="37">
        <v>1</v>
      </c>
      <c r="G51" s="37">
        <v>2</v>
      </c>
      <c r="H51" s="37">
        <v>2</v>
      </c>
      <c r="I51" s="37">
        <v>2</v>
      </c>
      <c r="J51" s="37">
        <v>7</v>
      </c>
      <c r="K51" s="37">
        <v>3</v>
      </c>
      <c r="L51" s="37">
        <v>7</v>
      </c>
      <c r="M51" s="37">
        <v>5</v>
      </c>
      <c r="N51" s="37">
        <v>13</v>
      </c>
      <c r="O51" s="37">
        <v>13</v>
      </c>
      <c r="P51" s="37">
        <v>15</v>
      </c>
      <c r="Q51" s="37">
        <v>10</v>
      </c>
      <c r="R51" s="37">
        <v>7</v>
      </c>
      <c r="S51" s="32">
        <v>8</v>
      </c>
      <c r="T51" s="38">
        <v>95</v>
      </c>
      <c r="U51" s="36">
        <v>39</v>
      </c>
      <c r="V51" s="32">
        <v>56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43</v>
      </c>
      <c r="AB51" s="36">
        <v>12</v>
      </c>
      <c r="AC51" s="40">
        <v>31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14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1</v>
      </c>
      <c r="K52" s="37">
        <v>2</v>
      </c>
      <c r="L52" s="37">
        <v>0</v>
      </c>
      <c r="M52" s="37">
        <v>2</v>
      </c>
      <c r="N52" s="37">
        <v>0</v>
      </c>
      <c r="O52" s="37">
        <v>2</v>
      </c>
      <c r="P52" s="37">
        <v>3</v>
      </c>
      <c r="Q52" s="37">
        <v>2</v>
      </c>
      <c r="R52" s="37">
        <v>1</v>
      </c>
      <c r="S52" s="32">
        <v>1</v>
      </c>
      <c r="T52" s="38">
        <v>14</v>
      </c>
      <c r="U52" s="36">
        <v>3</v>
      </c>
      <c r="V52" s="32">
        <v>11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10</v>
      </c>
      <c r="AB52" s="36">
        <v>5</v>
      </c>
      <c r="AC52" s="40">
        <v>5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2"/>
      <c r="T53" s="38"/>
      <c r="U53" s="36"/>
      <c r="V53" s="32"/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2"/>
      <c r="T54" s="38"/>
      <c r="U54" s="36"/>
      <c r="V54" s="32"/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277</v>
      </c>
      <c r="C55" s="36">
        <v>1</v>
      </c>
      <c r="D55" s="37">
        <v>3</v>
      </c>
      <c r="E55" s="37">
        <v>1</v>
      </c>
      <c r="F55" s="37">
        <v>1</v>
      </c>
      <c r="G55" s="37">
        <v>0</v>
      </c>
      <c r="H55" s="37">
        <v>0</v>
      </c>
      <c r="I55" s="37">
        <v>3</v>
      </c>
      <c r="J55" s="37">
        <v>0</v>
      </c>
      <c r="K55" s="37">
        <v>2</v>
      </c>
      <c r="L55" s="37">
        <v>13</v>
      </c>
      <c r="M55" s="37">
        <v>9</v>
      </c>
      <c r="N55" s="37">
        <v>25</v>
      </c>
      <c r="O55" s="37">
        <v>31</v>
      </c>
      <c r="P55" s="37">
        <v>40</v>
      </c>
      <c r="Q55" s="37">
        <v>46</v>
      </c>
      <c r="R55" s="37">
        <v>48</v>
      </c>
      <c r="S55" s="32">
        <v>54</v>
      </c>
      <c r="T55" s="38">
        <v>277</v>
      </c>
      <c r="U55" s="36">
        <v>146</v>
      </c>
      <c r="V55" s="32">
        <v>131</v>
      </c>
      <c r="W55" s="35">
        <f t="shared" si="10"/>
        <v>5</v>
      </c>
      <c r="X55" s="36">
        <v>0</v>
      </c>
      <c r="Y55" s="37">
        <v>5</v>
      </c>
      <c r="Z55" s="32">
        <v>0</v>
      </c>
      <c r="AA55" s="43">
        <f t="shared" si="11"/>
        <v>184</v>
      </c>
      <c r="AB55" s="36">
        <v>4</v>
      </c>
      <c r="AC55" s="40">
        <v>180</v>
      </c>
      <c r="AD55" s="32">
        <v>0</v>
      </c>
      <c r="AE55" s="31">
        <v>0</v>
      </c>
      <c r="AF55" s="32">
        <v>8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196</v>
      </c>
      <c r="C56" s="36">
        <v>0</v>
      </c>
      <c r="D56" s="37">
        <v>0</v>
      </c>
      <c r="E56" s="37">
        <v>0</v>
      </c>
      <c r="F56" s="37">
        <v>7</v>
      </c>
      <c r="G56" s="37">
        <v>30</v>
      </c>
      <c r="H56" s="37">
        <v>50</v>
      </c>
      <c r="I56" s="37">
        <v>56</v>
      </c>
      <c r="J56" s="37">
        <v>44</v>
      </c>
      <c r="K56" s="37">
        <v>9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196</v>
      </c>
      <c r="U56" s="36">
        <v>0</v>
      </c>
      <c r="V56" s="32">
        <v>196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81</v>
      </c>
      <c r="AB56" s="36">
        <v>55</v>
      </c>
      <c r="AC56" s="40">
        <v>26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79</v>
      </c>
      <c r="C57" s="36">
        <v>3</v>
      </c>
      <c r="D57" s="37">
        <v>25</v>
      </c>
      <c r="E57" s="37">
        <v>30</v>
      </c>
      <c r="F57" s="37">
        <v>21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79</v>
      </c>
      <c r="U57" s="36">
        <v>0</v>
      </c>
      <c r="V57" s="32">
        <v>79</v>
      </c>
      <c r="W57" s="35">
        <f t="shared" si="10"/>
        <v>26</v>
      </c>
      <c r="X57" s="36">
        <v>7</v>
      </c>
      <c r="Y57" s="37">
        <v>19</v>
      </c>
      <c r="Z57" s="32">
        <v>0</v>
      </c>
      <c r="AA57" s="43">
        <f t="shared" si="11"/>
        <v>6</v>
      </c>
      <c r="AB57" s="36">
        <v>0</v>
      </c>
      <c r="AC57" s="40">
        <v>6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527</v>
      </c>
      <c r="C58" s="36">
        <v>2</v>
      </c>
      <c r="D58" s="37">
        <v>0</v>
      </c>
      <c r="E58" s="37">
        <v>0</v>
      </c>
      <c r="F58" s="37">
        <v>5</v>
      </c>
      <c r="G58" s="37">
        <v>18</v>
      </c>
      <c r="H58" s="37">
        <v>40</v>
      </c>
      <c r="I58" s="37">
        <v>66</v>
      </c>
      <c r="J58" s="37">
        <v>56</v>
      </c>
      <c r="K58" s="37">
        <v>60</v>
      </c>
      <c r="L58" s="37">
        <v>66</v>
      </c>
      <c r="M58" s="37">
        <v>54</v>
      </c>
      <c r="N58" s="37">
        <v>59</v>
      </c>
      <c r="O58" s="37">
        <v>32</v>
      </c>
      <c r="P58" s="37">
        <v>29</v>
      </c>
      <c r="Q58" s="37">
        <v>17</v>
      </c>
      <c r="R58" s="37">
        <v>17</v>
      </c>
      <c r="S58" s="32">
        <v>6</v>
      </c>
      <c r="T58" s="38">
        <v>527</v>
      </c>
      <c r="U58" s="36">
        <v>1</v>
      </c>
      <c r="V58" s="32">
        <v>526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235</v>
      </c>
      <c r="AB58" s="36">
        <v>49</v>
      </c>
      <c r="AC58" s="40">
        <v>186</v>
      </c>
      <c r="AD58" s="32">
        <v>0</v>
      </c>
      <c r="AE58" s="31">
        <v>0</v>
      </c>
      <c r="AF58" s="32">
        <v>48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314</v>
      </c>
      <c r="C59" s="36">
        <v>60</v>
      </c>
      <c r="D59" s="37">
        <v>39</v>
      </c>
      <c r="E59" s="37">
        <v>2</v>
      </c>
      <c r="F59" s="37">
        <v>9</v>
      </c>
      <c r="G59" s="37">
        <v>1</v>
      </c>
      <c r="H59" s="37">
        <v>3</v>
      </c>
      <c r="I59" s="37">
        <v>2</v>
      </c>
      <c r="J59" s="37">
        <v>8</v>
      </c>
      <c r="K59" s="37">
        <v>9</v>
      </c>
      <c r="L59" s="37">
        <v>9</v>
      </c>
      <c r="M59" s="37">
        <v>9</v>
      </c>
      <c r="N59" s="37">
        <v>26</v>
      </c>
      <c r="O59" s="37">
        <v>27</v>
      </c>
      <c r="P59" s="37">
        <v>36</v>
      </c>
      <c r="Q59" s="37">
        <v>27</v>
      </c>
      <c r="R59" s="37">
        <v>30</v>
      </c>
      <c r="S59" s="32">
        <v>17</v>
      </c>
      <c r="T59" s="38">
        <v>314</v>
      </c>
      <c r="U59" s="36">
        <v>155</v>
      </c>
      <c r="V59" s="32">
        <v>159</v>
      </c>
      <c r="W59" s="35">
        <f t="shared" si="10"/>
        <v>97</v>
      </c>
      <c r="X59" s="36">
        <v>79</v>
      </c>
      <c r="Y59" s="37">
        <v>18</v>
      </c>
      <c r="Z59" s="32">
        <v>0</v>
      </c>
      <c r="AA59" s="43">
        <f t="shared" si="11"/>
        <v>151</v>
      </c>
      <c r="AB59" s="36">
        <v>38</v>
      </c>
      <c r="AC59" s="40">
        <v>113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212</v>
      </c>
      <c r="C60" s="36">
        <v>13</v>
      </c>
      <c r="D60" s="37">
        <v>28</v>
      </c>
      <c r="E60" s="37">
        <v>16</v>
      </c>
      <c r="F60" s="37">
        <v>15</v>
      </c>
      <c r="G60" s="37">
        <v>5</v>
      </c>
      <c r="H60" s="37">
        <v>4</v>
      </c>
      <c r="I60" s="37">
        <v>7</v>
      </c>
      <c r="J60" s="37">
        <v>4</v>
      </c>
      <c r="K60" s="37">
        <v>9</v>
      </c>
      <c r="L60" s="37">
        <v>4</v>
      </c>
      <c r="M60" s="37">
        <v>12</v>
      </c>
      <c r="N60" s="37">
        <v>17</v>
      </c>
      <c r="O60" s="37">
        <v>10</v>
      </c>
      <c r="P60" s="37">
        <v>17</v>
      </c>
      <c r="Q60" s="37">
        <v>13</v>
      </c>
      <c r="R60" s="37">
        <v>19</v>
      </c>
      <c r="S60" s="32">
        <v>19</v>
      </c>
      <c r="T60" s="38">
        <v>212</v>
      </c>
      <c r="U60" s="36">
        <v>100</v>
      </c>
      <c r="V60" s="32">
        <v>112</v>
      </c>
      <c r="W60" s="35">
        <f t="shared" si="10"/>
        <v>19</v>
      </c>
      <c r="X60" s="36">
        <v>10</v>
      </c>
      <c r="Y60" s="37">
        <v>9</v>
      </c>
      <c r="Z60" s="32">
        <v>0</v>
      </c>
      <c r="AA60" s="43">
        <f t="shared" si="11"/>
        <v>78</v>
      </c>
      <c r="AB60" s="36">
        <v>16</v>
      </c>
      <c r="AC60" s="40">
        <v>62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276</v>
      </c>
      <c r="C61" s="36">
        <v>133</v>
      </c>
      <c r="D61" s="37">
        <v>57</v>
      </c>
      <c r="E61" s="37">
        <v>83</v>
      </c>
      <c r="F61" s="37">
        <v>3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276</v>
      </c>
      <c r="U61" s="36">
        <v>106</v>
      </c>
      <c r="V61" s="32">
        <v>170</v>
      </c>
      <c r="W61" s="35">
        <f t="shared" si="10"/>
        <v>145</v>
      </c>
      <c r="X61" s="36">
        <v>59</v>
      </c>
      <c r="Y61" s="37">
        <v>86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537</v>
      </c>
      <c r="C62" s="36">
        <v>0</v>
      </c>
      <c r="D62" s="37">
        <v>0</v>
      </c>
      <c r="E62" s="37">
        <v>0</v>
      </c>
      <c r="F62" s="37">
        <v>36</v>
      </c>
      <c r="G62" s="37">
        <v>10</v>
      </c>
      <c r="H62" s="37">
        <v>17</v>
      </c>
      <c r="I62" s="37">
        <v>15</v>
      </c>
      <c r="J62" s="37">
        <v>25</v>
      </c>
      <c r="K62" s="37">
        <v>26</v>
      </c>
      <c r="L62" s="37">
        <v>34</v>
      </c>
      <c r="M62" s="37">
        <v>39</v>
      </c>
      <c r="N62" s="37">
        <v>51</v>
      </c>
      <c r="O62" s="37">
        <v>76</v>
      </c>
      <c r="P62" s="37">
        <v>79</v>
      </c>
      <c r="Q62" s="37">
        <v>58</v>
      </c>
      <c r="R62" s="37">
        <v>44</v>
      </c>
      <c r="S62" s="32">
        <v>27</v>
      </c>
      <c r="T62" s="38">
        <v>537</v>
      </c>
      <c r="U62" s="36">
        <v>227</v>
      </c>
      <c r="V62" s="32">
        <v>310</v>
      </c>
      <c r="W62" s="35">
        <f>SUM(X62+Y62+Z62)</f>
        <v>0</v>
      </c>
      <c r="X62" s="36"/>
      <c r="Y62" s="37"/>
      <c r="Z62" s="32"/>
      <c r="AA62" s="43">
        <f t="shared" si="11"/>
        <v>189</v>
      </c>
      <c r="AB62" s="36">
        <v>76</v>
      </c>
      <c r="AC62" s="40">
        <v>113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99</v>
      </c>
      <c r="C64" s="36">
        <v>0</v>
      </c>
      <c r="D64" s="37">
        <v>0</v>
      </c>
      <c r="E64" s="37">
        <v>0</v>
      </c>
      <c r="F64" s="37">
        <v>0</v>
      </c>
      <c r="G64" s="37">
        <v>0</v>
      </c>
      <c r="H64" s="37">
        <v>2</v>
      </c>
      <c r="I64" s="37">
        <v>3</v>
      </c>
      <c r="J64" s="37">
        <v>3</v>
      </c>
      <c r="K64" s="37">
        <v>3</v>
      </c>
      <c r="L64" s="37">
        <v>4</v>
      </c>
      <c r="M64" s="37">
        <v>1</v>
      </c>
      <c r="N64" s="37">
        <v>8</v>
      </c>
      <c r="O64" s="37">
        <v>11</v>
      </c>
      <c r="P64" s="37">
        <v>16</v>
      </c>
      <c r="Q64" s="37">
        <v>21</v>
      </c>
      <c r="R64" s="37">
        <v>17</v>
      </c>
      <c r="S64" s="32">
        <v>10</v>
      </c>
      <c r="T64" s="38">
        <v>99</v>
      </c>
      <c r="U64" s="36">
        <v>82</v>
      </c>
      <c r="V64" s="32">
        <v>17</v>
      </c>
      <c r="W64" s="35">
        <f t="shared" si="10"/>
        <v>0</v>
      </c>
      <c r="X64" s="36"/>
      <c r="Y64" s="37"/>
      <c r="Z64" s="32"/>
      <c r="AA64" s="43">
        <f t="shared" si="11"/>
        <v>41</v>
      </c>
      <c r="AB64" s="36">
        <v>8</v>
      </c>
      <c r="AC64" s="40">
        <v>33</v>
      </c>
      <c r="AD64" s="32">
        <v>0</v>
      </c>
      <c r="AE64" s="31">
        <v>0</v>
      </c>
      <c r="AF64" s="32">
        <v>0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2"/>
      <c r="T65" s="38"/>
      <c r="U65" s="36"/>
      <c r="V65" s="32"/>
      <c r="W65" s="35">
        <f t="shared" si="10"/>
        <v>0</v>
      </c>
      <c r="X65" s="36"/>
      <c r="Y65" s="37"/>
      <c r="Z65" s="32"/>
      <c r="AA65" s="43">
        <f t="shared" si="11"/>
        <v>0</v>
      </c>
      <c r="AB65" s="36"/>
      <c r="AC65" s="40"/>
      <c r="AD65" s="32"/>
      <c r="AE65" s="31"/>
      <c r="AF65" s="32"/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0</v>
      </c>
      <c r="C66" s="36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2"/>
      <c r="T66" s="38"/>
      <c r="U66" s="36"/>
      <c r="V66" s="32"/>
      <c r="W66" s="35">
        <f t="shared" si="10"/>
        <v>0</v>
      </c>
      <c r="X66" s="36"/>
      <c r="Y66" s="37"/>
      <c r="Z66" s="32"/>
      <c r="AA66" s="43">
        <f t="shared" si="11"/>
        <v>0</v>
      </c>
      <c r="AB66" s="36"/>
      <c r="AC66" s="40"/>
      <c r="AD66" s="32"/>
      <c r="AE66" s="31"/>
      <c r="AF66" s="32"/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578" t="s">
        <v>99</v>
      </c>
      <c r="B72" s="579">
        <f t="shared" ref="B72:AA72" si="12">SUM(B12:B71)</f>
        <v>7079</v>
      </c>
      <c r="C72" s="65">
        <f>SUM(C12:C71)</f>
        <v>681</v>
      </c>
      <c r="D72" s="66">
        <f t="shared" si="12"/>
        <v>437</v>
      </c>
      <c r="E72" s="66">
        <f t="shared" si="12"/>
        <v>348</v>
      </c>
      <c r="F72" s="66">
        <f t="shared" si="12"/>
        <v>231</v>
      </c>
      <c r="G72" s="66">
        <f t="shared" si="12"/>
        <v>164</v>
      </c>
      <c r="H72" s="66">
        <f t="shared" si="12"/>
        <v>260</v>
      </c>
      <c r="I72" s="66">
        <f t="shared" si="12"/>
        <v>305</v>
      </c>
      <c r="J72" s="66">
        <f t="shared" si="12"/>
        <v>328</v>
      </c>
      <c r="K72" s="66">
        <f t="shared" si="12"/>
        <v>329</v>
      </c>
      <c r="L72" s="66">
        <f t="shared" si="12"/>
        <v>363</v>
      </c>
      <c r="M72" s="66">
        <f t="shared" si="12"/>
        <v>363</v>
      </c>
      <c r="N72" s="66">
        <f t="shared" si="12"/>
        <v>546</v>
      </c>
      <c r="O72" s="66">
        <f t="shared" si="12"/>
        <v>582</v>
      </c>
      <c r="P72" s="66">
        <f t="shared" si="12"/>
        <v>613</v>
      </c>
      <c r="Q72" s="66">
        <f t="shared" si="12"/>
        <v>544</v>
      </c>
      <c r="R72" s="66">
        <f t="shared" si="12"/>
        <v>494</v>
      </c>
      <c r="S72" s="67">
        <f t="shared" si="12"/>
        <v>491</v>
      </c>
      <c r="T72" s="68">
        <f t="shared" si="12"/>
        <v>7079</v>
      </c>
      <c r="U72" s="69">
        <f t="shared" si="12"/>
        <v>2777</v>
      </c>
      <c r="V72" s="67">
        <f t="shared" si="12"/>
        <v>4302</v>
      </c>
      <c r="W72" s="69">
        <f t="shared" si="12"/>
        <v>605</v>
      </c>
      <c r="X72" s="69">
        <f t="shared" si="12"/>
        <v>290</v>
      </c>
      <c r="Y72" s="66">
        <f t="shared" si="12"/>
        <v>315</v>
      </c>
      <c r="Z72" s="68">
        <f t="shared" si="12"/>
        <v>0</v>
      </c>
      <c r="AA72" s="70">
        <f t="shared" si="12"/>
        <v>2301</v>
      </c>
      <c r="AB72" s="69">
        <f>SUM(AB12:AB71)</f>
        <v>792</v>
      </c>
      <c r="AC72" s="66">
        <f>SUM(AC12:AC71)</f>
        <v>1508</v>
      </c>
      <c r="AD72" s="67">
        <f>SUM(AD12:AD71)</f>
        <v>1</v>
      </c>
      <c r="AE72" s="71">
        <f>SUM(AE12:AE71)</f>
        <v>0</v>
      </c>
      <c r="AF72" s="72">
        <f>SUM(AF12:AF71)</f>
        <v>329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562" t="s">
        <v>101</v>
      </c>
      <c r="B74" s="580" t="s">
        <v>102</v>
      </c>
      <c r="C74" s="539"/>
      <c r="D74" s="539"/>
      <c r="E74" s="581"/>
      <c r="F74" s="580" t="s">
        <v>103</v>
      </c>
      <c r="G74" s="539"/>
      <c r="H74" s="539"/>
      <c r="I74" s="581"/>
      <c r="J74" s="539" t="s">
        <v>104</v>
      </c>
      <c r="K74" s="539"/>
      <c r="L74" s="539"/>
      <c r="M74" s="581"/>
      <c r="N74" s="582" t="s">
        <v>105</v>
      </c>
      <c r="O74" s="540"/>
      <c r="P74" s="583"/>
      <c r="Q74" s="556" t="s">
        <v>106</v>
      </c>
      <c r="R74" s="560"/>
      <c r="S74" s="556" t="s">
        <v>107</v>
      </c>
      <c r="T74" s="560"/>
      <c r="U74" s="556" t="s">
        <v>108</v>
      </c>
      <c r="V74" s="560"/>
      <c r="W74" s="562" t="s">
        <v>109</v>
      </c>
      <c r="X74" s="556" t="s">
        <v>110</v>
      </c>
      <c r="Y74" s="560"/>
      <c r="Z74" s="556" t="s">
        <v>111</v>
      </c>
      <c r="AA74" s="560"/>
      <c r="AB74" s="584" t="s">
        <v>112</v>
      </c>
      <c r="AC74" s="585"/>
      <c r="AD74" s="562" t="s">
        <v>113</v>
      </c>
      <c r="AE74" s="586" t="s">
        <v>114</v>
      </c>
      <c r="AF74" s="587"/>
      <c r="AG74" s="588" t="s">
        <v>115</v>
      </c>
      <c r="AH74" s="588"/>
      <c r="AI74" s="588"/>
    </row>
    <row r="75" spans="1:66" ht="63" x14ac:dyDescent="0.25">
      <c r="A75" s="494"/>
      <c r="B75" s="589" t="s">
        <v>32</v>
      </c>
      <c r="C75" s="590" t="s">
        <v>33</v>
      </c>
      <c r="D75" s="591" t="s">
        <v>116</v>
      </c>
      <c r="E75" s="592" t="s">
        <v>36</v>
      </c>
      <c r="F75" s="593" t="s">
        <v>32</v>
      </c>
      <c r="G75" s="590" t="s">
        <v>33</v>
      </c>
      <c r="H75" s="591" t="s">
        <v>116</v>
      </c>
      <c r="I75" s="592" t="s">
        <v>36</v>
      </c>
      <c r="J75" s="589" t="s">
        <v>32</v>
      </c>
      <c r="K75" s="590" t="s">
        <v>33</v>
      </c>
      <c r="L75" s="591" t="s">
        <v>116</v>
      </c>
      <c r="M75" s="591" t="s">
        <v>36</v>
      </c>
      <c r="N75" s="80" t="s">
        <v>32</v>
      </c>
      <c r="O75" s="81" t="s">
        <v>11</v>
      </c>
      <c r="P75" s="82" t="s">
        <v>117</v>
      </c>
      <c r="Q75" s="565" t="s">
        <v>37</v>
      </c>
      <c r="R75" s="569" t="s">
        <v>38</v>
      </c>
      <c r="S75" s="565" t="s">
        <v>37</v>
      </c>
      <c r="T75" s="569" t="s">
        <v>38</v>
      </c>
      <c r="U75" s="565" t="s">
        <v>118</v>
      </c>
      <c r="V75" s="569" t="s">
        <v>119</v>
      </c>
      <c r="W75" s="494"/>
      <c r="X75" s="565" t="s">
        <v>37</v>
      </c>
      <c r="Y75" s="569" t="s">
        <v>38</v>
      </c>
      <c r="Z75" s="594" t="s">
        <v>120</v>
      </c>
      <c r="AA75" s="594" t="s">
        <v>121</v>
      </c>
      <c r="AB75" s="427" t="s">
        <v>122</v>
      </c>
      <c r="AC75" s="427" t="s">
        <v>123</v>
      </c>
      <c r="AD75" s="494"/>
      <c r="AE75" s="595" t="s">
        <v>11</v>
      </c>
      <c r="AF75" s="596" t="s">
        <v>117</v>
      </c>
      <c r="AG75" s="597" t="s">
        <v>124</v>
      </c>
      <c r="AH75" s="598" t="s">
        <v>125</v>
      </c>
      <c r="AI75" s="599" t="s">
        <v>126</v>
      </c>
    </row>
    <row r="76" spans="1:66" x14ac:dyDescent="0.25">
      <c r="A76" s="23" t="s">
        <v>39</v>
      </c>
      <c r="B76" s="600">
        <f>SUM(C76:E76)</f>
        <v>0</v>
      </c>
      <c r="C76" s="541"/>
      <c r="D76" s="542"/>
      <c r="E76" s="542"/>
      <c r="F76" s="600">
        <f>SUM(G76:I76)</f>
        <v>0</v>
      </c>
      <c r="G76" s="541"/>
      <c r="H76" s="542"/>
      <c r="I76" s="542"/>
      <c r="J76" s="600">
        <f>SUM(K76:M76)</f>
        <v>36</v>
      </c>
      <c r="K76" s="541">
        <v>33</v>
      </c>
      <c r="L76" s="542">
        <v>3</v>
      </c>
      <c r="M76" s="543"/>
      <c r="N76" s="601">
        <f>SUM(O76:P76)</f>
        <v>39</v>
      </c>
      <c r="O76" s="92">
        <v>39</v>
      </c>
      <c r="P76" s="93"/>
      <c r="Q76" s="31">
        <v>2</v>
      </c>
      <c r="R76" s="32"/>
      <c r="S76" s="573">
        <v>23</v>
      </c>
      <c r="T76" s="602">
        <v>2</v>
      </c>
      <c r="U76" s="603">
        <v>15</v>
      </c>
      <c r="V76" s="602">
        <v>26</v>
      </c>
      <c r="W76" s="94">
        <v>122</v>
      </c>
      <c r="X76" s="31">
        <v>0</v>
      </c>
      <c r="Y76" s="32">
        <v>0</v>
      </c>
      <c r="Z76" s="28">
        <v>0</v>
      </c>
      <c r="AA76" s="28">
        <v>0</v>
      </c>
      <c r="AB76" s="28">
        <v>0</v>
      </c>
      <c r="AC76" s="28"/>
      <c r="AD76" s="28"/>
      <c r="AE76" s="95"/>
      <c r="AF76" s="96"/>
      <c r="AG76" s="573"/>
      <c r="AH76" s="574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148</v>
      </c>
      <c r="K77" s="98">
        <v>138</v>
      </c>
      <c r="L77" s="99">
        <v>10</v>
      </c>
      <c r="M77" s="100"/>
      <c r="N77" s="101">
        <f t="shared" ref="N77:N135" si="14">SUM(O77:P77)</f>
        <v>167</v>
      </c>
      <c r="O77" s="102"/>
      <c r="P77" s="103">
        <v>167</v>
      </c>
      <c r="Q77" s="31"/>
      <c r="R77" s="32">
        <v>22</v>
      </c>
      <c r="S77" s="36">
        <v>0</v>
      </c>
      <c r="T77" s="32">
        <v>74</v>
      </c>
      <c r="U77" s="40">
        <v>71</v>
      </c>
      <c r="V77" s="32">
        <v>117</v>
      </c>
      <c r="W77" s="94">
        <v>1556</v>
      </c>
      <c r="X77" s="31">
        <v>0</v>
      </c>
      <c r="Y77" s="32">
        <v>25</v>
      </c>
      <c r="Z77" s="28">
        <v>0</v>
      </c>
      <c r="AA77" s="28">
        <v>0</v>
      </c>
      <c r="AB77" s="28">
        <v>0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/>
      <c r="L78" s="37"/>
      <c r="M78" s="104"/>
      <c r="N78" s="101">
        <f t="shared" si="14"/>
        <v>0</v>
      </c>
      <c r="O78" s="40"/>
      <c r="P78" s="94"/>
      <c r="Q78" s="31"/>
      <c r="R78" s="32"/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>
        <v>0</v>
      </c>
      <c r="AA78" s="28">
        <v>0</v>
      </c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/>
      <c r="L79" s="37"/>
      <c r="M79" s="104"/>
      <c r="N79" s="101">
        <f t="shared" si="14"/>
        <v>0</v>
      </c>
      <c r="O79" s="40"/>
      <c r="P79" s="94"/>
      <c r="Q79" s="31"/>
      <c r="R79" s="32"/>
      <c r="S79" s="36">
        <v>0</v>
      </c>
      <c r="T79" s="32">
        <v>0</v>
      </c>
      <c r="U79" s="40">
        <v>3</v>
      </c>
      <c r="V79" s="32">
        <v>5</v>
      </c>
      <c r="W79" s="94">
        <v>0</v>
      </c>
      <c r="X79" s="31">
        <v>0</v>
      </c>
      <c r="Y79" s="32">
        <v>0</v>
      </c>
      <c r="Z79" s="28">
        <v>0</v>
      </c>
      <c r="AA79" s="28">
        <v>0</v>
      </c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16</v>
      </c>
      <c r="K80" s="36">
        <v>16</v>
      </c>
      <c r="L80" s="37"/>
      <c r="M80" s="104"/>
      <c r="N80" s="101">
        <f t="shared" si="14"/>
        <v>16</v>
      </c>
      <c r="O80" s="40"/>
      <c r="P80" s="94">
        <v>16</v>
      </c>
      <c r="Q80" s="31"/>
      <c r="R80" s="32">
        <v>3</v>
      </c>
      <c r="S80" s="36">
        <v>0</v>
      </c>
      <c r="T80" s="32">
        <v>4</v>
      </c>
      <c r="U80" s="40">
        <v>2</v>
      </c>
      <c r="V80" s="32">
        <v>5</v>
      </c>
      <c r="W80" s="94">
        <v>4</v>
      </c>
      <c r="X80" s="31">
        <v>0</v>
      </c>
      <c r="Y80" s="32">
        <v>6</v>
      </c>
      <c r="Z80" s="28">
        <v>0</v>
      </c>
      <c r="AA80" s="28">
        <v>0</v>
      </c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/>
      <c r="L81" s="37"/>
      <c r="M81" s="104"/>
      <c r="N81" s="101">
        <f t="shared" si="14"/>
        <v>0</v>
      </c>
      <c r="O81" s="40"/>
      <c r="P81" s="94"/>
      <c r="Q81" s="31"/>
      <c r="R81" s="32"/>
      <c r="S81" s="36">
        <v>0</v>
      </c>
      <c r="T81" s="32">
        <v>0</v>
      </c>
      <c r="U81" s="40">
        <v>0</v>
      </c>
      <c r="V81" s="32">
        <v>0</v>
      </c>
      <c r="W81" s="94">
        <v>49</v>
      </c>
      <c r="X81" s="31">
        <v>5</v>
      </c>
      <c r="Y81" s="32">
        <v>0</v>
      </c>
      <c r="Z81" s="28">
        <v>0</v>
      </c>
      <c r="AA81" s="28">
        <v>0</v>
      </c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40</v>
      </c>
      <c r="K82" s="36">
        <v>37</v>
      </c>
      <c r="L82" s="37">
        <v>3</v>
      </c>
      <c r="M82" s="104"/>
      <c r="N82" s="101">
        <f t="shared" si="14"/>
        <v>40</v>
      </c>
      <c r="O82" s="40"/>
      <c r="P82" s="94">
        <v>40</v>
      </c>
      <c r="Q82" s="31"/>
      <c r="R82" s="32"/>
      <c r="S82" s="36">
        <v>0</v>
      </c>
      <c r="T82" s="32">
        <v>27</v>
      </c>
      <c r="U82" s="40">
        <v>15</v>
      </c>
      <c r="V82" s="32">
        <v>30</v>
      </c>
      <c r="W82" s="94">
        <v>468</v>
      </c>
      <c r="X82" s="31">
        <v>0</v>
      </c>
      <c r="Y82" s="32">
        <v>0</v>
      </c>
      <c r="Z82" s="28">
        <v>0</v>
      </c>
      <c r="AA82" s="28">
        <v>0</v>
      </c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/>
      <c r="L83" s="37"/>
      <c r="M83" s="104"/>
      <c r="N83" s="101">
        <f t="shared" si="14"/>
        <v>0</v>
      </c>
      <c r="O83" s="40"/>
      <c r="P83" s="94"/>
      <c r="Q83" s="31"/>
      <c r="R83" s="32"/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>
        <v>0</v>
      </c>
      <c r="AA83" s="28">
        <v>0</v>
      </c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16</v>
      </c>
      <c r="K84" s="36">
        <v>14</v>
      </c>
      <c r="L84" s="37">
        <v>2</v>
      </c>
      <c r="M84" s="104"/>
      <c r="N84" s="101">
        <f t="shared" si="14"/>
        <v>17</v>
      </c>
      <c r="O84" s="40"/>
      <c r="P84" s="94">
        <v>17</v>
      </c>
      <c r="Q84" s="31"/>
      <c r="R84" s="32">
        <v>2</v>
      </c>
      <c r="S84" s="36">
        <v>0</v>
      </c>
      <c r="T84" s="32">
        <v>2</v>
      </c>
      <c r="U84" s="40">
        <v>2</v>
      </c>
      <c r="V84" s="32">
        <v>1</v>
      </c>
      <c r="W84" s="94">
        <v>8</v>
      </c>
      <c r="X84" s="31">
        <v>0</v>
      </c>
      <c r="Y84" s="32">
        <v>0</v>
      </c>
      <c r="Z84" s="28">
        <v>0</v>
      </c>
      <c r="AA84" s="28">
        <v>0</v>
      </c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/>
      <c r="L85" s="37"/>
      <c r="M85" s="104"/>
      <c r="N85" s="101">
        <f t="shared" si="14"/>
        <v>0</v>
      </c>
      <c r="O85" s="40"/>
      <c r="P85" s="94"/>
      <c r="Q85" s="31"/>
      <c r="R85" s="32"/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>
        <v>0</v>
      </c>
      <c r="AA85" s="28">
        <v>0</v>
      </c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13</v>
      </c>
      <c r="K86" s="36">
        <v>12</v>
      </c>
      <c r="L86" s="37">
        <v>1</v>
      </c>
      <c r="M86" s="104"/>
      <c r="N86" s="101">
        <f t="shared" si="14"/>
        <v>13</v>
      </c>
      <c r="O86" s="40"/>
      <c r="P86" s="94">
        <v>13</v>
      </c>
      <c r="Q86" s="31"/>
      <c r="R86" s="32"/>
      <c r="S86" s="36">
        <v>0</v>
      </c>
      <c r="T86" s="32">
        <v>0</v>
      </c>
      <c r="U86" s="40">
        <v>4</v>
      </c>
      <c r="V86" s="32">
        <v>1</v>
      </c>
      <c r="W86" s="94">
        <v>3</v>
      </c>
      <c r="X86" s="31">
        <v>0</v>
      </c>
      <c r="Y86" s="32">
        <v>0</v>
      </c>
      <c r="Z86" s="28">
        <v>0</v>
      </c>
      <c r="AA86" s="28">
        <v>0</v>
      </c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/>
      <c r="L87" s="37"/>
      <c r="M87" s="104"/>
      <c r="N87" s="101">
        <f t="shared" si="14"/>
        <v>0</v>
      </c>
      <c r="O87" s="40"/>
      <c r="P87" s="94"/>
      <c r="Q87" s="31"/>
      <c r="R87" s="32"/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>
        <v>0</v>
      </c>
      <c r="AA87" s="28">
        <v>0</v>
      </c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/>
      <c r="L88" s="37"/>
      <c r="M88" s="104"/>
      <c r="N88" s="101">
        <f t="shared" si="14"/>
        <v>0</v>
      </c>
      <c r="O88" s="40"/>
      <c r="P88" s="94"/>
      <c r="Q88" s="31"/>
      <c r="R88" s="32"/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>
        <v>0</v>
      </c>
      <c r="AA88" s="28">
        <v>0</v>
      </c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/>
      <c r="L89" s="37"/>
      <c r="M89" s="104"/>
      <c r="N89" s="101">
        <f t="shared" si="14"/>
        <v>0</v>
      </c>
      <c r="O89" s="40"/>
      <c r="P89" s="94"/>
      <c r="Q89" s="31"/>
      <c r="R89" s="32"/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>
        <v>0</v>
      </c>
      <c r="AA89" s="28">
        <v>0</v>
      </c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/>
      <c r="L90" s="37"/>
      <c r="M90" s="104"/>
      <c r="N90" s="101">
        <f t="shared" si="14"/>
        <v>0</v>
      </c>
      <c r="O90" s="40"/>
      <c r="P90" s="94"/>
      <c r="Q90" s="31"/>
      <c r="R90" s="32"/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>
        <v>0</v>
      </c>
      <c r="AA90" s="28">
        <v>0</v>
      </c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/>
      <c r="L91" s="37"/>
      <c r="M91" s="104"/>
      <c r="N91" s="101">
        <f t="shared" si="14"/>
        <v>0</v>
      </c>
      <c r="O91" s="40"/>
      <c r="P91" s="94"/>
      <c r="Q91" s="31"/>
      <c r="R91" s="32"/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1</v>
      </c>
      <c r="Z91" s="28">
        <v>0</v>
      </c>
      <c r="AA91" s="28">
        <v>0</v>
      </c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/>
      <c r="L92" s="37"/>
      <c r="M92" s="104"/>
      <c r="N92" s="101">
        <f t="shared" si="14"/>
        <v>0</v>
      </c>
      <c r="O92" s="40"/>
      <c r="P92" s="94"/>
      <c r="Q92" s="31"/>
      <c r="R92" s="32"/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>
        <v>0</v>
      </c>
      <c r="AA92" s="28">
        <v>0</v>
      </c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/>
      <c r="L93" s="37"/>
      <c r="M93" s="104"/>
      <c r="N93" s="101">
        <f t="shared" si="14"/>
        <v>0</v>
      </c>
      <c r="O93" s="40"/>
      <c r="P93" s="94"/>
      <c r="Q93" s="31"/>
      <c r="R93" s="32"/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>
        <v>0</v>
      </c>
      <c r="AA93" s="28">
        <v>0</v>
      </c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/>
      <c r="L94" s="37"/>
      <c r="M94" s="104"/>
      <c r="N94" s="101">
        <f t="shared" si="14"/>
        <v>0</v>
      </c>
      <c r="O94" s="40"/>
      <c r="P94" s="94"/>
      <c r="Q94" s="31"/>
      <c r="R94" s="32"/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>
        <v>0</v>
      </c>
      <c r="AA94" s="28">
        <v>0</v>
      </c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/>
      <c r="L95" s="37"/>
      <c r="M95" s="104"/>
      <c r="N95" s="101">
        <f t="shared" si="14"/>
        <v>0</v>
      </c>
      <c r="O95" s="40"/>
      <c r="P95" s="94"/>
      <c r="Q95" s="31"/>
      <c r="R95" s="32"/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>
        <v>0</v>
      </c>
      <c r="AA95" s="28">
        <v>0</v>
      </c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50</v>
      </c>
      <c r="K96" s="36">
        <v>45</v>
      </c>
      <c r="L96" s="37">
        <v>5</v>
      </c>
      <c r="M96" s="104"/>
      <c r="N96" s="101">
        <f t="shared" si="14"/>
        <v>50</v>
      </c>
      <c r="O96" s="40">
        <v>15</v>
      </c>
      <c r="P96" s="94">
        <v>35</v>
      </c>
      <c r="Q96" s="31">
        <v>7</v>
      </c>
      <c r="R96" s="32">
        <v>4</v>
      </c>
      <c r="S96" s="36">
        <v>9</v>
      </c>
      <c r="T96" s="32">
        <v>20</v>
      </c>
      <c r="U96" s="40">
        <v>10</v>
      </c>
      <c r="V96" s="32">
        <v>7</v>
      </c>
      <c r="W96" s="94">
        <v>0</v>
      </c>
      <c r="X96" s="31">
        <v>0</v>
      </c>
      <c r="Y96" s="32">
        <v>0</v>
      </c>
      <c r="Z96" s="28">
        <v>0</v>
      </c>
      <c r="AA96" s="28">
        <v>0</v>
      </c>
      <c r="AB96" s="28">
        <v>0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/>
      <c r="L97" s="37"/>
      <c r="M97" s="104"/>
      <c r="N97" s="101">
        <f t="shared" si="14"/>
        <v>0</v>
      </c>
      <c r="O97" s="40"/>
      <c r="P97" s="94"/>
      <c r="Q97" s="31"/>
      <c r="R97" s="32"/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>
        <v>0</v>
      </c>
      <c r="AA97" s="28">
        <v>0</v>
      </c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/>
      <c r="L98" s="37"/>
      <c r="M98" s="104"/>
      <c r="N98" s="101">
        <f t="shared" si="14"/>
        <v>0</v>
      </c>
      <c r="O98" s="40"/>
      <c r="P98" s="94"/>
      <c r="Q98" s="31"/>
      <c r="R98" s="32"/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>
        <v>0</v>
      </c>
      <c r="AA98" s="28">
        <v>0</v>
      </c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/>
      <c r="L99" s="37"/>
      <c r="M99" s="104"/>
      <c r="N99" s="101">
        <f t="shared" si="14"/>
        <v>0</v>
      </c>
      <c r="O99" s="40"/>
      <c r="P99" s="94"/>
      <c r="Q99" s="31"/>
      <c r="R99" s="32"/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>
        <v>0</v>
      </c>
      <c r="AA99" s="28">
        <v>0</v>
      </c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/>
      <c r="L100" s="37"/>
      <c r="M100" s="104"/>
      <c r="N100" s="101">
        <f t="shared" si="14"/>
        <v>0</v>
      </c>
      <c r="O100" s="40"/>
      <c r="P100" s="94"/>
      <c r="Q100" s="31"/>
      <c r="R100" s="32"/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>
        <v>0</v>
      </c>
      <c r="AA100" s="28">
        <v>0</v>
      </c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/>
      <c r="L101" s="37"/>
      <c r="M101" s="104"/>
      <c r="N101" s="101">
        <f t="shared" si="14"/>
        <v>0</v>
      </c>
      <c r="O101" s="40"/>
      <c r="P101" s="94"/>
      <c r="Q101" s="31"/>
      <c r="R101" s="32"/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>
        <v>0</v>
      </c>
      <c r="AA101" s="28">
        <v>0</v>
      </c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/>
      <c r="L102" s="37"/>
      <c r="M102" s="104"/>
      <c r="N102" s="101">
        <f t="shared" si="14"/>
        <v>0</v>
      </c>
      <c r="O102" s="40"/>
      <c r="P102" s="94"/>
      <c r="Q102" s="31"/>
      <c r="R102" s="32"/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>
        <v>0</v>
      </c>
      <c r="AA102" s="28">
        <v>0</v>
      </c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32</v>
      </c>
      <c r="K103" s="36">
        <v>27</v>
      </c>
      <c r="L103" s="37">
        <v>5</v>
      </c>
      <c r="M103" s="104"/>
      <c r="N103" s="101">
        <f t="shared" si="14"/>
        <v>32</v>
      </c>
      <c r="O103" s="40">
        <v>32</v>
      </c>
      <c r="P103" s="94"/>
      <c r="Q103" s="31"/>
      <c r="R103" s="32"/>
      <c r="S103" s="36">
        <v>0</v>
      </c>
      <c r="T103" s="32">
        <v>0</v>
      </c>
      <c r="U103" s="40">
        <v>0</v>
      </c>
      <c r="V103" s="32">
        <v>0</v>
      </c>
      <c r="W103" s="94">
        <v>64</v>
      </c>
      <c r="X103" s="31">
        <v>8</v>
      </c>
      <c r="Y103" s="32">
        <v>0</v>
      </c>
      <c r="Z103" s="28">
        <v>0</v>
      </c>
      <c r="AA103" s="28">
        <v>0</v>
      </c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44</v>
      </c>
      <c r="K104" s="106">
        <v>43</v>
      </c>
      <c r="L104" s="107">
        <v>1</v>
      </c>
      <c r="M104" s="108"/>
      <c r="N104" s="101">
        <f t="shared" si="14"/>
        <v>46</v>
      </c>
      <c r="O104" s="92">
        <v>2</v>
      </c>
      <c r="P104" s="93">
        <v>44</v>
      </c>
      <c r="Q104" s="31"/>
      <c r="R104" s="32">
        <v>5</v>
      </c>
      <c r="S104" s="36">
        <v>0</v>
      </c>
      <c r="T104" s="32">
        <v>21</v>
      </c>
      <c r="U104" s="40">
        <v>7</v>
      </c>
      <c r="V104" s="32">
        <v>20</v>
      </c>
      <c r="W104" s="94">
        <v>65</v>
      </c>
      <c r="X104" s="31">
        <v>0</v>
      </c>
      <c r="Y104" s="32">
        <v>58</v>
      </c>
      <c r="Z104" s="28">
        <v>0</v>
      </c>
      <c r="AA104" s="28">
        <v>0</v>
      </c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/>
      <c r="L105" s="37"/>
      <c r="M105" s="104"/>
      <c r="N105" s="101">
        <f t="shared" si="14"/>
        <v>0</v>
      </c>
      <c r="O105" s="40"/>
      <c r="P105" s="94"/>
      <c r="Q105" s="31"/>
      <c r="R105" s="32"/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>
        <v>0</v>
      </c>
      <c r="AA105" s="28">
        <v>0</v>
      </c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/>
      <c r="L106" s="37"/>
      <c r="M106" s="104"/>
      <c r="N106" s="101">
        <f t="shared" si="14"/>
        <v>0</v>
      </c>
      <c r="O106" s="40"/>
      <c r="P106" s="94"/>
      <c r="Q106" s="31"/>
      <c r="R106" s="32"/>
      <c r="S106" s="36">
        <v>3</v>
      </c>
      <c r="T106" s="32">
        <v>7</v>
      </c>
      <c r="U106" s="40">
        <v>0</v>
      </c>
      <c r="V106" s="32">
        <v>0</v>
      </c>
      <c r="W106" s="94">
        <v>22</v>
      </c>
      <c r="X106" s="31">
        <v>7</v>
      </c>
      <c r="Y106" s="32">
        <v>2</v>
      </c>
      <c r="Z106" s="28">
        <v>0</v>
      </c>
      <c r="AA106" s="28">
        <v>0</v>
      </c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/>
      <c r="L107" s="37"/>
      <c r="M107" s="104"/>
      <c r="N107" s="101">
        <f t="shared" si="14"/>
        <v>0</v>
      </c>
      <c r="O107" s="40"/>
      <c r="P107" s="94"/>
      <c r="Q107" s="31"/>
      <c r="R107" s="32"/>
      <c r="S107" s="36">
        <v>0</v>
      </c>
      <c r="T107" s="32">
        <v>6</v>
      </c>
      <c r="U107" s="40">
        <v>9</v>
      </c>
      <c r="V107" s="32">
        <v>35</v>
      </c>
      <c r="W107" s="94">
        <v>337</v>
      </c>
      <c r="X107" s="31">
        <v>0</v>
      </c>
      <c r="Y107" s="32">
        <v>9</v>
      </c>
      <c r="Z107" s="28">
        <v>0</v>
      </c>
      <c r="AA107" s="28">
        <v>0</v>
      </c>
      <c r="AB107" s="28">
        <v>0</v>
      </c>
      <c r="AC107" s="28"/>
      <c r="AD107" s="28"/>
      <c r="AE107" s="95"/>
      <c r="AF107" s="96"/>
      <c r="AG107" s="27">
        <v>3</v>
      </c>
      <c r="AH107" s="29">
        <v>11</v>
      </c>
      <c r="AI107" s="26">
        <v>11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43</v>
      </c>
      <c r="K108" s="27">
        <v>40</v>
      </c>
      <c r="L108" s="29">
        <v>3</v>
      </c>
      <c r="M108" s="110"/>
      <c r="N108" s="101">
        <f t="shared" si="14"/>
        <v>43</v>
      </c>
      <c r="O108" s="111">
        <v>43</v>
      </c>
      <c r="P108" s="112"/>
      <c r="Q108" s="31">
        <v>5</v>
      </c>
      <c r="R108" s="32"/>
      <c r="S108" s="36">
        <v>45</v>
      </c>
      <c r="T108" s="32">
        <v>1</v>
      </c>
      <c r="U108" s="40">
        <v>10</v>
      </c>
      <c r="V108" s="32">
        <v>8</v>
      </c>
      <c r="W108" s="94">
        <v>0</v>
      </c>
      <c r="X108" s="31">
        <v>0</v>
      </c>
      <c r="Y108" s="32">
        <v>0</v>
      </c>
      <c r="Z108" s="28">
        <v>0</v>
      </c>
      <c r="AA108" s="28">
        <v>0</v>
      </c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174</v>
      </c>
      <c r="K109" s="106">
        <v>163</v>
      </c>
      <c r="L109" s="107">
        <v>11</v>
      </c>
      <c r="M109" s="108"/>
      <c r="N109" s="101">
        <f t="shared" si="14"/>
        <v>176</v>
      </c>
      <c r="O109" s="92"/>
      <c r="P109" s="93">
        <v>176</v>
      </c>
      <c r="Q109" s="31"/>
      <c r="R109" s="32">
        <v>7</v>
      </c>
      <c r="S109" s="36">
        <v>0</v>
      </c>
      <c r="T109" s="32">
        <v>83</v>
      </c>
      <c r="U109" s="40">
        <v>0</v>
      </c>
      <c r="V109" s="32">
        <v>0</v>
      </c>
      <c r="W109" s="38">
        <v>36</v>
      </c>
      <c r="X109" s="31">
        <v>0</v>
      </c>
      <c r="Y109" s="32">
        <v>65</v>
      </c>
      <c r="Z109" s="28">
        <v>0</v>
      </c>
      <c r="AA109" s="28">
        <v>0</v>
      </c>
      <c r="AB109" s="28">
        <v>41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/>
      <c r="L110" s="37"/>
      <c r="M110" s="104"/>
      <c r="N110" s="101">
        <f t="shared" si="14"/>
        <v>0</v>
      </c>
      <c r="O110" s="40"/>
      <c r="P110" s="94"/>
      <c r="Q110" s="31"/>
      <c r="R110" s="32"/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>
        <v>0</v>
      </c>
      <c r="AA110" s="28">
        <v>0</v>
      </c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/>
      <c r="L111" s="107"/>
      <c r="M111" s="108"/>
      <c r="N111" s="101">
        <f t="shared" si="14"/>
        <v>0</v>
      </c>
      <c r="O111" s="92"/>
      <c r="P111" s="93"/>
      <c r="Q111" s="31"/>
      <c r="R111" s="32"/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>
        <v>0</v>
      </c>
      <c r="AA111" s="28">
        <v>0</v>
      </c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/>
      <c r="L112" s="37"/>
      <c r="M112" s="104"/>
      <c r="N112" s="101">
        <f t="shared" si="14"/>
        <v>0</v>
      </c>
      <c r="O112" s="40"/>
      <c r="P112" s="94"/>
      <c r="Q112" s="31"/>
      <c r="R112" s="32"/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>
        <v>0</v>
      </c>
      <c r="AA112" s="28">
        <v>0</v>
      </c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/>
      <c r="L113" s="37"/>
      <c r="M113" s="104"/>
      <c r="N113" s="101">
        <f t="shared" si="14"/>
        <v>0</v>
      </c>
      <c r="O113" s="40"/>
      <c r="P113" s="94"/>
      <c r="Q113" s="31"/>
      <c r="R113" s="32"/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>
        <v>0</v>
      </c>
      <c r="AA113" s="28">
        <v>0</v>
      </c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/>
      <c r="L114" s="107"/>
      <c r="M114" s="108"/>
      <c r="N114" s="101">
        <f t="shared" si="14"/>
        <v>0</v>
      </c>
      <c r="O114" s="92"/>
      <c r="P114" s="93"/>
      <c r="Q114" s="31"/>
      <c r="R114" s="32"/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>
        <v>0</v>
      </c>
      <c r="AA114" s="28">
        <v>0</v>
      </c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11</v>
      </c>
      <c r="K115" s="36">
        <v>11</v>
      </c>
      <c r="L115" s="37"/>
      <c r="M115" s="104"/>
      <c r="N115" s="101">
        <f t="shared" si="14"/>
        <v>11</v>
      </c>
      <c r="O115" s="40"/>
      <c r="P115" s="94">
        <v>11</v>
      </c>
      <c r="Q115" s="31"/>
      <c r="R115" s="32">
        <v>4</v>
      </c>
      <c r="S115" s="36">
        <v>0</v>
      </c>
      <c r="T115" s="32">
        <v>18</v>
      </c>
      <c r="U115" s="40">
        <v>0</v>
      </c>
      <c r="V115" s="32">
        <v>0</v>
      </c>
      <c r="W115" s="94">
        <v>0</v>
      </c>
      <c r="X115" s="31">
        <v>0</v>
      </c>
      <c r="Y115" s="32">
        <v>10</v>
      </c>
      <c r="Z115" s="28">
        <v>0</v>
      </c>
      <c r="AA115" s="28">
        <v>0</v>
      </c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4</v>
      </c>
      <c r="K116" s="98">
        <v>4</v>
      </c>
      <c r="L116" s="99"/>
      <c r="M116" s="100"/>
      <c r="N116" s="101">
        <f t="shared" si="14"/>
        <v>5</v>
      </c>
      <c r="O116" s="102"/>
      <c r="P116" s="103">
        <v>5</v>
      </c>
      <c r="Q116" s="31"/>
      <c r="R116" s="32">
        <v>1</v>
      </c>
      <c r="S116" s="36">
        <v>0</v>
      </c>
      <c r="T116" s="32">
        <v>1</v>
      </c>
      <c r="U116" s="40">
        <v>0</v>
      </c>
      <c r="V116" s="32">
        <v>1</v>
      </c>
      <c r="W116" s="94">
        <v>0</v>
      </c>
      <c r="X116" s="31">
        <v>0</v>
      </c>
      <c r="Y116" s="32">
        <v>0</v>
      </c>
      <c r="Z116" s="113">
        <v>0</v>
      </c>
      <c r="AA116" s="32">
        <v>0</v>
      </c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/>
      <c r="L117" s="99"/>
      <c r="M117" s="100"/>
      <c r="N117" s="101">
        <f t="shared" si="14"/>
        <v>0</v>
      </c>
      <c r="O117" s="102"/>
      <c r="P117" s="103"/>
      <c r="Q117" s="31"/>
      <c r="R117" s="32"/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>
        <v>0</v>
      </c>
      <c r="AA117" s="32">
        <v>0</v>
      </c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/>
      <c r="L118" s="99"/>
      <c r="M118" s="100"/>
      <c r="N118" s="101">
        <f t="shared" si="14"/>
        <v>0</v>
      </c>
      <c r="O118" s="102"/>
      <c r="P118" s="103"/>
      <c r="Q118" s="31"/>
      <c r="R118" s="32"/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>
        <v>0</v>
      </c>
      <c r="AA118" s="32">
        <v>0</v>
      </c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10</v>
      </c>
      <c r="K119" s="98">
        <v>4</v>
      </c>
      <c r="L119" s="99">
        <v>6</v>
      </c>
      <c r="M119" s="100"/>
      <c r="N119" s="101">
        <f t="shared" si="14"/>
        <v>10</v>
      </c>
      <c r="O119" s="102"/>
      <c r="P119" s="103">
        <v>10</v>
      </c>
      <c r="Q119" s="31"/>
      <c r="R119" s="32"/>
      <c r="S119" s="36">
        <v>0</v>
      </c>
      <c r="T119" s="32">
        <v>0</v>
      </c>
      <c r="U119" s="40">
        <v>9</v>
      </c>
      <c r="V119" s="32">
        <v>0</v>
      </c>
      <c r="W119" s="94">
        <v>41</v>
      </c>
      <c r="X119" s="31">
        <v>0</v>
      </c>
      <c r="Y119" s="32">
        <v>0</v>
      </c>
      <c r="Z119" s="113">
        <v>0</v>
      </c>
      <c r="AA119" s="32">
        <v>0</v>
      </c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55</v>
      </c>
      <c r="K120" s="98">
        <v>55</v>
      </c>
      <c r="L120" s="99"/>
      <c r="M120" s="100"/>
      <c r="N120" s="101">
        <f t="shared" si="14"/>
        <v>55</v>
      </c>
      <c r="O120" s="102"/>
      <c r="P120" s="103">
        <v>55</v>
      </c>
      <c r="Q120" s="31"/>
      <c r="R120" s="32">
        <v>6</v>
      </c>
      <c r="S120" s="36">
        <v>0</v>
      </c>
      <c r="T120" s="32">
        <v>9</v>
      </c>
      <c r="U120" s="40">
        <v>12</v>
      </c>
      <c r="V120" s="32">
        <v>14</v>
      </c>
      <c r="W120" s="94">
        <v>3</v>
      </c>
      <c r="X120" s="31">
        <v>0</v>
      </c>
      <c r="Y120" s="32">
        <v>3</v>
      </c>
      <c r="Z120" s="113">
        <v>0</v>
      </c>
      <c r="AA120" s="32">
        <v>0</v>
      </c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7</v>
      </c>
      <c r="K121" s="98">
        <v>7</v>
      </c>
      <c r="L121" s="99"/>
      <c r="M121" s="100"/>
      <c r="N121" s="101">
        <f t="shared" si="14"/>
        <v>7</v>
      </c>
      <c r="O121" s="102">
        <v>7</v>
      </c>
      <c r="P121" s="103"/>
      <c r="Q121" s="31"/>
      <c r="R121" s="32"/>
      <c r="S121" s="36">
        <v>4</v>
      </c>
      <c r="T121" s="32">
        <v>0</v>
      </c>
      <c r="U121" s="40">
        <v>1</v>
      </c>
      <c r="V121" s="32">
        <v>0</v>
      </c>
      <c r="W121" s="94">
        <v>8</v>
      </c>
      <c r="X121" s="31">
        <v>3</v>
      </c>
      <c r="Y121" s="32">
        <v>0</v>
      </c>
      <c r="Z121" s="113">
        <v>0</v>
      </c>
      <c r="AA121" s="32">
        <v>0</v>
      </c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32</v>
      </c>
      <c r="K122" s="98">
        <v>32</v>
      </c>
      <c r="L122" s="99"/>
      <c r="M122" s="100"/>
      <c r="N122" s="101">
        <f t="shared" si="14"/>
        <v>43</v>
      </c>
      <c r="O122" s="102"/>
      <c r="P122" s="103">
        <v>43</v>
      </c>
      <c r="Q122" s="31"/>
      <c r="R122" s="32">
        <v>3</v>
      </c>
      <c r="S122" s="36">
        <v>0</v>
      </c>
      <c r="T122" s="32">
        <v>46</v>
      </c>
      <c r="U122" s="40">
        <v>23</v>
      </c>
      <c r="V122" s="32">
        <v>26</v>
      </c>
      <c r="W122" s="94">
        <v>5</v>
      </c>
      <c r="X122" s="31">
        <v>0</v>
      </c>
      <c r="Y122" s="32">
        <v>0</v>
      </c>
      <c r="Z122" s="113">
        <v>0</v>
      </c>
      <c r="AA122" s="32">
        <v>0</v>
      </c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90</v>
      </c>
      <c r="K123" s="98">
        <v>80</v>
      </c>
      <c r="L123" s="99">
        <v>10</v>
      </c>
      <c r="M123" s="100"/>
      <c r="N123" s="101">
        <f t="shared" si="14"/>
        <v>91</v>
      </c>
      <c r="O123" s="102">
        <v>88</v>
      </c>
      <c r="P123" s="103">
        <v>3</v>
      </c>
      <c r="Q123" s="31">
        <v>42</v>
      </c>
      <c r="R123" s="32"/>
      <c r="S123" s="36">
        <v>45</v>
      </c>
      <c r="T123" s="32">
        <v>16</v>
      </c>
      <c r="U123" s="40">
        <v>4</v>
      </c>
      <c r="V123" s="32">
        <v>6</v>
      </c>
      <c r="W123" s="94">
        <v>132</v>
      </c>
      <c r="X123" s="31">
        <v>0</v>
      </c>
      <c r="Y123" s="32">
        <v>0</v>
      </c>
      <c r="Z123" s="113">
        <v>0</v>
      </c>
      <c r="AA123" s="32">
        <v>0</v>
      </c>
      <c r="AB123" s="28">
        <v>164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26</v>
      </c>
      <c r="K124" s="36">
        <v>25</v>
      </c>
      <c r="L124" s="37">
        <v>1</v>
      </c>
      <c r="M124" s="104"/>
      <c r="N124" s="101">
        <f t="shared" si="14"/>
        <v>26</v>
      </c>
      <c r="O124" s="40">
        <v>10</v>
      </c>
      <c r="P124" s="94">
        <v>16</v>
      </c>
      <c r="Q124" s="31"/>
      <c r="R124" s="32"/>
      <c r="S124" s="36">
        <v>9</v>
      </c>
      <c r="T124" s="32">
        <v>9</v>
      </c>
      <c r="U124" s="40">
        <v>9</v>
      </c>
      <c r="V124" s="32">
        <v>21</v>
      </c>
      <c r="W124" s="94">
        <v>0</v>
      </c>
      <c r="X124" s="31">
        <v>0</v>
      </c>
      <c r="Y124" s="32">
        <v>0</v>
      </c>
      <c r="Z124" s="113">
        <v>0</v>
      </c>
      <c r="AA124" s="32">
        <v>0</v>
      </c>
      <c r="AB124" s="28">
        <v>17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31</v>
      </c>
      <c r="K125" s="36">
        <v>29</v>
      </c>
      <c r="L125" s="37">
        <v>2</v>
      </c>
      <c r="M125" s="104"/>
      <c r="N125" s="101">
        <f t="shared" si="14"/>
        <v>31</v>
      </c>
      <c r="O125" s="40">
        <v>31</v>
      </c>
      <c r="P125" s="94"/>
      <c r="Q125" s="31">
        <v>4</v>
      </c>
      <c r="R125" s="32"/>
      <c r="S125" s="36">
        <v>66</v>
      </c>
      <c r="T125" s="32">
        <v>1</v>
      </c>
      <c r="U125" s="40">
        <v>0</v>
      </c>
      <c r="V125" s="32">
        <v>0</v>
      </c>
      <c r="W125" s="94">
        <v>0</v>
      </c>
      <c r="X125" s="31">
        <v>0</v>
      </c>
      <c r="Y125" s="32">
        <v>0</v>
      </c>
      <c r="Z125" s="113">
        <v>0</v>
      </c>
      <c r="AA125" s="32">
        <v>0</v>
      </c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70</v>
      </c>
      <c r="K126" s="106">
        <v>64</v>
      </c>
      <c r="L126" s="107">
        <v>6</v>
      </c>
      <c r="M126" s="108"/>
      <c r="N126" s="101">
        <f t="shared" si="14"/>
        <v>76</v>
      </c>
      <c r="O126" s="92"/>
      <c r="P126" s="93">
        <v>76</v>
      </c>
      <c r="Q126" s="31"/>
      <c r="R126" s="32">
        <v>6</v>
      </c>
      <c r="S126" s="36">
        <v>0</v>
      </c>
      <c r="T126" s="32">
        <v>40</v>
      </c>
      <c r="U126" s="40">
        <v>34</v>
      </c>
      <c r="V126" s="32">
        <v>28</v>
      </c>
      <c r="W126" s="94">
        <v>7</v>
      </c>
      <c r="X126" s="31">
        <v>0</v>
      </c>
      <c r="Y126" s="32">
        <v>36</v>
      </c>
      <c r="Z126" s="113">
        <v>0</v>
      </c>
      <c r="AA126" s="32">
        <v>0</v>
      </c>
      <c r="AB126" s="28">
        <v>6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/>
      <c r="L127" s="99"/>
      <c r="M127" s="100"/>
      <c r="N127" s="101">
        <f t="shared" si="14"/>
        <v>0</v>
      </c>
      <c r="O127" s="102"/>
      <c r="P127" s="103"/>
      <c r="Q127" s="31"/>
      <c r="R127" s="32"/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>
        <v>0</v>
      </c>
      <c r="AA127" s="32">
        <v>0</v>
      </c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7</v>
      </c>
      <c r="K128" s="98">
        <v>7</v>
      </c>
      <c r="L128" s="99"/>
      <c r="M128" s="100"/>
      <c r="N128" s="101">
        <f t="shared" si="14"/>
        <v>8</v>
      </c>
      <c r="O128" s="102"/>
      <c r="P128" s="103">
        <v>8</v>
      </c>
      <c r="Q128" s="31"/>
      <c r="R128" s="32"/>
      <c r="S128" s="36">
        <v>0</v>
      </c>
      <c r="T128" s="32">
        <v>1</v>
      </c>
      <c r="U128" s="40">
        <v>0</v>
      </c>
      <c r="V128" s="32">
        <v>0</v>
      </c>
      <c r="W128" s="94">
        <v>0</v>
      </c>
      <c r="X128" s="31">
        <v>0</v>
      </c>
      <c r="Y128" s="32">
        <v>18</v>
      </c>
      <c r="Z128" s="113">
        <v>0</v>
      </c>
      <c r="AA128" s="32">
        <v>0</v>
      </c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/>
      <c r="P129" s="103"/>
      <c r="Q129" s="31"/>
      <c r="R129" s="32"/>
      <c r="S129" s="36"/>
      <c r="T129" s="32"/>
      <c r="U129" s="40"/>
      <c r="V129" s="32"/>
      <c r="W129" s="94"/>
      <c r="X129" s="31"/>
      <c r="Y129" s="32"/>
      <c r="Z129" s="113"/>
      <c r="AA129" s="32"/>
      <c r="AB129" s="28"/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/>
      <c r="P130" s="94"/>
      <c r="Q130" s="31"/>
      <c r="R130" s="32"/>
      <c r="S130" s="36"/>
      <c r="T130" s="32"/>
      <c r="U130" s="40"/>
      <c r="V130" s="32"/>
      <c r="W130" s="94"/>
      <c r="X130" s="31"/>
      <c r="Y130" s="32"/>
      <c r="Z130" s="113"/>
      <c r="AA130" s="32"/>
      <c r="AB130" s="28"/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458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604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955</v>
      </c>
      <c r="K136" s="70">
        <f t="shared" si="17"/>
        <v>886</v>
      </c>
      <c r="L136" s="66">
        <f t="shared" si="17"/>
        <v>69</v>
      </c>
      <c r="M136" s="66">
        <f t="shared" si="17"/>
        <v>0</v>
      </c>
      <c r="N136" s="123">
        <f>SUM(N76:N135)</f>
        <v>1002</v>
      </c>
      <c r="O136" s="65">
        <f t="shared" si="17"/>
        <v>267</v>
      </c>
      <c r="P136" s="68">
        <f t="shared" si="17"/>
        <v>735</v>
      </c>
      <c r="Q136" s="70">
        <f t="shared" si="17"/>
        <v>60</v>
      </c>
      <c r="R136" s="124">
        <f>SUM(R76:R135)</f>
        <v>63</v>
      </c>
      <c r="S136" s="605">
        <f>SUM(S76:S135)</f>
        <v>204</v>
      </c>
      <c r="T136" s="606">
        <f>SUM(T76:T135)</f>
        <v>388</v>
      </c>
      <c r="U136" s="65">
        <f t="shared" si="17"/>
        <v>240</v>
      </c>
      <c r="V136" s="67">
        <f t="shared" si="17"/>
        <v>351</v>
      </c>
      <c r="W136" s="124">
        <f>SUM(W76:W135)</f>
        <v>3388</v>
      </c>
      <c r="X136" s="69">
        <f t="shared" ref="X136:AI136" si="18">SUM(X76:X135)</f>
        <v>23</v>
      </c>
      <c r="Y136" s="67">
        <f t="shared" si="18"/>
        <v>233</v>
      </c>
      <c r="Z136" s="124">
        <f t="shared" si="18"/>
        <v>0</v>
      </c>
      <c r="AA136" s="124">
        <f t="shared" si="18"/>
        <v>0</v>
      </c>
      <c r="AB136" s="124">
        <f t="shared" si="18"/>
        <v>228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3</v>
      </c>
      <c r="AH136" s="66">
        <f t="shared" si="18"/>
        <v>11</v>
      </c>
      <c r="AI136" s="124">
        <f t="shared" si="18"/>
        <v>11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604" t="s">
        <v>129</v>
      </c>
      <c r="B138" s="607" t="s">
        <v>99</v>
      </c>
      <c r="C138" s="565" t="s">
        <v>13</v>
      </c>
      <c r="D138" s="566" t="s">
        <v>14</v>
      </c>
      <c r="E138" s="567" t="s">
        <v>15</v>
      </c>
      <c r="F138" s="567" t="s">
        <v>16</v>
      </c>
      <c r="G138" s="567" t="s">
        <v>17</v>
      </c>
      <c r="H138" s="568" t="s">
        <v>18</v>
      </c>
      <c r="I138" s="568" t="s">
        <v>19</v>
      </c>
      <c r="J138" s="568" t="s">
        <v>20</v>
      </c>
      <c r="K138" s="568" t="s">
        <v>21</v>
      </c>
      <c r="L138" s="568" t="s">
        <v>22</v>
      </c>
      <c r="M138" s="568" t="s">
        <v>23</v>
      </c>
      <c r="N138" s="568" t="s">
        <v>24</v>
      </c>
      <c r="O138" s="568" t="s">
        <v>25</v>
      </c>
      <c r="P138" s="568" t="s">
        <v>26</v>
      </c>
      <c r="Q138" s="568" t="s">
        <v>27</v>
      </c>
      <c r="R138" s="568" t="s">
        <v>28</v>
      </c>
      <c r="S138" s="608" t="s">
        <v>130</v>
      </c>
      <c r="T138" s="609" t="s">
        <v>131</v>
      </c>
      <c r="U138" s="609" t="s">
        <v>132</v>
      </c>
    </row>
    <row r="139" spans="1:66" x14ac:dyDescent="0.25">
      <c r="A139" s="577" t="s">
        <v>133</v>
      </c>
      <c r="B139" s="610">
        <f>SUM(C139:S139)</f>
        <v>0</v>
      </c>
      <c r="C139" s="573">
        <v>0</v>
      </c>
      <c r="D139" s="574"/>
      <c r="E139" s="574"/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611"/>
      <c r="T139" s="612"/>
      <c r="U139" s="612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228</v>
      </c>
      <c r="C140" s="36">
        <v>14</v>
      </c>
      <c r="D140" s="37">
        <v>15</v>
      </c>
      <c r="E140" s="37">
        <v>20</v>
      </c>
      <c r="F140" s="37">
        <v>7</v>
      </c>
      <c r="G140" s="37">
        <v>7</v>
      </c>
      <c r="H140" s="37">
        <v>3</v>
      </c>
      <c r="I140" s="37">
        <v>6</v>
      </c>
      <c r="J140" s="37">
        <v>11</v>
      </c>
      <c r="K140" s="37">
        <v>7</v>
      </c>
      <c r="L140" s="37">
        <v>15</v>
      </c>
      <c r="M140" s="37">
        <v>17</v>
      </c>
      <c r="N140" s="37">
        <v>25</v>
      </c>
      <c r="O140" s="37">
        <v>22</v>
      </c>
      <c r="P140" s="37">
        <v>22</v>
      </c>
      <c r="Q140" s="37">
        <v>17</v>
      </c>
      <c r="R140" s="37">
        <v>15</v>
      </c>
      <c r="S140" s="135">
        <v>5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303</v>
      </c>
      <c r="C141" s="36">
        <v>0</v>
      </c>
      <c r="D141" s="37">
        <v>0</v>
      </c>
      <c r="E141" s="37">
        <v>0</v>
      </c>
      <c r="F141" s="37">
        <v>4</v>
      </c>
      <c r="G141" s="37">
        <v>6</v>
      </c>
      <c r="H141" s="37">
        <v>5</v>
      </c>
      <c r="I141" s="37">
        <v>10</v>
      </c>
      <c r="J141" s="37">
        <v>10</v>
      </c>
      <c r="K141" s="37">
        <v>23</v>
      </c>
      <c r="L141" s="37">
        <v>41</v>
      </c>
      <c r="M141" s="37">
        <v>35</v>
      </c>
      <c r="N141" s="37">
        <v>41</v>
      </c>
      <c r="O141" s="37">
        <v>38</v>
      </c>
      <c r="P141" s="37">
        <v>30</v>
      </c>
      <c r="Q141" s="37">
        <v>22</v>
      </c>
      <c r="R141" s="37">
        <v>24</v>
      </c>
      <c r="S141" s="135">
        <v>14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196</v>
      </c>
      <c r="C142" s="36">
        <v>0</v>
      </c>
      <c r="D142" s="37">
        <v>0</v>
      </c>
      <c r="E142" s="37">
        <v>0</v>
      </c>
      <c r="F142" s="37">
        <v>7</v>
      </c>
      <c r="G142" s="37">
        <v>30</v>
      </c>
      <c r="H142" s="37">
        <v>50</v>
      </c>
      <c r="I142" s="37">
        <v>56</v>
      </c>
      <c r="J142" s="37">
        <v>44</v>
      </c>
      <c r="K142" s="37">
        <v>9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203</v>
      </c>
      <c r="C144" s="36">
        <v>0</v>
      </c>
      <c r="D144" s="37">
        <v>0</v>
      </c>
      <c r="E144" s="37">
        <v>0</v>
      </c>
      <c r="F144" s="37">
        <v>0</v>
      </c>
      <c r="G144" s="37">
        <v>1</v>
      </c>
      <c r="H144" s="37">
        <v>1</v>
      </c>
      <c r="I144" s="37">
        <v>3</v>
      </c>
      <c r="J144" s="37">
        <v>4</v>
      </c>
      <c r="K144" s="37">
        <v>6</v>
      </c>
      <c r="L144" s="37">
        <v>2</v>
      </c>
      <c r="M144" s="37">
        <v>9</v>
      </c>
      <c r="N144" s="37">
        <v>14</v>
      </c>
      <c r="O144" s="37">
        <v>29</v>
      </c>
      <c r="P144" s="37">
        <v>28</v>
      </c>
      <c r="Q144" s="37">
        <v>31</v>
      </c>
      <c r="R144" s="37">
        <v>29</v>
      </c>
      <c r="S144" s="135">
        <v>46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276</v>
      </c>
      <c r="C145" s="36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2</v>
      </c>
      <c r="I145" s="37">
        <v>3</v>
      </c>
      <c r="J145" s="37">
        <v>4</v>
      </c>
      <c r="K145" s="37">
        <v>5</v>
      </c>
      <c r="L145" s="37">
        <v>12</v>
      </c>
      <c r="M145" s="37">
        <v>6</v>
      </c>
      <c r="N145" s="37">
        <v>30</v>
      </c>
      <c r="O145" s="37">
        <v>34</v>
      </c>
      <c r="P145" s="37">
        <v>32</v>
      </c>
      <c r="Q145" s="37">
        <v>38</v>
      </c>
      <c r="R145" s="37">
        <v>44</v>
      </c>
      <c r="S145" s="135">
        <v>66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243</v>
      </c>
      <c r="C147" s="36">
        <v>2</v>
      </c>
      <c r="D147" s="37">
        <v>0</v>
      </c>
      <c r="E147" s="37">
        <v>6</v>
      </c>
      <c r="F147" s="37">
        <v>13</v>
      </c>
      <c r="G147" s="37">
        <v>23</v>
      </c>
      <c r="H147" s="37">
        <v>35</v>
      </c>
      <c r="I147" s="37">
        <v>35</v>
      </c>
      <c r="J147" s="37">
        <v>29</v>
      </c>
      <c r="K147" s="37">
        <v>26</v>
      </c>
      <c r="L147" s="37">
        <v>23</v>
      </c>
      <c r="M147" s="37">
        <v>14</v>
      </c>
      <c r="N147" s="37">
        <v>21</v>
      </c>
      <c r="O147" s="37">
        <v>11</v>
      </c>
      <c r="P147" s="37">
        <v>3</v>
      </c>
      <c r="Q147" s="37">
        <v>1</v>
      </c>
      <c r="R147" s="37">
        <v>0</v>
      </c>
      <c r="S147" s="135">
        <v>1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138</v>
      </c>
      <c r="C149" s="36">
        <v>3</v>
      </c>
      <c r="D149" s="37">
        <v>29</v>
      </c>
      <c r="E149" s="37">
        <v>50</v>
      </c>
      <c r="F149" s="37">
        <v>56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167</v>
      </c>
      <c r="C150" s="36">
        <v>122</v>
      </c>
      <c r="D150" s="37">
        <v>21</v>
      </c>
      <c r="E150" s="37">
        <v>16</v>
      </c>
      <c r="F150" s="37">
        <v>7</v>
      </c>
      <c r="G150" s="37">
        <v>1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29</v>
      </c>
      <c r="C151" s="36">
        <v>0</v>
      </c>
      <c r="D151" s="37">
        <v>0</v>
      </c>
      <c r="E151" s="37">
        <v>0</v>
      </c>
      <c r="F151" s="37">
        <v>0</v>
      </c>
      <c r="G151" s="37">
        <v>5</v>
      </c>
      <c r="H151" s="37">
        <v>7</v>
      </c>
      <c r="I151" s="37">
        <v>6</v>
      </c>
      <c r="J151" s="37">
        <v>5</v>
      </c>
      <c r="K151" s="37">
        <v>2</v>
      </c>
      <c r="L151" s="37">
        <v>2</v>
      </c>
      <c r="M151" s="37">
        <v>1</v>
      </c>
      <c r="N151" s="37">
        <v>0</v>
      </c>
      <c r="O151" s="37">
        <v>0</v>
      </c>
      <c r="P151" s="37">
        <v>1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19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1</v>
      </c>
      <c r="I152" s="37">
        <v>3</v>
      </c>
      <c r="J152" s="37">
        <v>2</v>
      </c>
      <c r="K152" s="37">
        <v>5</v>
      </c>
      <c r="L152" s="37">
        <v>4</v>
      </c>
      <c r="M152" s="37">
        <v>1</v>
      </c>
      <c r="N152" s="37">
        <v>2</v>
      </c>
      <c r="O152" s="37">
        <v>0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178</v>
      </c>
      <c r="C153" s="36">
        <v>1</v>
      </c>
      <c r="D153" s="37">
        <v>7</v>
      </c>
      <c r="E153" s="37">
        <v>18</v>
      </c>
      <c r="F153" s="37">
        <v>19</v>
      </c>
      <c r="G153" s="37">
        <v>17</v>
      </c>
      <c r="H153" s="37">
        <v>29</v>
      </c>
      <c r="I153" s="37">
        <v>22</v>
      </c>
      <c r="J153" s="37">
        <v>17</v>
      </c>
      <c r="K153" s="37">
        <v>12</v>
      </c>
      <c r="L153" s="37">
        <v>21</v>
      </c>
      <c r="M153" s="37">
        <v>9</v>
      </c>
      <c r="N153" s="37">
        <v>2</v>
      </c>
      <c r="O153" s="37">
        <v>3</v>
      </c>
      <c r="P153" s="37">
        <v>1</v>
      </c>
      <c r="Q153" s="37">
        <v>0</v>
      </c>
      <c r="R153" s="37">
        <v>0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/>
      <c r="U154" s="141"/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579">
        <f>SUM(B139:B154)</f>
        <v>1980</v>
      </c>
      <c r="C155" s="70">
        <f t="shared" ref="C155:T155" si="27">SUM(C139:C154)</f>
        <v>142</v>
      </c>
      <c r="D155" s="66">
        <f t="shared" si="27"/>
        <v>72</v>
      </c>
      <c r="E155" s="66">
        <f t="shared" si="27"/>
        <v>110</v>
      </c>
      <c r="F155" s="66">
        <f t="shared" si="27"/>
        <v>113</v>
      </c>
      <c r="G155" s="66">
        <f t="shared" si="27"/>
        <v>91</v>
      </c>
      <c r="H155" s="66">
        <f>SUM(H139:H154)</f>
        <v>133</v>
      </c>
      <c r="I155" s="66">
        <f t="shared" si="27"/>
        <v>144</v>
      </c>
      <c r="J155" s="66">
        <f t="shared" si="27"/>
        <v>126</v>
      </c>
      <c r="K155" s="66">
        <f t="shared" si="27"/>
        <v>95</v>
      </c>
      <c r="L155" s="66">
        <f t="shared" si="27"/>
        <v>120</v>
      </c>
      <c r="M155" s="66">
        <f t="shared" si="27"/>
        <v>92</v>
      </c>
      <c r="N155" s="66">
        <f t="shared" si="27"/>
        <v>135</v>
      </c>
      <c r="O155" s="66">
        <f t="shared" si="27"/>
        <v>137</v>
      </c>
      <c r="P155" s="66">
        <f t="shared" si="27"/>
        <v>117</v>
      </c>
      <c r="Q155" s="66">
        <f t="shared" si="27"/>
        <v>109</v>
      </c>
      <c r="R155" s="66">
        <f t="shared" si="27"/>
        <v>112</v>
      </c>
      <c r="S155" s="143">
        <f t="shared" si="27"/>
        <v>132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613" t="s">
        <v>151</v>
      </c>
      <c r="B157" s="614"/>
      <c r="C157" s="613" t="s">
        <v>149</v>
      </c>
      <c r="D157" s="538"/>
      <c r="E157" s="614"/>
      <c r="F157" s="563" t="s">
        <v>152</v>
      </c>
      <c r="G157" s="544"/>
      <c r="H157" s="544"/>
      <c r="I157" s="544"/>
      <c r="J157" s="544"/>
      <c r="K157" s="544"/>
      <c r="L157" s="544"/>
      <c r="M157" s="544"/>
      <c r="N157" s="544"/>
      <c r="O157" s="544"/>
      <c r="P157" s="544"/>
      <c r="Q157" s="544"/>
      <c r="R157" s="544"/>
      <c r="S157" s="544"/>
      <c r="T157" s="544"/>
      <c r="U157" s="544"/>
      <c r="V157" s="544"/>
      <c r="W157" s="544"/>
      <c r="X157" s="544"/>
      <c r="Y157" s="544"/>
      <c r="Z157" s="544"/>
      <c r="AA157" s="544"/>
      <c r="AB157" s="544"/>
      <c r="AC157" s="544"/>
      <c r="AD157" s="544"/>
      <c r="AE157" s="544"/>
      <c r="AF157" s="544"/>
      <c r="AG157" s="544"/>
      <c r="AH157" s="544"/>
      <c r="AI157" s="544"/>
      <c r="AJ157" s="544"/>
      <c r="AK157" s="544"/>
      <c r="AL157" s="544"/>
      <c r="AM157" s="615"/>
      <c r="AN157" s="560" t="s">
        <v>9</v>
      </c>
      <c r="AO157" s="560" t="s">
        <v>153</v>
      </c>
      <c r="AP157" s="562" t="s">
        <v>154</v>
      </c>
      <c r="AQ157" s="560" t="s">
        <v>155</v>
      </c>
    </row>
    <row r="158" spans="1:67" x14ac:dyDescent="0.25">
      <c r="A158" s="518"/>
      <c r="B158" s="519"/>
      <c r="C158" s="505"/>
      <c r="D158" s="506"/>
      <c r="E158" s="507"/>
      <c r="F158" s="584" t="s">
        <v>13</v>
      </c>
      <c r="G158" s="585"/>
      <c r="H158" s="584" t="s">
        <v>14</v>
      </c>
      <c r="I158" s="585"/>
      <c r="J158" s="584" t="s">
        <v>15</v>
      </c>
      <c r="K158" s="585"/>
      <c r="L158" s="584" t="s">
        <v>16</v>
      </c>
      <c r="M158" s="585"/>
      <c r="N158" s="584" t="s">
        <v>17</v>
      </c>
      <c r="O158" s="585"/>
      <c r="P158" s="563" t="s">
        <v>18</v>
      </c>
      <c r="Q158" s="564"/>
      <c r="R158" s="563" t="s">
        <v>19</v>
      </c>
      <c r="S158" s="564"/>
      <c r="T158" s="563" t="s">
        <v>20</v>
      </c>
      <c r="U158" s="564"/>
      <c r="V158" s="563" t="s">
        <v>21</v>
      </c>
      <c r="W158" s="564"/>
      <c r="X158" s="563" t="s">
        <v>22</v>
      </c>
      <c r="Y158" s="564"/>
      <c r="Z158" s="563" t="s">
        <v>23</v>
      </c>
      <c r="AA158" s="564"/>
      <c r="AB158" s="563" t="s">
        <v>24</v>
      </c>
      <c r="AC158" s="564"/>
      <c r="AD158" s="563" t="s">
        <v>25</v>
      </c>
      <c r="AE158" s="564"/>
      <c r="AF158" s="563" t="s">
        <v>26</v>
      </c>
      <c r="AG158" s="564"/>
      <c r="AH158" s="563" t="s">
        <v>27</v>
      </c>
      <c r="AI158" s="564"/>
      <c r="AJ158" s="563" t="s">
        <v>28</v>
      </c>
      <c r="AK158" s="564"/>
      <c r="AL158" s="563" t="s">
        <v>29</v>
      </c>
      <c r="AM158" s="615"/>
      <c r="AN158" s="491"/>
      <c r="AO158" s="491"/>
      <c r="AP158" s="493"/>
      <c r="AQ158" s="491"/>
    </row>
    <row r="159" spans="1:67" x14ac:dyDescent="0.25">
      <c r="A159" s="505"/>
      <c r="B159" s="507"/>
      <c r="C159" s="572" t="s">
        <v>156</v>
      </c>
      <c r="D159" s="568" t="s">
        <v>30</v>
      </c>
      <c r="E159" s="616" t="s">
        <v>31</v>
      </c>
      <c r="F159" s="565" t="s">
        <v>30</v>
      </c>
      <c r="G159" s="617" t="s">
        <v>31</v>
      </c>
      <c r="H159" s="565" t="s">
        <v>30</v>
      </c>
      <c r="I159" s="617" t="s">
        <v>31</v>
      </c>
      <c r="J159" s="565" t="s">
        <v>30</v>
      </c>
      <c r="K159" s="617" t="s">
        <v>31</v>
      </c>
      <c r="L159" s="565" t="s">
        <v>30</v>
      </c>
      <c r="M159" s="617" t="s">
        <v>31</v>
      </c>
      <c r="N159" s="565" t="s">
        <v>30</v>
      </c>
      <c r="O159" s="617" t="s">
        <v>31</v>
      </c>
      <c r="P159" s="565" t="s">
        <v>30</v>
      </c>
      <c r="Q159" s="617" t="s">
        <v>31</v>
      </c>
      <c r="R159" s="565" t="s">
        <v>30</v>
      </c>
      <c r="S159" s="617" t="s">
        <v>31</v>
      </c>
      <c r="T159" s="565" t="s">
        <v>30</v>
      </c>
      <c r="U159" s="617" t="s">
        <v>31</v>
      </c>
      <c r="V159" s="565" t="s">
        <v>30</v>
      </c>
      <c r="W159" s="617" t="s">
        <v>31</v>
      </c>
      <c r="X159" s="565" t="s">
        <v>30</v>
      </c>
      <c r="Y159" s="617" t="s">
        <v>31</v>
      </c>
      <c r="Z159" s="565" t="s">
        <v>30</v>
      </c>
      <c r="AA159" s="617" t="s">
        <v>31</v>
      </c>
      <c r="AB159" s="565" t="s">
        <v>30</v>
      </c>
      <c r="AC159" s="617" t="s">
        <v>31</v>
      </c>
      <c r="AD159" s="565" t="s">
        <v>30</v>
      </c>
      <c r="AE159" s="617" t="s">
        <v>31</v>
      </c>
      <c r="AF159" s="565" t="s">
        <v>30</v>
      </c>
      <c r="AG159" s="617" t="s">
        <v>31</v>
      </c>
      <c r="AH159" s="565" t="s">
        <v>30</v>
      </c>
      <c r="AI159" s="617" t="s">
        <v>31</v>
      </c>
      <c r="AJ159" s="565" t="s">
        <v>30</v>
      </c>
      <c r="AK159" s="617" t="s">
        <v>31</v>
      </c>
      <c r="AL159" s="565" t="s">
        <v>30</v>
      </c>
      <c r="AM159" s="618" t="s">
        <v>31</v>
      </c>
      <c r="AN159" s="495"/>
      <c r="AO159" s="495"/>
      <c r="AP159" s="494"/>
      <c r="AQ159" s="495"/>
    </row>
    <row r="160" spans="1:67" x14ac:dyDescent="0.25">
      <c r="A160" s="619" t="s">
        <v>157</v>
      </c>
      <c r="B160" s="620"/>
      <c r="C160" s="621">
        <f>SUM(D160+E160)</f>
        <v>1145</v>
      </c>
      <c r="D160" s="545">
        <f>SUM(F160+H160+J160+L160+N160+P160+R160+T160+V160+X160+Z160+AB160+AD160+AF160+AH160+AJ160+AL160)</f>
        <v>554</v>
      </c>
      <c r="E160" s="622">
        <f>SUM(G160+I160+K160+M160+O160+Q160+S160+U160+W160+Y160+AA160+AC160+AE160+AG160+AI160+AK160+AM160)</f>
        <v>591</v>
      </c>
      <c r="F160" s="541">
        <v>14</v>
      </c>
      <c r="G160" s="554">
        <v>4</v>
      </c>
      <c r="H160" s="541">
        <v>37</v>
      </c>
      <c r="I160" s="554">
        <v>3</v>
      </c>
      <c r="J160" s="541">
        <v>9</v>
      </c>
      <c r="K160" s="546">
        <v>6</v>
      </c>
      <c r="L160" s="541">
        <v>4</v>
      </c>
      <c r="M160" s="546">
        <v>5</v>
      </c>
      <c r="N160" s="541">
        <v>4</v>
      </c>
      <c r="O160" s="546">
        <v>3</v>
      </c>
      <c r="P160" s="541">
        <v>9</v>
      </c>
      <c r="Q160" s="546">
        <v>9</v>
      </c>
      <c r="R160" s="541">
        <v>5</v>
      </c>
      <c r="S160" s="546">
        <v>15</v>
      </c>
      <c r="T160" s="541">
        <v>11</v>
      </c>
      <c r="U160" s="546">
        <v>16</v>
      </c>
      <c r="V160" s="541">
        <v>13</v>
      </c>
      <c r="W160" s="546">
        <v>27</v>
      </c>
      <c r="X160" s="541">
        <v>20</v>
      </c>
      <c r="Y160" s="546">
        <v>32</v>
      </c>
      <c r="Z160" s="541">
        <v>22</v>
      </c>
      <c r="AA160" s="546">
        <v>40</v>
      </c>
      <c r="AB160" s="541">
        <v>39</v>
      </c>
      <c r="AC160" s="546">
        <v>60</v>
      </c>
      <c r="AD160" s="541">
        <v>47</v>
      </c>
      <c r="AE160" s="546">
        <v>65</v>
      </c>
      <c r="AF160" s="541">
        <v>72</v>
      </c>
      <c r="AG160" s="546">
        <v>76</v>
      </c>
      <c r="AH160" s="541">
        <v>81</v>
      </c>
      <c r="AI160" s="546">
        <v>92</v>
      </c>
      <c r="AJ160" s="541">
        <v>88</v>
      </c>
      <c r="AK160" s="546">
        <v>69</v>
      </c>
      <c r="AL160" s="553">
        <v>79</v>
      </c>
      <c r="AM160" s="547">
        <v>69</v>
      </c>
      <c r="AN160" s="554">
        <v>1137</v>
      </c>
      <c r="AO160" s="555">
        <v>942</v>
      </c>
      <c r="AP160" s="555">
        <v>0</v>
      </c>
      <c r="AQ160" s="554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562" t="s">
        <v>158</v>
      </c>
      <c r="B161" s="577" t="s">
        <v>159</v>
      </c>
      <c r="C161" s="153">
        <f>SUM(D161:E161)</f>
        <v>119</v>
      </c>
      <c r="D161" s="623"/>
      <c r="E161" s="624">
        <f>SUM(K161+M161+O161+Q161+S161+U161+W161+Y161+AA161+AC161+AE161+AG161+AI161+AK161+AM161)</f>
        <v>119</v>
      </c>
      <c r="F161" s="625"/>
      <c r="G161" s="626"/>
      <c r="H161" s="625"/>
      <c r="I161" s="626"/>
      <c r="J161" s="625"/>
      <c r="K161" s="602">
        <v>1</v>
      </c>
      <c r="L161" s="625"/>
      <c r="M161" s="602">
        <v>4</v>
      </c>
      <c r="N161" s="625"/>
      <c r="O161" s="602">
        <v>20</v>
      </c>
      <c r="P161" s="625"/>
      <c r="Q161" s="602">
        <v>27</v>
      </c>
      <c r="R161" s="625"/>
      <c r="S161" s="602">
        <v>32</v>
      </c>
      <c r="T161" s="625"/>
      <c r="U161" s="602">
        <v>28</v>
      </c>
      <c r="V161" s="625"/>
      <c r="W161" s="602">
        <v>7</v>
      </c>
      <c r="X161" s="625"/>
      <c r="Y161" s="602"/>
      <c r="Z161" s="625"/>
      <c r="AA161" s="602"/>
      <c r="AB161" s="625"/>
      <c r="AC161" s="602"/>
      <c r="AD161" s="625"/>
      <c r="AE161" s="602"/>
      <c r="AF161" s="625"/>
      <c r="AG161" s="602"/>
      <c r="AH161" s="625"/>
      <c r="AI161" s="602"/>
      <c r="AJ161" s="625"/>
      <c r="AK161" s="602"/>
      <c r="AL161" s="625"/>
      <c r="AM161" s="611"/>
      <c r="AN161" s="612">
        <v>119</v>
      </c>
      <c r="AO161" s="627">
        <v>0</v>
      </c>
      <c r="AP161" s="627">
        <v>0</v>
      </c>
      <c r="AQ161" s="612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/>
      <c r="AO162" s="162">
        <v>0</v>
      </c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698</v>
      </c>
      <c r="D163" s="165">
        <f>SUM(F163+H163+J163+L163+N163+P163+R163+T163+V163+X163+Z163+AB163+AD163+AF163+AH163+AJ163+AL163)</f>
        <v>179</v>
      </c>
      <c r="E163" s="166">
        <f>SUM(G163+I163+K163+M163+O163+Q163+S163+U163+W163+Y163+AA163+AC163+AE163+AG163+AI163+AK163+AM163)</f>
        <v>519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1</v>
      </c>
      <c r="L163" s="36">
        <v>1</v>
      </c>
      <c r="M163" s="32">
        <v>6</v>
      </c>
      <c r="N163" s="36">
        <v>13</v>
      </c>
      <c r="O163" s="32">
        <v>28</v>
      </c>
      <c r="P163" s="36">
        <v>27</v>
      </c>
      <c r="Q163" s="32">
        <v>66</v>
      </c>
      <c r="R163" s="36">
        <v>21</v>
      </c>
      <c r="S163" s="32">
        <v>98</v>
      </c>
      <c r="T163" s="36">
        <v>35</v>
      </c>
      <c r="U163" s="32">
        <v>67</v>
      </c>
      <c r="V163" s="36">
        <v>22</v>
      </c>
      <c r="W163" s="32">
        <v>43</v>
      </c>
      <c r="X163" s="36">
        <v>19</v>
      </c>
      <c r="Y163" s="32">
        <v>60</v>
      </c>
      <c r="Z163" s="36">
        <v>18</v>
      </c>
      <c r="AA163" s="32">
        <v>47</v>
      </c>
      <c r="AB163" s="36">
        <v>7</v>
      </c>
      <c r="AC163" s="32">
        <v>33</v>
      </c>
      <c r="AD163" s="36">
        <v>8</v>
      </c>
      <c r="AE163" s="32">
        <v>26</v>
      </c>
      <c r="AF163" s="36">
        <v>0</v>
      </c>
      <c r="AG163" s="32">
        <v>22</v>
      </c>
      <c r="AH163" s="36">
        <v>4</v>
      </c>
      <c r="AI163" s="32">
        <v>10</v>
      </c>
      <c r="AJ163" s="36">
        <v>4</v>
      </c>
      <c r="AK163" s="32">
        <v>8</v>
      </c>
      <c r="AL163" s="31">
        <v>0</v>
      </c>
      <c r="AM163" s="135">
        <v>4</v>
      </c>
      <c r="AN163" s="26">
        <v>698</v>
      </c>
      <c r="AO163" s="113">
        <v>218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/>
      <c r="AO164" s="174">
        <v>0</v>
      </c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628" t="s">
        <v>163</v>
      </c>
      <c r="B165" s="629"/>
      <c r="C165" s="175">
        <f t="shared" si="37"/>
        <v>573</v>
      </c>
      <c r="D165" s="176">
        <f t="shared" ref="D165:E170" si="38">SUM(F165+H165+J165+L165+N165+P165+R165+T165+V165+X165+Z165+AB165+AD165+AF165+AH165+AJ165+AL165)</f>
        <v>265</v>
      </c>
      <c r="E165" s="177">
        <f t="shared" si="38"/>
        <v>308</v>
      </c>
      <c r="F165" s="27">
        <v>87</v>
      </c>
      <c r="G165" s="26">
        <v>67</v>
      </c>
      <c r="H165" s="27">
        <v>17</v>
      </c>
      <c r="I165" s="26">
        <v>11</v>
      </c>
      <c r="J165" s="27">
        <v>10</v>
      </c>
      <c r="K165" s="28">
        <v>14</v>
      </c>
      <c r="L165" s="27">
        <v>5</v>
      </c>
      <c r="M165" s="28">
        <v>4</v>
      </c>
      <c r="N165" s="27">
        <v>2</v>
      </c>
      <c r="O165" s="28">
        <v>5</v>
      </c>
      <c r="P165" s="27">
        <v>2</v>
      </c>
      <c r="Q165" s="28">
        <v>3</v>
      </c>
      <c r="R165" s="27">
        <v>2</v>
      </c>
      <c r="S165" s="28">
        <v>5</v>
      </c>
      <c r="T165" s="27">
        <v>2</v>
      </c>
      <c r="U165" s="28">
        <v>12</v>
      </c>
      <c r="V165" s="27">
        <v>3</v>
      </c>
      <c r="W165" s="28">
        <v>12</v>
      </c>
      <c r="X165" s="27">
        <v>4</v>
      </c>
      <c r="Y165" s="28">
        <v>13</v>
      </c>
      <c r="Z165" s="27">
        <v>6</v>
      </c>
      <c r="AA165" s="28">
        <v>18</v>
      </c>
      <c r="AB165" s="27">
        <v>12</v>
      </c>
      <c r="AC165" s="28">
        <v>24</v>
      </c>
      <c r="AD165" s="27">
        <v>9</v>
      </c>
      <c r="AE165" s="28">
        <v>26</v>
      </c>
      <c r="AF165" s="27">
        <v>18</v>
      </c>
      <c r="AG165" s="28">
        <v>17</v>
      </c>
      <c r="AH165" s="27">
        <v>18</v>
      </c>
      <c r="AI165" s="26">
        <v>28</v>
      </c>
      <c r="AJ165" s="27">
        <v>27</v>
      </c>
      <c r="AK165" s="26">
        <v>23</v>
      </c>
      <c r="AL165" s="51">
        <v>41</v>
      </c>
      <c r="AM165" s="161">
        <v>26</v>
      </c>
      <c r="AN165" s="26">
        <v>573</v>
      </c>
      <c r="AO165" s="162">
        <v>480</v>
      </c>
      <c r="AP165" s="162">
        <v>0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60</v>
      </c>
      <c r="D166" s="165">
        <f t="shared" si="38"/>
        <v>14</v>
      </c>
      <c r="E166" s="166">
        <f t="shared" si="38"/>
        <v>46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0</v>
      </c>
      <c r="M166" s="32">
        <v>0</v>
      </c>
      <c r="N166" s="36">
        <v>0</v>
      </c>
      <c r="O166" s="32">
        <v>0</v>
      </c>
      <c r="P166" s="36">
        <v>0</v>
      </c>
      <c r="Q166" s="32">
        <v>1</v>
      </c>
      <c r="R166" s="36">
        <v>1</v>
      </c>
      <c r="S166" s="32">
        <v>1</v>
      </c>
      <c r="T166" s="36">
        <v>2</v>
      </c>
      <c r="U166" s="32">
        <v>7</v>
      </c>
      <c r="V166" s="36">
        <v>1</v>
      </c>
      <c r="W166" s="32">
        <v>9</v>
      </c>
      <c r="X166" s="36">
        <v>0</v>
      </c>
      <c r="Y166" s="32">
        <v>9</v>
      </c>
      <c r="Z166" s="36">
        <v>2</v>
      </c>
      <c r="AA166" s="32">
        <v>2</v>
      </c>
      <c r="AB166" s="36">
        <v>0</v>
      </c>
      <c r="AC166" s="38">
        <v>5</v>
      </c>
      <c r="AD166" s="36">
        <v>1</v>
      </c>
      <c r="AE166" s="38">
        <v>6</v>
      </c>
      <c r="AF166" s="36">
        <v>1</v>
      </c>
      <c r="AG166" s="38">
        <v>2</v>
      </c>
      <c r="AH166" s="36">
        <v>0</v>
      </c>
      <c r="AI166" s="38">
        <v>1</v>
      </c>
      <c r="AJ166" s="36">
        <v>3</v>
      </c>
      <c r="AK166" s="38">
        <v>1</v>
      </c>
      <c r="AL166" s="31">
        <v>3</v>
      </c>
      <c r="AM166" s="135">
        <v>2</v>
      </c>
      <c r="AN166" s="38">
        <v>60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12</v>
      </c>
      <c r="D167" s="180">
        <f t="shared" si="38"/>
        <v>3</v>
      </c>
      <c r="E167" s="166">
        <f t="shared" si="38"/>
        <v>9</v>
      </c>
      <c r="F167" s="36">
        <v>0</v>
      </c>
      <c r="G167" s="38">
        <v>0</v>
      </c>
      <c r="H167" s="36">
        <v>0</v>
      </c>
      <c r="I167" s="38">
        <v>0</v>
      </c>
      <c r="J167" s="36">
        <v>0</v>
      </c>
      <c r="K167" s="32">
        <v>0</v>
      </c>
      <c r="L167" s="36">
        <v>1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1</v>
      </c>
      <c r="T167" s="36">
        <v>0</v>
      </c>
      <c r="U167" s="32">
        <v>0</v>
      </c>
      <c r="V167" s="36">
        <v>0</v>
      </c>
      <c r="W167" s="32">
        <v>1</v>
      </c>
      <c r="X167" s="36">
        <v>0</v>
      </c>
      <c r="Y167" s="32">
        <v>0</v>
      </c>
      <c r="Z167" s="36">
        <v>0</v>
      </c>
      <c r="AA167" s="32">
        <v>3</v>
      </c>
      <c r="AB167" s="36">
        <v>1</v>
      </c>
      <c r="AC167" s="38">
        <v>0</v>
      </c>
      <c r="AD167" s="36">
        <v>0</v>
      </c>
      <c r="AE167" s="38">
        <v>2</v>
      </c>
      <c r="AF167" s="36">
        <v>1</v>
      </c>
      <c r="AG167" s="38">
        <v>1</v>
      </c>
      <c r="AH167" s="36">
        <v>0</v>
      </c>
      <c r="AI167" s="38">
        <v>1</v>
      </c>
      <c r="AJ167" s="36">
        <v>0</v>
      </c>
      <c r="AK167" s="38">
        <v>0</v>
      </c>
      <c r="AL167" s="31">
        <v>0</v>
      </c>
      <c r="AM167" s="135">
        <v>0</v>
      </c>
      <c r="AN167" s="38">
        <v>12</v>
      </c>
      <c r="AO167" s="113">
        <v>10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502</v>
      </c>
      <c r="D168" s="165">
        <f t="shared" si="38"/>
        <v>200</v>
      </c>
      <c r="E168" s="166">
        <f t="shared" si="38"/>
        <v>302</v>
      </c>
      <c r="F168" s="36">
        <v>20</v>
      </c>
      <c r="G168" s="38">
        <v>28</v>
      </c>
      <c r="H168" s="36">
        <v>29</v>
      </c>
      <c r="I168" s="38">
        <v>53</v>
      </c>
      <c r="J168" s="36">
        <v>18</v>
      </c>
      <c r="K168" s="32">
        <v>21</v>
      </c>
      <c r="L168" s="36">
        <v>6</v>
      </c>
      <c r="M168" s="32">
        <v>8</v>
      </c>
      <c r="N168" s="36">
        <v>1</v>
      </c>
      <c r="O168" s="32">
        <v>1</v>
      </c>
      <c r="P168" s="36">
        <v>0</v>
      </c>
      <c r="Q168" s="32">
        <v>3</v>
      </c>
      <c r="R168" s="36">
        <v>1</v>
      </c>
      <c r="S168" s="32">
        <v>0</v>
      </c>
      <c r="T168" s="36">
        <v>1</v>
      </c>
      <c r="U168" s="32">
        <v>4</v>
      </c>
      <c r="V168" s="36">
        <v>0</v>
      </c>
      <c r="W168" s="32">
        <v>1</v>
      </c>
      <c r="X168" s="36">
        <v>1</v>
      </c>
      <c r="Y168" s="32">
        <v>3</v>
      </c>
      <c r="Z168" s="36">
        <v>5</v>
      </c>
      <c r="AA168" s="32">
        <v>3</v>
      </c>
      <c r="AB168" s="36">
        <v>5</v>
      </c>
      <c r="AC168" s="32">
        <v>7</v>
      </c>
      <c r="AD168" s="36">
        <v>4</v>
      </c>
      <c r="AE168" s="32">
        <v>7</v>
      </c>
      <c r="AF168" s="36">
        <v>25</v>
      </c>
      <c r="AG168" s="32">
        <v>42</v>
      </c>
      <c r="AH168" s="36">
        <v>29</v>
      </c>
      <c r="AI168" s="38">
        <v>46</v>
      </c>
      <c r="AJ168" s="36">
        <v>35</v>
      </c>
      <c r="AK168" s="38">
        <v>42</v>
      </c>
      <c r="AL168" s="31">
        <v>20</v>
      </c>
      <c r="AM168" s="135">
        <v>33</v>
      </c>
      <c r="AN168" s="38">
        <v>502</v>
      </c>
      <c r="AO168" s="113">
        <v>0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651</v>
      </c>
      <c r="D169" s="182">
        <f>SUM(F169+H169+J169+L169+N169+P169+R169+T169+V169+X169+Z169+AB169+AD169+AF169+AH169+AJ169+AL169)</f>
        <v>422</v>
      </c>
      <c r="E169" s="183">
        <f>SUM(G169+I169+K169+M169+O169+Q169+S169+U169+W169+Y169+AA169+AC169+AE169+AG169+AI169+AK169+AM169)</f>
        <v>229</v>
      </c>
      <c r="F169" s="98">
        <v>21</v>
      </c>
      <c r="G169" s="184">
        <v>19</v>
      </c>
      <c r="H169" s="98">
        <v>20</v>
      </c>
      <c r="I169" s="184">
        <v>8</v>
      </c>
      <c r="J169" s="98">
        <v>11</v>
      </c>
      <c r="K169" s="185">
        <v>26</v>
      </c>
      <c r="L169" s="98">
        <v>10</v>
      </c>
      <c r="M169" s="185">
        <v>34</v>
      </c>
      <c r="N169" s="98">
        <v>5</v>
      </c>
      <c r="O169" s="185">
        <v>18</v>
      </c>
      <c r="P169" s="98">
        <v>11</v>
      </c>
      <c r="Q169" s="185">
        <v>9</v>
      </c>
      <c r="R169" s="98">
        <v>7</v>
      </c>
      <c r="S169" s="185">
        <v>1</v>
      </c>
      <c r="T169" s="98">
        <v>22</v>
      </c>
      <c r="U169" s="185">
        <v>2</v>
      </c>
      <c r="V169" s="98">
        <v>24</v>
      </c>
      <c r="W169" s="185">
        <v>18</v>
      </c>
      <c r="X169" s="98">
        <v>16</v>
      </c>
      <c r="Y169" s="185">
        <v>19</v>
      </c>
      <c r="Z169" s="98">
        <v>75</v>
      </c>
      <c r="AA169" s="185">
        <v>11</v>
      </c>
      <c r="AB169" s="98">
        <v>41</v>
      </c>
      <c r="AC169" s="185">
        <v>4</v>
      </c>
      <c r="AD169" s="98">
        <v>43</v>
      </c>
      <c r="AE169" s="185">
        <v>4</v>
      </c>
      <c r="AF169" s="98">
        <v>18</v>
      </c>
      <c r="AG169" s="185">
        <v>11</v>
      </c>
      <c r="AH169" s="98">
        <v>36</v>
      </c>
      <c r="AI169" s="184">
        <v>6</v>
      </c>
      <c r="AJ169" s="98">
        <v>13</v>
      </c>
      <c r="AK169" s="184">
        <v>14</v>
      </c>
      <c r="AL169" s="186">
        <v>49</v>
      </c>
      <c r="AM169" s="187">
        <v>25</v>
      </c>
      <c r="AN169" s="184">
        <v>642</v>
      </c>
      <c r="AO169" s="188">
        <v>45</v>
      </c>
      <c r="AP169" s="188">
        <v>20</v>
      </c>
      <c r="AQ169" s="184">
        <v>49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584" t="s">
        <v>99</v>
      </c>
      <c r="B171" s="585"/>
      <c r="C171" s="193">
        <f t="shared" ref="C171:AQ171" si="39">SUM(C160:C170)</f>
        <v>3760</v>
      </c>
      <c r="D171" s="194">
        <f t="shared" si="39"/>
        <v>1637</v>
      </c>
      <c r="E171" s="170">
        <f t="shared" si="39"/>
        <v>2123</v>
      </c>
      <c r="F171" s="70">
        <f t="shared" si="39"/>
        <v>142</v>
      </c>
      <c r="G171" s="124">
        <f t="shared" si="39"/>
        <v>118</v>
      </c>
      <c r="H171" s="70">
        <f t="shared" si="39"/>
        <v>103</v>
      </c>
      <c r="I171" s="124">
        <f t="shared" si="39"/>
        <v>75</v>
      </c>
      <c r="J171" s="605">
        <f t="shared" si="39"/>
        <v>48</v>
      </c>
      <c r="K171" s="606">
        <f t="shared" si="39"/>
        <v>69</v>
      </c>
      <c r="L171" s="605">
        <f t="shared" si="39"/>
        <v>27</v>
      </c>
      <c r="M171" s="606">
        <f t="shared" si="39"/>
        <v>61</v>
      </c>
      <c r="N171" s="605">
        <f t="shared" si="39"/>
        <v>25</v>
      </c>
      <c r="O171" s="606">
        <f t="shared" si="39"/>
        <v>75</v>
      </c>
      <c r="P171" s="605">
        <f t="shared" si="39"/>
        <v>49</v>
      </c>
      <c r="Q171" s="606">
        <f t="shared" si="39"/>
        <v>118</v>
      </c>
      <c r="R171" s="605">
        <f t="shared" si="39"/>
        <v>37</v>
      </c>
      <c r="S171" s="606">
        <f t="shared" si="39"/>
        <v>153</v>
      </c>
      <c r="T171" s="605">
        <f t="shared" si="39"/>
        <v>73</v>
      </c>
      <c r="U171" s="606">
        <f t="shared" si="39"/>
        <v>136</v>
      </c>
      <c r="V171" s="605">
        <f t="shared" si="39"/>
        <v>63</v>
      </c>
      <c r="W171" s="606">
        <f t="shared" si="39"/>
        <v>118</v>
      </c>
      <c r="X171" s="605">
        <f t="shared" si="39"/>
        <v>60</v>
      </c>
      <c r="Y171" s="606">
        <f t="shared" si="39"/>
        <v>136</v>
      </c>
      <c r="Z171" s="605">
        <f t="shared" si="39"/>
        <v>128</v>
      </c>
      <c r="AA171" s="606">
        <f t="shared" si="39"/>
        <v>124</v>
      </c>
      <c r="AB171" s="605">
        <f t="shared" si="39"/>
        <v>105</v>
      </c>
      <c r="AC171" s="606">
        <f t="shared" si="39"/>
        <v>133</v>
      </c>
      <c r="AD171" s="605">
        <f t="shared" si="39"/>
        <v>112</v>
      </c>
      <c r="AE171" s="606">
        <f t="shared" si="39"/>
        <v>136</v>
      </c>
      <c r="AF171" s="605">
        <f t="shared" si="39"/>
        <v>135</v>
      </c>
      <c r="AG171" s="606">
        <f t="shared" si="39"/>
        <v>171</v>
      </c>
      <c r="AH171" s="605">
        <f t="shared" si="39"/>
        <v>168</v>
      </c>
      <c r="AI171" s="606">
        <f t="shared" si="39"/>
        <v>184</v>
      </c>
      <c r="AJ171" s="605">
        <f t="shared" si="39"/>
        <v>170</v>
      </c>
      <c r="AK171" s="606">
        <f t="shared" si="39"/>
        <v>157</v>
      </c>
      <c r="AL171" s="630">
        <f t="shared" si="39"/>
        <v>192</v>
      </c>
      <c r="AM171" s="631">
        <f t="shared" si="39"/>
        <v>159</v>
      </c>
      <c r="AN171" s="124">
        <f t="shared" si="39"/>
        <v>3743</v>
      </c>
      <c r="AO171" s="123">
        <f t="shared" si="39"/>
        <v>1695</v>
      </c>
      <c r="AP171" s="123">
        <f t="shared" si="39"/>
        <v>20</v>
      </c>
      <c r="AQ171" s="124">
        <f t="shared" si="39"/>
        <v>49</v>
      </c>
    </row>
    <row r="172" spans="1:71" s="14" customFormat="1" ht="12" x14ac:dyDescent="0.2">
      <c r="A172" s="144" t="s">
        <v>169</v>
      </c>
      <c r="B172" s="548"/>
      <c r="C172" s="548"/>
      <c r="D172" s="548"/>
      <c r="E172" s="548"/>
      <c r="F172" s="548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632" t="s">
        <v>170</v>
      </c>
      <c r="B173" s="562" t="s">
        <v>151</v>
      </c>
      <c r="C173" s="613" t="s">
        <v>149</v>
      </c>
      <c r="D173" s="538"/>
      <c r="E173" s="614"/>
      <c r="F173" s="563" t="s">
        <v>152</v>
      </c>
      <c r="G173" s="544"/>
      <c r="H173" s="544"/>
      <c r="I173" s="544"/>
      <c r="J173" s="544"/>
      <c r="K173" s="544"/>
      <c r="L173" s="544"/>
      <c r="M173" s="544"/>
      <c r="N173" s="544"/>
      <c r="O173" s="544"/>
      <c r="P173" s="544"/>
      <c r="Q173" s="544"/>
      <c r="R173" s="544"/>
      <c r="S173" s="544"/>
      <c r="T173" s="544"/>
      <c r="U173" s="544"/>
      <c r="V173" s="544"/>
      <c r="W173" s="544"/>
      <c r="X173" s="544"/>
      <c r="Y173" s="544"/>
      <c r="Z173" s="544"/>
      <c r="AA173" s="544"/>
      <c r="AB173" s="544"/>
      <c r="AC173" s="544"/>
      <c r="AD173" s="544"/>
      <c r="AE173" s="544"/>
      <c r="AF173" s="544"/>
      <c r="AG173" s="544"/>
      <c r="AH173" s="544"/>
      <c r="AI173" s="544"/>
      <c r="AJ173" s="544"/>
      <c r="AK173" s="544"/>
      <c r="AL173" s="544"/>
      <c r="AM173" s="615"/>
      <c r="AN173" s="560" t="s">
        <v>9</v>
      </c>
      <c r="AO173" s="537" t="s">
        <v>171</v>
      </c>
      <c r="AP173" s="560"/>
      <c r="AQ173" s="562" t="s">
        <v>154</v>
      </c>
      <c r="AR173" s="560" t="s">
        <v>155</v>
      </c>
      <c r="AS173" s="562" t="s">
        <v>172</v>
      </c>
      <c r="AT173" s="562" t="s">
        <v>173</v>
      </c>
    </row>
    <row r="174" spans="1:71" x14ac:dyDescent="0.25">
      <c r="A174" s="500"/>
      <c r="B174" s="493"/>
      <c r="C174" s="505"/>
      <c r="D174" s="506"/>
      <c r="E174" s="507"/>
      <c r="F174" s="584" t="s">
        <v>13</v>
      </c>
      <c r="G174" s="585"/>
      <c r="H174" s="584" t="s">
        <v>14</v>
      </c>
      <c r="I174" s="585"/>
      <c r="J174" s="584" t="s">
        <v>15</v>
      </c>
      <c r="K174" s="585"/>
      <c r="L174" s="584" t="s">
        <v>16</v>
      </c>
      <c r="M174" s="585"/>
      <c r="N174" s="584" t="s">
        <v>17</v>
      </c>
      <c r="O174" s="585"/>
      <c r="P174" s="563" t="s">
        <v>18</v>
      </c>
      <c r="Q174" s="564"/>
      <c r="R174" s="563" t="s">
        <v>19</v>
      </c>
      <c r="S174" s="564"/>
      <c r="T174" s="563" t="s">
        <v>20</v>
      </c>
      <c r="U174" s="564"/>
      <c r="V174" s="563" t="s">
        <v>21</v>
      </c>
      <c r="W174" s="564"/>
      <c r="X174" s="563" t="s">
        <v>22</v>
      </c>
      <c r="Y174" s="564"/>
      <c r="Z174" s="563" t="s">
        <v>23</v>
      </c>
      <c r="AA174" s="564"/>
      <c r="AB174" s="563" t="s">
        <v>24</v>
      </c>
      <c r="AC174" s="564"/>
      <c r="AD174" s="563" t="s">
        <v>25</v>
      </c>
      <c r="AE174" s="564"/>
      <c r="AF174" s="563" t="s">
        <v>26</v>
      </c>
      <c r="AG174" s="564"/>
      <c r="AH174" s="563" t="s">
        <v>27</v>
      </c>
      <c r="AI174" s="564"/>
      <c r="AJ174" s="563" t="s">
        <v>28</v>
      </c>
      <c r="AK174" s="564"/>
      <c r="AL174" s="563" t="s">
        <v>29</v>
      </c>
      <c r="AM174" s="615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549" t="s">
        <v>156</v>
      </c>
      <c r="D175" s="550" t="s">
        <v>174</v>
      </c>
      <c r="E175" s="201" t="s">
        <v>175</v>
      </c>
      <c r="F175" s="633" t="s">
        <v>174</v>
      </c>
      <c r="G175" s="569" t="s">
        <v>175</v>
      </c>
      <c r="H175" s="565" t="s">
        <v>174</v>
      </c>
      <c r="I175" s="617" t="s">
        <v>175</v>
      </c>
      <c r="J175" s="633" t="s">
        <v>174</v>
      </c>
      <c r="K175" s="569" t="s">
        <v>175</v>
      </c>
      <c r="L175" s="633" t="s">
        <v>174</v>
      </c>
      <c r="M175" s="569" t="s">
        <v>175</v>
      </c>
      <c r="N175" s="633" t="s">
        <v>174</v>
      </c>
      <c r="O175" s="569" t="s">
        <v>175</v>
      </c>
      <c r="P175" s="565" t="s">
        <v>174</v>
      </c>
      <c r="Q175" s="617" t="s">
        <v>175</v>
      </c>
      <c r="R175" s="565" t="s">
        <v>174</v>
      </c>
      <c r="S175" s="617" t="s">
        <v>175</v>
      </c>
      <c r="T175" s="633" t="s">
        <v>174</v>
      </c>
      <c r="U175" s="569" t="s">
        <v>175</v>
      </c>
      <c r="V175" s="565" t="s">
        <v>174</v>
      </c>
      <c r="W175" s="617" t="s">
        <v>175</v>
      </c>
      <c r="X175" s="565" t="s">
        <v>174</v>
      </c>
      <c r="Y175" s="617" t="s">
        <v>175</v>
      </c>
      <c r="Z175" s="633" t="s">
        <v>174</v>
      </c>
      <c r="AA175" s="569" t="s">
        <v>175</v>
      </c>
      <c r="AB175" s="633" t="s">
        <v>174</v>
      </c>
      <c r="AC175" s="569" t="s">
        <v>175</v>
      </c>
      <c r="AD175" s="565" t="s">
        <v>174</v>
      </c>
      <c r="AE175" s="617" t="s">
        <v>175</v>
      </c>
      <c r="AF175" s="565" t="s">
        <v>174</v>
      </c>
      <c r="AG175" s="617" t="s">
        <v>175</v>
      </c>
      <c r="AH175" s="633" t="s">
        <v>174</v>
      </c>
      <c r="AI175" s="569" t="s">
        <v>175</v>
      </c>
      <c r="AJ175" s="565" t="s">
        <v>174</v>
      </c>
      <c r="AK175" s="617" t="s">
        <v>175</v>
      </c>
      <c r="AL175" s="633" t="s">
        <v>174</v>
      </c>
      <c r="AM175" s="608" t="s">
        <v>175</v>
      </c>
      <c r="AN175" s="495"/>
      <c r="AO175" s="428" t="s">
        <v>176</v>
      </c>
      <c r="AP175" s="569" t="s">
        <v>177</v>
      </c>
      <c r="AQ175" s="494"/>
      <c r="AR175" s="495"/>
      <c r="AS175" s="494"/>
      <c r="AT175" s="494"/>
    </row>
    <row r="176" spans="1:71" ht="15" customHeight="1" x14ac:dyDescent="0.25">
      <c r="A176" s="634" t="s">
        <v>178</v>
      </c>
      <c r="B176" s="635" t="s">
        <v>157</v>
      </c>
      <c r="C176" s="636">
        <f t="shared" ref="C176:C186" si="40">SUM(D176+E176)</f>
        <v>0</v>
      </c>
      <c r="D176" s="637">
        <f>SUM(F176+H176+J176+L176+N176+P176+R176+T176+V176+X176+Z176+AB176+AD176+AF176+AH176+AJ176+AL176)</f>
        <v>0</v>
      </c>
      <c r="E176" s="638">
        <f>SUM(G176+I176+K176+M176+O176+Q176+S176+U176+W176+Y176+AA176+AC176+AE176+AG176+AI176+AK176+AM176)</f>
        <v>0</v>
      </c>
      <c r="F176" s="573"/>
      <c r="G176" s="612"/>
      <c r="H176" s="573"/>
      <c r="I176" s="612"/>
      <c r="J176" s="573"/>
      <c r="K176" s="602"/>
      <c r="L176" s="573"/>
      <c r="M176" s="602"/>
      <c r="N176" s="573"/>
      <c r="O176" s="602"/>
      <c r="P176" s="573"/>
      <c r="Q176" s="602"/>
      <c r="R176" s="573"/>
      <c r="S176" s="602"/>
      <c r="T176" s="573"/>
      <c r="U176" s="602"/>
      <c r="V176" s="573"/>
      <c r="W176" s="602"/>
      <c r="X176" s="573"/>
      <c r="Y176" s="602"/>
      <c r="Z176" s="573"/>
      <c r="AA176" s="602"/>
      <c r="AB176" s="573"/>
      <c r="AC176" s="602"/>
      <c r="AD176" s="573"/>
      <c r="AE176" s="602"/>
      <c r="AF176" s="573"/>
      <c r="AG176" s="602"/>
      <c r="AH176" s="573"/>
      <c r="AI176" s="602"/>
      <c r="AJ176" s="573"/>
      <c r="AK176" s="602"/>
      <c r="AL176" s="639"/>
      <c r="AM176" s="611"/>
      <c r="AN176" s="612"/>
      <c r="AO176" s="603"/>
      <c r="AP176" s="612"/>
      <c r="AQ176" s="627"/>
      <c r="AR176" s="612"/>
      <c r="AS176" s="612"/>
      <c r="AT176" s="612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43</v>
      </c>
      <c r="D177" s="190">
        <f>SUM(F177+H177+J177+L177+N177+P177+R177+T177+V177+X177+Z177+AB177+AD177+AF177+AH177+AJ177+AL177)</f>
        <v>13</v>
      </c>
      <c r="E177" s="191">
        <f t="shared" ref="E177:E184" si="41">SUM(G177+I177+K177+M177+O177+Q177+S177+U177+W177+Y177+AA177+AC177+AE177+AG177+AI177+AK177+AM177)</f>
        <v>30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5</v>
      </c>
      <c r="O177" s="57">
        <v>5</v>
      </c>
      <c r="P177" s="55">
        <v>4</v>
      </c>
      <c r="Q177" s="57">
        <v>7</v>
      </c>
      <c r="R177" s="55">
        <v>1</v>
      </c>
      <c r="S177" s="57">
        <v>9</v>
      </c>
      <c r="T177" s="55">
        <v>2</v>
      </c>
      <c r="U177" s="57">
        <v>2</v>
      </c>
      <c r="V177" s="55">
        <v>1</v>
      </c>
      <c r="W177" s="57">
        <v>0</v>
      </c>
      <c r="X177" s="55">
        <v>0</v>
      </c>
      <c r="Y177" s="57">
        <v>2</v>
      </c>
      <c r="Z177" s="55">
        <v>0</v>
      </c>
      <c r="AA177" s="57">
        <v>0</v>
      </c>
      <c r="AB177" s="55">
        <v>0</v>
      </c>
      <c r="AC177" s="57">
        <v>2</v>
      </c>
      <c r="AD177" s="55">
        <v>0</v>
      </c>
      <c r="AE177" s="57">
        <v>1</v>
      </c>
      <c r="AF177" s="55">
        <v>0</v>
      </c>
      <c r="AG177" s="57">
        <v>1</v>
      </c>
      <c r="AH177" s="55">
        <v>0</v>
      </c>
      <c r="AI177" s="57">
        <v>1</v>
      </c>
      <c r="AJ177" s="55">
        <v>0</v>
      </c>
      <c r="AK177" s="57">
        <v>0</v>
      </c>
      <c r="AL177" s="59">
        <v>0</v>
      </c>
      <c r="AM177" s="192">
        <v>0</v>
      </c>
      <c r="AN177" s="58">
        <v>43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640" t="s">
        <v>179</v>
      </c>
      <c r="B178" s="635" t="s">
        <v>157</v>
      </c>
      <c r="C178" s="636">
        <f t="shared" si="40"/>
        <v>0</v>
      </c>
      <c r="D178" s="637">
        <f t="shared" ref="D178:D184" si="57">SUM(F178+H178+J178+L178+N178+P178+R178+T178+V178+X178+Z178+AB178+AD178+AF178+AH178+AJ178+AL178)</f>
        <v>0</v>
      </c>
      <c r="E178" s="638">
        <f>SUM(G178+I178+K178+M178+O178+Q178+S178+U178+W178+Y178+AA178+AC178+AE178+AG178+AI178+AK178+AM178)</f>
        <v>0</v>
      </c>
      <c r="F178" s="573"/>
      <c r="G178" s="612"/>
      <c r="H178" s="573"/>
      <c r="I178" s="612"/>
      <c r="J178" s="573"/>
      <c r="K178" s="602"/>
      <c r="L178" s="573"/>
      <c r="M178" s="602"/>
      <c r="N178" s="573"/>
      <c r="O178" s="602"/>
      <c r="P178" s="573"/>
      <c r="Q178" s="602"/>
      <c r="R178" s="573"/>
      <c r="S178" s="602"/>
      <c r="T178" s="573"/>
      <c r="U178" s="602"/>
      <c r="V178" s="573"/>
      <c r="W178" s="602"/>
      <c r="X178" s="573"/>
      <c r="Y178" s="602"/>
      <c r="Z178" s="573"/>
      <c r="AA178" s="602"/>
      <c r="AB178" s="573"/>
      <c r="AC178" s="602"/>
      <c r="AD178" s="573"/>
      <c r="AE178" s="602"/>
      <c r="AF178" s="573"/>
      <c r="AG178" s="602"/>
      <c r="AH178" s="573"/>
      <c r="AI178" s="602"/>
      <c r="AJ178" s="573"/>
      <c r="AK178" s="602"/>
      <c r="AL178" s="639"/>
      <c r="AM178" s="611"/>
      <c r="AN178" s="612"/>
      <c r="AO178" s="603"/>
      <c r="AP178" s="612"/>
      <c r="AQ178" s="627"/>
      <c r="AR178" s="612"/>
      <c r="AS178" s="612"/>
      <c r="AT178" s="612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620" t="s">
        <v>181</v>
      </c>
      <c r="B181" s="635" t="s">
        <v>157</v>
      </c>
      <c r="C181" s="636">
        <f t="shared" si="40"/>
        <v>0</v>
      </c>
      <c r="D181" s="637">
        <f t="shared" si="57"/>
        <v>0</v>
      </c>
      <c r="E181" s="638">
        <f t="shared" si="41"/>
        <v>0</v>
      </c>
      <c r="F181" s="573"/>
      <c r="G181" s="612"/>
      <c r="H181" s="573"/>
      <c r="I181" s="612"/>
      <c r="J181" s="573"/>
      <c r="K181" s="602"/>
      <c r="L181" s="573"/>
      <c r="M181" s="602"/>
      <c r="N181" s="573"/>
      <c r="O181" s="602"/>
      <c r="P181" s="573"/>
      <c r="Q181" s="602"/>
      <c r="R181" s="573"/>
      <c r="S181" s="602"/>
      <c r="T181" s="573"/>
      <c r="U181" s="602"/>
      <c r="V181" s="573"/>
      <c r="W181" s="612"/>
      <c r="X181" s="573"/>
      <c r="Y181" s="602"/>
      <c r="Z181" s="573"/>
      <c r="AA181" s="602"/>
      <c r="AB181" s="573"/>
      <c r="AC181" s="602"/>
      <c r="AD181" s="573"/>
      <c r="AE181" s="602"/>
      <c r="AF181" s="573"/>
      <c r="AG181" s="602"/>
      <c r="AH181" s="573"/>
      <c r="AI181" s="602"/>
      <c r="AJ181" s="573"/>
      <c r="AK181" s="602"/>
      <c r="AL181" s="639"/>
      <c r="AM181" s="611"/>
      <c r="AN181" s="612"/>
      <c r="AO181" s="603"/>
      <c r="AP181" s="612"/>
      <c r="AQ181" s="627"/>
      <c r="AR181" s="612"/>
      <c r="AS181" s="612"/>
      <c r="AT181" s="612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219</v>
      </c>
      <c r="D182" s="165">
        <f t="shared" si="57"/>
        <v>160</v>
      </c>
      <c r="E182" s="166">
        <f t="shared" si="41"/>
        <v>59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1</v>
      </c>
      <c r="L182" s="55">
        <v>0</v>
      </c>
      <c r="M182" s="57">
        <v>0</v>
      </c>
      <c r="N182" s="55">
        <v>7</v>
      </c>
      <c r="O182" s="57">
        <v>0</v>
      </c>
      <c r="P182" s="55">
        <v>22</v>
      </c>
      <c r="Q182" s="57">
        <v>5</v>
      </c>
      <c r="R182" s="55">
        <v>19</v>
      </c>
      <c r="S182" s="57">
        <v>12</v>
      </c>
      <c r="T182" s="55">
        <v>32</v>
      </c>
      <c r="U182" s="57">
        <v>8</v>
      </c>
      <c r="V182" s="55">
        <v>21</v>
      </c>
      <c r="W182" s="57">
        <v>11</v>
      </c>
      <c r="X182" s="55">
        <v>18</v>
      </c>
      <c r="Y182" s="57">
        <v>10</v>
      </c>
      <c r="Z182" s="55">
        <v>18</v>
      </c>
      <c r="AA182" s="57">
        <v>5</v>
      </c>
      <c r="AB182" s="55">
        <v>7</v>
      </c>
      <c r="AC182" s="57">
        <v>5</v>
      </c>
      <c r="AD182" s="55">
        <v>8</v>
      </c>
      <c r="AE182" s="57">
        <v>0</v>
      </c>
      <c r="AF182" s="55">
        <v>0</v>
      </c>
      <c r="AG182" s="57">
        <v>2</v>
      </c>
      <c r="AH182" s="55">
        <v>4</v>
      </c>
      <c r="AI182" s="57">
        <v>0</v>
      </c>
      <c r="AJ182" s="55">
        <v>4</v>
      </c>
      <c r="AK182" s="57">
        <v>0</v>
      </c>
      <c r="AL182" s="59">
        <v>0</v>
      </c>
      <c r="AM182" s="192">
        <v>0</v>
      </c>
      <c r="AN182" s="58">
        <v>219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620" t="s">
        <v>182</v>
      </c>
      <c r="B183" s="635" t="s">
        <v>157</v>
      </c>
      <c r="C183" s="636">
        <f t="shared" si="40"/>
        <v>0</v>
      </c>
      <c r="D183" s="637">
        <f t="shared" si="57"/>
        <v>0</v>
      </c>
      <c r="E183" s="638">
        <f t="shared" si="41"/>
        <v>0</v>
      </c>
      <c r="F183" s="573"/>
      <c r="G183" s="612"/>
      <c r="H183" s="573"/>
      <c r="I183" s="612"/>
      <c r="J183" s="573"/>
      <c r="K183" s="602"/>
      <c r="L183" s="573"/>
      <c r="M183" s="602"/>
      <c r="N183" s="573"/>
      <c r="O183" s="602"/>
      <c r="P183" s="573"/>
      <c r="Q183" s="602"/>
      <c r="R183" s="573"/>
      <c r="S183" s="602"/>
      <c r="T183" s="573"/>
      <c r="U183" s="602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612"/>
      <c r="AO183" s="603"/>
      <c r="AP183" s="612"/>
      <c r="AQ183" s="627"/>
      <c r="AR183" s="612"/>
      <c r="AS183" s="612"/>
      <c r="AT183" s="612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9</v>
      </c>
      <c r="D184" s="165">
        <f t="shared" si="57"/>
        <v>6</v>
      </c>
      <c r="E184" s="166">
        <f t="shared" si="41"/>
        <v>3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1</v>
      </c>
      <c r="M184" s="57">
        <v>1</v>
      </c>
      <c r="N184" s="55">
        <v>1</v>
      </c>
      <c r="O184" s="57">
        <v>0</v>
      </c>
      <c r="P184" s="55">
        <v>1</v>
      </c>
      <c r="Q184" s="57">
        <v>1</v>
      </c>
      <c r="R184" s="55">
        <v>1</v>
      </c>
      <c r="S184" s="57">
        <v>0</v>
      </c>
      <c r="T184" s="55">
        <v>1</v>
      </c>
      <c r="U184" s="57">
        <v>0</v>
      </c>
      <c r="V184" s="106">
        <v>0</v>
      </c>
      <c r="W184" s="26">
        <v>1</v>
      </c>
      <c r="X184" s="27">
        <v>1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9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641" t="s">
        <v>183</v>
      </c>
      <c r="B185" s="635" t="s">
        <v>157</v>
      </c>
      <c r="C185" s="551">
        <f t="shared" si="40"/>
        <v>0</v>
      </c>
      <c r="D185" s="545">
        <f>SUM(L185+N185+P185+R185+T185+V185+X185+Z185+AB185+AD185+AF185+AH185+AJ185+AL185)</f>
        <v>0</v>
      </c>
      <c r="E185" s="622">
        <f>SUM(M185+O185+Q185+S185+U185+W185+Y185+AA185+AC185+AE185+AG185+AI185+AK185+AM185)</f>
        <v>0</v>
      </c>
      <c r="F185" s="552"/>
      <c r="G185" s="642"/>
      <c r="H185" s="552"/>
      <c r="I185" s="642"/>
      <c r="J185" s="552"/>
      <c r="K185" s="642"/>
      <c r="L185" s="643"/>
      <c r="M185" s="644"/>
      <c r="N185" s="645"/>
      <c r="O185" s="644"/>
      <c r="P185" s="645"/>
      <c r="Q185" s="644"/>
      <c r="R185" s="645"/>
      <c r="S185" s="644"/>
      <c r="T185" s="645"/>
      <c r="U185" s="644"/>
      <c r="V185" s="645"/>
      <c r="W185" s="644"/>
      <c r="X185" s="645"/>
      <c r="Y185" s="644"/>
      <c r="Z185" s="645"/>
      <c r="AA185" s="644"/>
      <c r="AB185" s="645"/>
      <c r="AC185" s="644"/>
      <c r="AD185" s="645"/>
      <c r="AE185" s="644"/>
      <c r="AF185" s="645"/>
      <c r="AG185" s="644"/>
      <c r="AH185" s="645"/>
      <c r="AI185" s="644"/>
      <c r="AJ185" s="645"/>
      <c r="AK185" s="644"/>
      <c r="AL185" s="646"/>
      <c r="AM185" s="647"/>
      <c r="AN185" s="648"/>
      <c r="AO185" s="649"/>
      <c r="AP185" s="648"/>
      <c r="AQ185" s="650"/>
      <c r="AR185" s="648"/>
      <c r="AS185" s="648"/>
      <c r="AT185" s="648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651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>
        <v>0</v>
      </c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/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43464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",[4]NOMBRE!B2," - ","( ",[4]NOMBRE!C2,[4]NOMBRE!D2,[4]NOMBRE!E2,[4]NOMBRE!F2,[4]NOMBRE!G2," )")</f>
        <v>COMUNA: LINARES - ( 07401 )</v>
      </c>
    </row>
    <row r="3" spans="1:141" x14ac:dyDescent="0.25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141" x14ac:dyDescent="0.25">
      <c r="A4" s="1" t="str">
        <f>CONCATENATE("MES: ",[4]NOMBRE!B6," - ","( ",[4]NOMBRE!C6,[4]NOMBRE!D6," )")</f>
        <v>MES: FEBRERO - ( 02 )</v>
      </c>
    </row>
    <row r="5" spans="1:141" x14ac:dyDescent="0.25">
      <c r="A5" s="1" t="str">
        <f>CONCATENATE("AÑO: ",[4]NOMBRE!B7)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652" t="s">
        <v>3</v>
      </c>
      <c r="B9" s="557" t="s">
        <v>4</v>
      </c>
      <c r="C9" s="653"/>
      <c r="D9" s="653"/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53"/>
      <c r="R9" s="653"/>
      <c r="S9" s="653"/>
      <c r="T9" s="653"/>
      <c r="U9" s="653"/>
      <c r="V9" s="559"/>
      <c r="W9" s="652" t="s">
        <v>5</v>
      </c>
      <c r="X9" s="537"/>
      <c r="Y9" s="537"/>
      <c r="Z9" s="537"/>
      <c r="AA9" s="537"/>
      <c r="AB9" s="537"/>
      <c r="AC9" s="537"/>
      <c r="AD9" s="654"/>
      <c r="AE9" s="561" t="s">
        <v>6</v>
      </c>
      <c r="AF9" s="561"/>
    </row>
    <row r="10" spans="1:141" ht="15" customHeight="1" x14ac:dyDescent="0.25">
      <c r="A10" s="531"/>
      <c r="B10" s="655" t="s">
        <v>7</v>
      </c>
      <c r="C10" s="652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654"/>
      <c r="T10" s="655" t="s">
        <v>9</v>
      </c>
      <c r="U10" s="563" t="s">
        <v>10</v>
      </c>
      <c r="V10" s="564"/>
      <c r="W10" s="656" t="s">
        <v>11</v>
      </c>
      <c r="X10" s="656"/>
      <c r="Y10" s="656"/>
      <c r="Z10" s="564"/>
      <c r="AA10" s="563" t="s">
        <v>12</v>
      </c>
      <c r="AB10" s="656"/>
      <c r="AC10" s="656"/>
      <c r="AD10" s="564"/>
      <c r="AE10" s="561"/>
      <c r="AF10" s="561"/>
    </row>
    <row r="11" spans="1:141" ht="32.25" customHeight="1" x14ac:dyDescent="0.25">
      <c r="A11" s="532"/>
      <c r="B11" s="494"/>
      <c r="C11" s="565" t="s">
        <v>13</v>
      </c>
      <c r="D11" s="566" t="s">
        <v>14</v>
      </c>
      <c r="E11" s="567" t="s">
        <v>15</v>
      </c>
      <c r="F11" s="567" t="s">
        <v>16</v>
      </c>
      <c r="G11" s="567" t="s">
        <v>17</v>
      </c>
      <c r="H11" s="568" t="s">
        <v>18</v>
      </c>
      <c r="I11" s="568" t="s">
        <v>19</v>
      </c>
      <c r="J11" s="568" t="s">
        <v>20</v>
      </c>
      <c r="K11" s="568" t="s">
        <v>21</v>
      </c>
      <c r="L11" s="568" t="s">
        <v>22</v>
      </c>
      <c r="M11" s="568" t="s">
        <v>23</v>
      </c>
      <c r="N11" s="568" t="s">
        <v>24</v>
      </c>
      <c r="O11" s="568" t="s">
        <v>25</v>
      </c>
      <c r="P11" s="568" t="s">
        <v>26</v>
      </c>
      <c r="Q11" s="568" t="s">
        <v>27</v>
      </c>
      <c r="R11" s="568" t="s">
        <v>28</v>
      </c>
      <c r="S11" s="569" t="s">
        <v>29</v>
      </c>
      <c r="T11" s="495"/>
      <c r="U11" s="570" t="s">
        <v>30</v>
      </c>
      <c r="V11" s="569" t="s">
        <v>31</v>
      </c>
      <c r="W11" s="657" t="s">
        <v>32</v>
      </c>
      <c r="X11" s="572" t="s">
        <v>33</v>
      </c>
      <c r="Y11" s="567" t="s">
        <v>34</v>
      </c>
      <c r="Z11" s="569" t="s">
        <v>35</v>
      </c>
      <c r="AA11" s="572" t="s">
        <v>32</v>
      </c>
      <c r="AB11" s="572" t="s">
        <v>33</v>
      </c>
      <c r="AC11" s="567" t="s">
        <v>34</v>
      </c>
      <c r="AD11" s="569" t="s">
        <v>36</v>
      </c>
      <c r="AE11" s="565" t="s">
        <v>37</v>
      </c>
      <c r="AF11" s="569" t="s">
        <v>38</v>
      </c>
    </row>
    <row r="12" spans="1:141" x14ac:dyDescent="0.25">
      <c r="A12" s="23" t="s">
        <v>39</v>
      </c>
      <c r="B12" s="24">
        <f>SUM(C12:S12)</f>
        <v>373</v>
      </c>
      <c r="C12" s="573">
        <v>165</v>
      </c>
      <c r="D12" s="574">
        <v>83</v>
      </c>
      <c r="E12" s="574">
        <v>103</v>
      </c>
      <c r="F12" s="574">
        <v>22</v>
      </c>
      <c r="G12" s="575">
        <v>0</v>
      </c>
      <c r="H12" s="575">
        <v>0</v>
      </c>
      <c r="I12" s="575">
        <v>0</v>
      </c>
      <c r="J12" s="575">
        <v>0</v>
      </c>
      <c r="K12" s="575">
        <v>0</v>
      </c>
      <c r="L12" s="575">
        <v>0</v>
      </c>
      <c r="M12" s="575">
        <v>0</v>
      </c>
      <c r="N12" s="575">
        <v>0</v>
      </c>
      <c r="O12" s="575">
        <v>0</v>
      </c>
      <c r="P12" s="575">
        <v>0</v>
      </c>
      <c r="Q12" s="575">
        <v>0</v>
      </c>
      <c r="R12" s="575">
        <v>0</v>
      </c>
      <c r="S12" s="576">
        <v>0</v>
      </c>
      <c r="T12" s="26">
        <v>373</v>
      </c>
      <c r="U12" s="27">
        <v>172</v>
      </c>
      <c r="V12" s="28">
        <v>201</v>
      </c>
      <c r="W12" s="23">
        <f>SUM(X12+Y12+Z12)</f>
        <v>90</v>
      </c>
      <c r="X12" s="27">
        <v>15</v>
      </c>
      <c r="Y12" s="29">
        <v>75</v>
      </c>
      <c r="Z12" s="28">
        <v>0</v>
      </c>
      <c r="AA12" s="577">
        <f>SUM(AB12+AC12+AD12)</f>
        <v>2</v>
      </c>
      <c r="AB12" s="27">
        <v>0</v>
      </c>
      <c r="AC12" s="29">
        <v>2</v>
      </c>
      <c r="AD12" s="28">
        <v>0</v>
      </c>
      <c r="AE12" s="31"/>
      <c r="AF12" s="32"/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1279</v>
      </c>
      <c r="C13" s="36">
        <v>0</v>
      </c>
      <c r="D13" s="37">
        <v>0</v>
      </c>
      <c r="E13" s="37">
        <v>0</v>
      </c>
      <c r="F13" s="37">
        <v>27</v>
      </c>
      <c r="G13" s="37">
        <v>48</v>
      </c>
      <c r="H13" s="37">
        <v>50</v>
      </c>
      <c r="I13" s="37">
        <v>73</v>
      </c>
      <c r="J13" s="37">
        <v>61</v>
      </c>
      <c r="K13" s="37">
        <v>97</v>
      </c>
      <c r="L13" s="37">
        <v>65</v>
      </c>
      <c r="M13" s="37">
        <v>93</v>
      </c>
      <c r="N13" s="37">
        <v>132</v>
      </c>
      <c r="O13" s="37">
        <v>152</v>
      </c>
      <c r="P13" s="37">
        <v>134</v>
      </c>
      <c r="Q13" s="37">
        <v>104</v>
      </c>
      <c r="R13" s="37">
        <v>112</v>
      </c>
      <c r="S13" s="32">
        <v>131</v>
      </c>
      <c r="T13" s="38">
        <v>1279</v>
      </c>
      <c r="U13" s="36">
        <v>432</v>
      </c>
      <c r="V13" s="32">
        <v>847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499</v>
      </c>
      <c r="AB13" s="36">
        <v>126</v>
      </c>
      <c r="AC13" s="40">
        <v>373</v>
      </c>
      <c r="AD13" s="32">
        <v>0</v>
      </c>
      <c r="AE13" s="31"/>
      <c r="AF13" s="32"/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/>
      <c r="AF14" s="32"/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28</v>
      </c>
      <c r="C15" s="36">
        <v>20</v>
      </c>
      <c r="D15" s="37">
        <v>5</v>
      </c>
      <c r="E15" s="37">
        <v>2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28</v>
      </c>
      <c r="U15" s="36">
        <v>16</v>
      </c>
      <c r="V15" s="32">
        <v>12</v>
      </c>
      <c r="W15" s="35">
        <f t="shared" si="1"/>
        <v>7</v>
      </c>
      <c r="X15" s="36">
        <v>5</v>
      </c>
      <c r="Y15" s="37">
        <v>2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/>
      <c r="AF15" s="32"/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81</v>
      </c>
      <c r="C16" s="36">
        <v>0</v>
      </c>
      <c r="D16" s="37">
        <v>0</v>
      </c>
      <c r="E16" s="37">
        <v>0</v>
      </c>
      <c r="F16" s="37">
        <v>3</v>
      </c>
      <c r="G16" s="37">
        <v>0</v>
      </c>
      <c r="H16" s="37">
        <v>1</v>
      </c>
      <c r="I16" s="37">
        <v>0</v>
      </c>
      <c r="J16" s="37">
        <v>2</v>
      </c>
      <c r="K16" s="37">
        <v>1</v>
      </c>
      <c r="L16" s="37">
        <v>2</v>
      </c>
      <c r="M16" s="37">
        <v>2</v>
      </c>
      <c r="N16" s="37">
        <v>7</v>
      </c>
      <c r="O16" s="37">
        <v>6</v>
      </c>
      <c r="P16" s="37">
        <v>11</v>
      </c>
      <c r="Q16" s="37">
        <v>15</v>
      </c>
      <c r="R16" s="37">
        <v>11</v>
      </c>
      <c r="S16" s="32">
        <v>20</v>
      </c>
      <c r="T16" s="38">
        <v>81</v>
      </c>
      <c r="U16" s="36">
        <v>41</v>
      </c>
      <c r="V16" s="32">
        <v>40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26</v>
      </c>
      <c r="AB16" s="36">
        <v>20</v>
      </c>
      <c r="AC16" s="40">
        <v>6</v>
      </c>
      <c r="AD16" s="32">
        <v>0</v>
      </c>
      <c r="AE16" s="31"/>
      <c r="AF16" s="32"/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64</v>
      </c>
      <c r="C17" s="36">
        <v>43</v>
      </c>
      <c r="D17" s="37">
        <v>10</v>
      </c>
      <c r="E17" s="37">
        <v>7</v>
      </c>
      <c r="F17" s="37">
        <v>4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64</v>
      </c>
      <c r="U17" s="36">
        <v>33</v>
      </c>
      <c r="V17" s="32">
        <v>31</v>
      </c>
      <c r="W17" s="35">
        <f t="shared" si="1"/>
        <v>17</v>
      </c>
      <c r="X17" s="36">
        <v>10</v>
      </c>
      <c r="Y17" s="37">
        <v>7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/>
      <c r="AF17" s="32"/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299</v>
      </c>
      <c r="C18" s="36">
        <v>0</v>
      </c>
      <c r="D18" s="37">
        <v>0</v>
      </c>
      <c r="E18" s="37">
        <v>0</v>
      </c>
      <c r="F18" s="37">
        <v>3</v>
      </c>
      <c r="G18" s="37">
        <v>0</v>
      </c>
      <c r="H18" s="37">
        <v>2</v>
      </c>
      <c r="I18" s="37">
        <v>2</v>
      </c>
      <c r="J18" s="37">
        <v>6</v>
      </c>
      <c r="K18" s="37">
        <v>6</v>
      </c>
      <c r="L18" s="37">
        <v>10</v>
      </c>
      <c r="M18" s="37">
        <v>18</v>
      </c>
      <c r="N18" s="37">
        <v>25</v>
      </c>
      <c r="O18" s="37">
        <v>31</v>
      </c>
      <c r="P18" s="37">
        <v>42</v>
      </c>
      <c r="Q18" s="37">
        <v>41</v>
      </c>
      <c r="R18" s="37">
        <v>49</v>
      </c>
      <c r="S18" s="32">
        <v>64</v>
      </c>
      <c r="T18" s="38">
        <v>299</v>
      </c>
      <c r="U18" s="36">
        <v>167</v>
      </c>
      <c r="V18" s="32">
        <v>132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101</v>
      </c>
      <c r="AB18" s="36">
        <v>26</v>
      </c>
      <c r="AC18" s="40">
        <v>75</v>
      </c>
      <c r="AD18" s="32">
        <v>0</v>
      </c>
      <c r="AE18" s="31"/>
      <c r="AF18" s="32"/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/>
      <c r="AF19" s="32"/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58</v>
      </c>
      <c r="C20" s="36">
        <v>0</v>
      </c>
      <c r="D20" s="37">
        <v>0</v>
      </c>
      <c r="E20" s="37">
        <v>0</v>
      </c>
      <c r="F20" s="37">
        <v>1</v>
      </c>
      <c r="G20" s="37">
        <v>1</v>
      </c>
      <c r="H20" s="37">
        <v>2</v>
      </c>
      <c r="I20" s="37">
        <v>9</v>
      </c>
      <c r="J20" s="37">
        <v>5</v>
      </c>
      <c r="K20" s="37">
        <v>7</v>
      </c>
      <c r="L20" s="37">
        <v>4</v>
      </c>
      <c r="M20" s="37">
        <v>4</v>
      </c>
      <c r="N20" s="37">
        <v>9</v>
      </c>
      <c r="O20" s="37">
        <v>6</v>
      </c>
      <c r="P20" s="37">
        <v>4</v>
      </c>
      <c r="Q20" s="37">
        <v>3</v>
      </c>
      <c r="R20" s="37">
        <v>2</v>
      </c>
      <c r="S20" s="32">
        <v>1</v>
      </c>
      <c r="T20" s="38">
        <v>58</v>
      </c>
      <c r="U20" s="36">
        <v>9</v>
      </c>
      <c r="V20" s="32">
        <v>49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25</v>
      </c>
      <c r="AB20" s="36">
        <v>9</v>
      </c>
      <c r="AC20" s="40">
        <v>16</v>
      </c>
      <c r="AD20" s="32">
        <v>0</v>
      </c>
      <c r="AE20" s="31"/>
      <c r="AF20" s="32"/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/>
      <c r="AF21" s="32"/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75</v>
      </c>
      <c r="C22" s="36">
        <v>0</v>
      </c>
      <c r="D22" s="37">
        <v>0</v>
      </c>
      <c r="E22" s="37">
        <v>0</v>
      </c>
      <c r="F22" s="37">
        <v>1</v>
      </c>
      <c r="G22" s="37">
        <v>4</v>
      </c>
      <c r="H22" s="37">
        <v>3</v>
      </c>
      <c r="I22" s="37">
        <v>3</v>
      </c>
      <c r="J22" s="37">
        <v>2</v>
      </c>
      <c r="K22" s="37">
        <v>4</v>
      </c>
      <c r="L22" s="37">
        <v>3</v>
      </c>
      <c r="M22" s="37">
        <v>4</v>
      </c>
      <c r="N22" s="37">
        <v>9</v>
      </c>
      <c r="O22" s="37">
        <v>11</v>
      </c>
      <c r="P22" s="37">
        <v>14</v>
      </c>
      <c r="Q22" s="37">
        <v>10</v>
      </c>
      <c r="R22" s="37">
        <v>4</v>
      </c>
      <c r="S22" s="32">
        <v>3</v>
      </c>
      <c r="T22" s="38">
        <v>75</v>
      </c>
      <c r="U22" s="36">
        <v>29</v>
      </c>
      <c r="V22" s="32">
        <v>46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43</v>
      </c>
      <c r="AB22" s="36">
        <v>23</v>
      </c>
      <c r="AC22" s="40">
        <v>20</v>
      </c>
      <c r="AD22" s="32">
        <v>0</v>
      </c>
      <c r="AE22" s="31"/>
      <c r="AF22" s="32"/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/>
      <c r="AF23" s="32"/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/>
      <c r="AF24" s="32"/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/>
      <c r="AF25" s="32"/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/>
      <c r="AF26" s="32"/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/>
      <c r="AF27" s="32"/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/>
      <c r="AF28" s="32"/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/>
      <c r="AF29" s="32"/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/>
      <c r="AF30" s="32"/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/>
      <c r="AF31" s="32"/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47</v>
      </c>
      <c r="C32" s="36">
        <v>2</v>
      </c>
      <c r="D32" s="37">
        <v>2</v>
      </c>
      <c r="E32" s="37">
        <v>0</v>
      </c>
      <c r="F32" s="37">
        <v>2</v>
      </c>
      <c r="G32" s="37">
        <v>0</v>
      </c>
      <c r="H32" s="37">
        <v>0</v>
      </c>
      <c r="I32" s="37">
        <v>0</v>
      </c>
      <c r="J32" s="37">
        <v>0</v>
      </c>
      <c r="K32" s="37">
        <v>1</v>
      </c>
      <c r="L32" s="37">
        <v>3</v>
      </c>
      <c r="M32" s="37">
        <v>3</v>
      </c>
      <c r="N32" s="37">
        <v>4</v>
      </c>
      <c r="O32" s="37">
        <v>6</v>
      </c>
      <c r="P32" s="37">
        <v>8</v>
      </c>
      <c r="Q32" s="37">
        <v>2</v>
      </c>
      <c r="R32" s="37">
        <v>10</v>
      </c>
      <c r="S32" s="32">
        <v>4</v>
      </c>
      <c r="T32" s="38">
        <v>47</v>
      </c>
      <c r="U32" s="36">
        <v>16</v>
      </c>
      <c r="V32" s="32">
        <v>31</v>
      </c>
      <c r="W32" s="35">
        <f t="shared" si="1"/>
        <v>2</v>
      </c>
      <c r="X32" s="36">
        <v>1</v>
      </c>
      <c r="Y32" s="37">
        <v>1</v>
      </c>
      <c r="Z32" s="32">
        <v>0</v>
      </c>
      <c r="AA32" s="43">
        <f t="shared" si="2"/>
        <v>22</v>
      </c>
      <c r="AB32" s="36">
        <v>10</v>
      </c>
      <c r="AC32" s="40">
        <v>12</v>
      </c>
      <c r="AD32" s="32">
        <v>0</v>
      </c>
      <c r="AE32" s="31"/>
      <c r="AF32" s="32"/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/>
      <c r="AF33" s="32"/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/>
      <c r="AF34" s="32"/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/>
      <c r="AF35" s="32"/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/>
      <c r="AF36" s="32"/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/>
      <c r="AF37" s="32"/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/>
      <c r="AF38" s="32"/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79</v>
      </c>
      <c r="C39" s="46">
        <v>21</v>
      </c>
      <c r="D39" s="45">
        <v>29</v>
      </c>
      <c r="E39" s="45">
        <v>23</v>
      </c>
      <c r="F39" s="45">
        <v>6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79</v>
      </c>
      <c r="U39" s="36">
        <v>54</v>
      </c>
      <c r="V39" s="32">
        <v>25</v>
      </c>
      <c r="W39" s="35">
        <f>SUM(X39+Y39+Z39)</f>
        <v>19</v>
      </c>
      <c r="X39" s="36">
        <v>13</v>
      </c>
      <c r="Y39" s="37">
        <v>6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/>
      <c r="AF39" s="32"/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135</v>
      </c>
      <c r="C40" s="46">
        <v>0</v>
      </c>
      <c r="D40" s="45">
        <v>0</v>
      </c>
      <c r="E40" s="45">
        <v>0</v>
      </c>
      <c r="F40" s="37">
        <v>5</v>
      </c>
      <c r="G40" s="37">
        <v>3</v>
      </c>
      <c r="H40" s="37">
        <v>2</v>
      </c>
      <c r="I40" s="37">
        <v>3</v>
      </c>
      <c r="J40" s="37">
        <v>1</v>
      </c>
      <c r="K40" s="37">
        <v>7</v>
      </c>
      <c r="L40" s="37">
        <v>6</v>
      </c>
      <c r="M40" s="37">
        <v>8</v>
      </c>
      <c r="N40" s="37">
        <v>15</v>
      </c>
      <c r="O40" s="37">
        <v>13</v>
      </c>
      <c r="P40" s="37">
        <v>21</v>
      </c>
      <c r="Q40" s="37">
        <v>11</v>
      </c>
      <c r="R40" s="37">
        <v>19</v>
      </c>
      <c r="S40" s="32">
        <v>21</v>
      </c>
      <c r="T40" s="38">
        <v>135</v>
      </c>
      <c r="U40" s="36">
        <v>63</v>
      </c>
      <c r="V40" s="32">
        <v>72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60</v>
      </c>
      <c r="AB40" s="36">
        <v>22</v>
      </c>
      <c r="AC40" s="40">
        <v>38</v>
      </c>
      <c r="AD40" s="32">
        <v>0</v>
      </c>
      <c r="AE40" s="31"/>
      <c r="AF40" s="32"/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/>
      <c r="AF41" s="32"/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0</v>
      </c>
      <c r="C42" s="46">
        <v>0</v>
      </c>
      <c r="D42" s="45">
        <v>0</v>
      </c>
      <c r="E42" s="45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0</v>
      </c>
      <c r="U42" s="36">
        <v>0</v>
      </c>
      <c r="V42" s="32">
        <v>0</v>
      </c>
      <c r="W42" s="35">
        <f>SUM(X42+Y42+Z42)</f>
        <v>0</v>
      </c>
      <c r="X42" s="36">
        <v>0</v>
      </c>
      <c r="Y42" s="37">
        <v>0</v>
      </c>
      <c r="Z42" s="32">
        <v>0</v>
      </c>
      <c r="AA42" s="43">
        <f>SUM(AB42+AC42+AD42)</f>
        <v>0</v>
      </c>
      <c r="AB42" s="36">
        <v>0</v>
      </c>
      <c r="AC42" s="40">
        <v>0</v>
      </c>
      <c r="AD42" s="32">
        <v>0</v>
      </c>
      <c r="AE42" s="31"/>
      <c r="AF42" s="32"/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333</v>
      </c>
      <c r="C43" s="36">
        <v>0</v>
      </c>
      <c r="D43" s="37">
        <v>0</v>
      </c>
      <c r="E43" s="37">
        <v>0</v>
      </c>
      <c r="F43" s="37">
        <v>6</v>
      </c>
      <c r="G43" s="37">
        <v>29</v>
      </c>
      <c r="H43" s="37">
        <v>29</v>
      </c>
      <c r="I43" s="37">
        <v>20</v>
      </c>
      <c r="J43" s="37">
        <v>48</v>
      </c>
      <c r="K43" s="37">
        <v>36</v>
      </c>
      <c r="L43" s="37">
        <v>33</v>
      </c>
      <c r="M43" s="37">
        <v>29</v>
      </c>
      <c r="N43" s="37">
        <v>36</v>
      </c>
      <c r="O43" s="37">
        <v>22</v>
      </c>
      <c r="P43" s="37">
        <v>22</v>
      </c>
      <c r="Q43" s="37">
        <v>17</v>
      </c>
      <c r="R43" s="37">
        <v>4</v>
      </c>
      <c r="S43" s="32">
        <v>2</v>
      </c>
      <c r="T43" s="38">
        <v>333</v>
      </c>
      <c r="U43" s="36">
        <v>147</v>
      </c>
      <c r="V43" s="32">
        <v>186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26</v>
      </c>
      <c r="AB43" s="36">
        <v>12</v>
      </c>
      <c r="AC43" s="40">
        <v>14</v>
      </c>
      <c r="AD43" s="32">
        <v>0</v>
      </c>
      <c r="AE43" s="31"/>
      <c r="AF43" s="32"/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124</v>
      </c>
      <c r="C44" s="36">
        <v>43</v>
      </c>
      <c r="D44" s="37">
        <v>54</v>
      </c>
      <c r="E44" s="37">
        <v>26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124</v>
      </c>
      <c r="U44" s="36">
        <v>106</v>
      </c>
      <c r="V44" s="32">
        <v>18</v>
      </c>
      <c r="W44" s="35">
        <f t="shared" si="10"/>
        <v>51</v>
      </c>
      <c r="X44" s="36">
        <v>34</v>
      </c>
      <c r="Y44" s="37">
        <v>17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/>
      <c r="AF44" s="32"/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809</v>
      </c>
      <c r="C45" s="36">
        <v>0</v>
      </c>
      <c r="D45" s="37">
        <v>0</v>
      </c>
      <c r="E45" s="37">
        <v>0</v>
      </c>
      <c r="F45" s="37">
        <v>9</v>
      </c>
      <c r="G45" s="37">
        <v>19</v>
      </c>
      <c r="H45" s="37">
        <v>10</v>
      </c>
      <c r="I45" s="37">
        <v>25</v>
      </c>
      <c r="J45" s="37">
        <v>47</v>
      </c>
      <c r="K45" s="37">
        <v>45</v>
      </c>
      <c r="L45" s="37">
        <v>74</v>
      </c>
      <c r="M45" s="37">
        <v>78</v>
      </c>
      <c r="N45" s="37">
        <v>105</v>
      </c>
      <c r="O45" s="37">
        <v>97</v>
      </c>
      <c r="P45" s="37">
        <v>91</v>
      </c>
      <c r="Q45" s="37">
        <v>91</v>
      </c>
      <c r="R45" s="37">
        <v>56</v>
      </c>
      <c r="S45" s="32">
        <v>62</v>
      </c>
      <c r="T45" s="38">
        <v>809</v>
      </c>
      <c r="U45" s="36">
        <v>223</v>
      </c>
      <c r="V45" s="32">
        <v>586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271</v>
      </c>
      <c r="AB45" s="36">
        <v>103</v>
      </c>
      <c r="AC45" s="40">
        <v>168</v>
      </c>
      <c r="AD45" s="32">
        <v>0</v>
      </c>
      <c r="AE45" s="31"/>
      <c r="AF45" s="32"/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/>
      <c r="AF46" s="32"/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/>
      <c r="AF47" s="32"/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/>
      <c r="AF48" s="32"/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/>
      <c r="AF49" s="32"/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/>
      <c r="AF50" s="32"/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104</v>
      </c>
      <c r="C51" s="36">
        <v>0</v>
      </c>
      <c r="D51" s="37">
        <v>0</v>
      </c>
      <c r="E51" s="37">
        <v>0</v>
      </c>
      <c r="F51" s="37">
        <v>0</v>
      </c>
      <c r="G51" s="37">
        <v>3</v>
      </c>
      <c r="H51" s="37">
        <v>4</v>
      </c>
      <c r="I51" s="37">
        <v>2</v>
      </c>
      <c r="J51" s="37">
        <v>7</v>
      </c>
      <c r="K51" s="37">
        <v>5</v>
      </c>
      <c r="L51" s="37">
        <v>5</v>
      </c>
      <c r="M51" s="37">
        <v>3</v>
      </c>
      <c r="N51" s="37">
        <v>11</v>
      </c>
      <c r="O51" s="37">
        <v>12</v>
      </c>
      <c r="P51" s="37">
        <v>15</v>
      </c>
      <c r="Q51" s="37">
        <v>14</v>
      </c>
      <c r="R51" s="37">
        <v>12</v>
      </c>
      <c r="S51" s="32">
        <v>11</v>
      </c>
      <c r="T51" s="38">
        <v>104</v>
      </c>
      <c r="U51" s="36">
        <v>41</v>
      </c>
      <c r="V51" s="32">
        <v>63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52</v>
      </c>
      <c r="AB51" s="36">
        <v>17</v>
      </c>
      <c r="AC51" s="40">
        <v>35</v>
      </c>
      <c r="AD51" s="32">
        <v>0</v>
      </c>
      <c r="AE51" s="31"/>
      <c r="AF51" s="32"/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8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1</v>
      </c>
      <c r="K52" s="37">
        <v>0</v>
      </c>
      <c r="L52" s="37">
        <v>1</v>
      </c>
      <c r="M52" s="37">
        <v>1</v>
      </c>
      <c r="N52" s="37">
        <v>0</v>
      </c>
      <c r="O52" s="37">
        <v>2</v>
      </c>
      <c r="P52" s="37">
        <v>1</v>
      </c>
      <c r="Q52" s="37">
        <v>1</v>
      </c>
      <c r="R52" s="37">
        <v>1</v>
      </c>
      <c r="S52" s="32">
        <v>0</v>
      </c>
      <c r="T52" s="38">
        <v>8</v>
      </c>
      <c r="U52" s="36">
        <v>3</v>
      </c>
      <c r="V52" s="32">
        <v>5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8</v>
      </c>
      <c r="AB52" s="36">
        <v>0</v>
      </c>
      <c r="AC52" s="40">
        <v>8</v>
      </c>
      <c r="AD52" s="32">
        <v>0</v>
      </c>
      <c r="AE52" s="31"/>
      <c r="AF52" s="32"/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/>
      <c r="AF53" s="32"/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/>
      <c r="AF54" s="32"/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210</v>
      </c>
      <c r="C55" s="36">
        <v>1</v>
      </c>
      <c r="D55" s="37">
        <v>0</v>
      </c>
      <c r="E55" s="37">
        <v>1</v>
      </c>
      <c r="F55" s="37">
        <v>0</v>
      </c>
      <c r="G55" s="37">
        <v>1</v>
      </c>
      <c r="H55" s="37">
        <v>1</v>
      </c>
      <c r="I55" s="37">
        <v>1</v>
      </c>
      <c r="J55" s="37">
        <v>5</v>
      </c>
      <c r="K55" s="37">
        <v>7</v>
      </c>
      <c r="L55" s="37">
        <v>8</v>
      </c>
      <c r="M55" s="37">
        <v>12</v>
      </c>
      <c r="N55" s="37">
        <v>14</v>
      </c>
      <c r="O55" s="37">
        <v>17</v>
      </c>
      <c r="P55" s="37">
        <v>31</v>
      </c>
      <c r="Q55" s="37">
        <v>29</v>
      </c>
      <c r="R55" s="37">
        <v>33</v>
      </c>
      <c r="S55" s="32">
        <v>49</v>
      </c>
      <c r="T55" s="38">
        <v>210</v>
      </c>
      <c r="U55" s="36">
        <v>103</v>
      </c>
      <c r="V55" s="32">
        <v>107</v>
      </c>
      <c r="W55" s="35">
        <f t="shared" si="10"/>
        <v>2</v>
      </c>
      <c r="X55" s="36">
        <v>0</v>
      </c>
      <c r="Y55" s="37">
        <v>2</v>
      </c>
      <c r="Z55" s="32">
        <v>0</v>
      </c>
      <c r="AA55" s="43">
        <f t="shared" si="11"/>
        <v>135</v>
      </c>
      <c r="AB55" s="36">
        <v>2</v>
      </c>
      <c r="AC55" s="40">
        <v>133</v>
      </c>
      <c r="AD55" s="32">
        <v>0</v>
      </c>
      <c r="AE55" s="31"/>
      <c r="AF55" s="32"/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181</v>
      </c>
      <c r="C56" s="36">
        <v>0</v>
      </c>
      <c r="D56" s="37">
        <v>0</v>
      </c>
      <c r="E56" s="37">
        <v>0</v>
      </c>
      <c r="F56" s="37">
        <v>4</v>
      </c>
      <c r="G56" s="37">
        <v>33</v>
      </c>
      <c r="H56" s="37">
        <v>45</v>
      </c>
      <c r="I56" s="37">
        <v>53</v>
      </c>
      <c r="J56" s="37">
        <v>38</v>
      </c>
      <c r="K56" s="37">
        <v>8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181</v>
      </c>
      <c r="U56" s="36">
        <v>0</v>
      </c>
      <c r="V56" s="32">
        <v>181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75</v>
      </c>
      <c r="AB56" s="36">
        <v>25</v>
      </c>
      <c r="AC56" s="40">
        <v>50</v>
      </c>
      <c r="AD56" s="32">
        <v>0</v>
      </c>
      <c r="AE56" s="31"/>
      <c r="AF56" s="32"/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99</v>
      </c>
      <c r="C57" s="36">
        <v>3</v>
      </c>
      <c r="D57" s="37">
        <v>27</v>
      </c>
      <c r="E57" s="37">
        <v>33</v>
      </c>
      <c r="F57" s="37">
        <v>32</v>
      </c>
      <c r="G57" s="37">
        <v>4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99</v>
      </c>
      <c r="U57" s="36">
        <v>1</v>
      </c>
      <c r="V57" s="32">
        <v>98</v>
      </c>
      <c r="W57" s="35">
        <f t="shared" si="10"/>
        <v>23</v>
      </c>
      <c r="X57" s="36">
        <v>9</v>
      </c>
      <c r="Y57" s="37">
        <v>14</v>
      </c>
      <c r="Z57" s="32">
        <v>0</v>
      </c>
      <c r="AA57" s="43">
        <f t="shared" si="11"/>
        <v>12</v>
      </c>
      <c r="AB57" s="36">
        <v>1</v>
      </c>
      <c r="AC57" s="40">
        <v>11</v>
      </c>
      <c r="AD57" s="32">
        <v>0</v>
      </c>
      <c r="AE57" s="31"/>
      <c r="AF57" s="32"/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516</v>
      </c>
      <c r="C58" s="36">
        <v>0</v>
      </c>
      <c r="D58" s="37">
        <v>0</v>
      </c>
      <c r="E58" s="37">
        <v>0</v>
      </c>
      <c r="F58" s="37">
        <v>5</v>
      </c>
      <c r="G58" s="37">
        <v>14</v>
      </c>
      <c r="H58" s="37">
        <v>38</v>
      </c>
      <c r="I58" s="37">
        <v>63</v>
      </c>
      <c r="J58" s="37">
        <v>51</v>
      </c>
      <c r="K58" s="37">
        <v>50</v>
      </c>
      <c r="L58" s="37">
        <v>60</v>
      </c>
      <c r="M58" s="37">
        <v>53</v>
      </c>
      <c r="N58" s="37">
        <v>49</v>
      </c>
      <c r="O58" s="37">
        <v>52</v>
      </c>
      <c r="P58" s="37">
        <v>36</v>
      </c>
      <c r="Q58" s="37">
        <v>23</v>
      </c>
      <c r="R58" s="37">
        <v>13</v>
      </c>
      <c r="S58" s="32">
        <v>9</v>
      </c>
      <c r="T58" s="38">
        <v>516</v>
      </c>
      <c r="U58" s="36">
        <v>1</v>
      </c>
      <c r="V58" s="32">
        <v>515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209</v>
      </c>
      <c r="AB58" s="36">
        <v>52</v>
      </c>
      <c r="AC58" s="40">
        <v>157</v>
      </c>
      <c r="AD58" s="32">
        <v>0</v>
      </c>
      <c r="AE58" s="31"/>
      <c r="AF58" s="32"/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137</v>
      </c>
      <c r="C59" s="36">
        <v>4</v>
      </c>
      <c r="D59" s="37">
        <v>1</v>
      </c>
      <c r="E59" s="37">
        <v>1</v>
      </c>
      <c r="F59" s="37">
        <v>2</v>
      </c>
      <c r="G59" s="37">
        <v>0</v>
      </c>
      <c r="H59" s="37">
        <v>0</v>
      </c>
      <c r="I59" s="37">
        <v>2</v>
      </c>
      <c r="J59" s="37">
        <v>4</v>
      </c>
      <c r="K59" s="37">
        <v>2</v>
      </c>
      <c r="L59" s="37">
        <v>2</v>
      </c>
      <c r="M59" s="37">
        <v>4</v>
      </c>
      <c r="N59" s="37">
        <v>16</v>
      </c>
      <c r="O59" s="37">
        <v>10</v>
      </c>
      <c r="P59" s="37">
        <v>15</v>
      </c>
      <c r="Q59" s="37">
        <v>12</v>
      </c>
      <c r="R59" s="37">
        <v>36</v>
      </c>
      <c r="S59" s="32">
        <v>26</v>
      </c>
      <c r="T59" s="38">
        <v>137</v>
      </c>
      <c r="U59" s="36">
        <v>76</v>
      </c>
      <c r="V59" s="32">
        <v>61</v>
      </c>
      <c r="W59" s="35">
        <f t="shared" si="10"/>
        <v>2</v>
      </c>
      <c r="X59" s="36">
        <v>0</v>
      </c>
      <c r="Y59" s="37">
        <v>2</v>
      </c>
      <c r="Z59" s="32">
        <v>0</v>
      </c>
      <c r="AA59" s="43">
        <f t="shared" si="11"/>
        <v>62</v>
      </c>
      <c r="AB59" s="36">
        <v>5</v>
      </c>
      <c r="AC59" s="40">
        <v>57</v>
      </c>
      <c r="AD59" s="32">
        <v>0</v>
      </c>
      <c r="AE59" s="31"/>
      <c r="AF59" s="32"/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211</v>
      </c>
      <c r="C60" s="36">
        <v>16</v>
      </c>
      <c r="D60" s="37">
        <v>36</v>
      </c>
      <c r="E60" s="37">
        <v>20</v>
      </c>
      <c r="F60" s="37">
        <v>9</v>
      </c>
      <c r="G60" s="37">
        <v>4</v>
      </c>
      <c r="H60" s="37">
        <v>3</v>
      </c>
      <c r="I60" s="37">
        <v>6</v>
      </c>
      <c r="J60" s="37">
        <v>7</v>
      </c>
      <c r="K60" s="37">
        <v>6</v>
      </c>
      <c r="L60" s="37">
        <v>4</v>
      </c>
      <c r="M60" s="37">
        <v>9</v>
      </c>
      <c r="N60" s="37">
        <v>11</v>
      </c>
      <c r="O60" s="37">
        <v>13</v>
      </c>
      <c r="P60" s="37">
        <v>17</v>
      </c>
      <c r="Q60" s="37">
        <v>16</v>
      </c>
      <c r="R60" s="37">
        <v>17</v>
      </c>
      <c r="S60" s="32">
        <v>17</v>
      </c>
      <c r="T60" s="38">
        <v>211</v>
      </c>
      <c r="U60" s="36">
        <v>105</v>
      </c>
      <c r="V60" s="32">
        <v>106</v>
      </c>
      <c r="W60" s="35">
        <f t="shared" si="10"/>
        <v>30</v>
      </c>
      <c r="X60" s="36">
        <v>11</v>
      </c>
      <c r="Y60" s="37">
        <v>19</v>
      </c>
      <c r="Z60" s="32">
        <v>0</v>
      </c>
      <c r="AA60" s="43">
        <f t="shared" si="11"/>
        <v>67</v>
      </c>
      <c r="AB60" s="36">
        <v>13</v>
      </c>
      <c r="AC60" s="40">
        <v>54</v>
      </c>
      <c r="AD60" s="32">
        <v>0</v>
      </c>
      <c r="AE60" s="31"/>
      <c r="AF60" s="32"/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316</v>
      </c>
      <c r="C61" s="36">
        <v>140</v>
      </c>
      <c r="D61" s="37">
        <v>84</v>
      </c>
      <c r="E61" s="37">
        <v>90</v>
      </c>
      <c r="F61" s="37">
        <v>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316</v>
      </c>
      <c r="U61" s="36">
        <v>143</v>
      </c>
      <c r="V61" s="32">
        <v>173</v>
      </c>
      <c r="W61" s="35">
        <f t="shared" si="10"/>
        <v>166</v>
      </c>
      <c r="X61" s="36">
        <v>47</v>
      </c>
      <c r="Y61" s="37">
        <v>119</v>
      </c>
      <c r="Z61" s="32">
        <v>0</v>
      </c>
      <c r="AA61" s="43">
        <f t="shared" si="11"/>
        <v>1</v>
      </c>
      <c r="AB61" s="36">
        <v>0</v>
      </c>
      <c r="AC61" s="40">
        <v>1</v>
      </c>
      <c r="AD61" s="32">
        <v>0</v>
      </c>
      <c r="AE61" s="31"/>
      <c r="AF61" s="32"/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533</v>
      </c>
      <c r="C62" s="36">
        <v>0</v>
      </c>
      <c r="D62" s="37">
        <v>0</v>
      </c>
      <c r="E62" s="37">
        <v>0</v>
      </c>
      <c r="F62" s="37">
        <v>20</v>
      </c>
      <c r="G62" s="37">
        <v>15</v>
      </c>
      <c r="H62" s="37">
        <v>17</v>
      </c>
      <c r="I62" s="37">
        <v>14</v>
      </c>
      <c r="J62" s="37">
        <v>15</v>
      </c>
      <c r="K62" s="37">
        <v>15</v>
      </c>
      <c r="L62" s="37">
        <v>38</v>
      </c>
      <c r="M62" s="37">
        <v>41</v>
      </c>
      <c r="N62" s="37">
        <v>59</v>
      </c>
      <c r="O62" s="37">
        <v>71</v>
      </c>
      <c r="P62" s="37">
        <v>75</v>
      </c>
      <c r="Q62" s="37">
        <v>68</v>
      </c>
      <c r="R62" s="37">
        <v>42</v>
      </c>
      <c r="S62" s="32">
        <v>43</v>
      </c>
      <c r="T62" s="38">
        <v>533</v>
      </c>
      <c r="U62" s="36">
        <v>214</v>
      </c>
      <c r="V62" s="32">
        <v>319</v>
      </c>
      <c r="W62" s="35">
        <f>SUM(X62+Y62+Z62)</f>
        <v>0</v>
      </c>
      <c r="X62" s="36">
        <v>0</v>
      </c>
      <c r="Y62" s="37">
        <v>0</v>
      </c>
      <c r="Z62" s="32">
        <v>0</v>
      </c>
      <c r="AA62" s="43">
        <f t="shared" si="11"/>
        <v>193</v>
      </c>
      <c r="AB62" s="36">
        <v>82</v>
      </c>
      <c r="AC62" s="40">
        <v>111</v>
      </c>
      <c r="AD62" s="32">
        <v>0</v>
      </c>
      <c r="AE62" s="31"/>
      <c r="AF62" s="32"/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2"/>
      <c r="T63" s="38"/>
      <c r="U63" s="36"/>
      <c r="V63" s="32"/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/>
      <c r="AF63" s="32"/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151</v>
      </c>
      <c r="C64" s="36">
        <v>0</v>
      </c>
      <c r="D64" s="37">
        <v>0</v>
      </c>
      <c r="E64" s="37">
        <v>0</v>
      </c>
      <c r="F64" s="37">
        <v>3</v>
      </c>
      <c r="G64" s="37">
        <v>0</v>
      </c>
      <c r="H64" s="37">
        <v>0</v>
      </c>
      <c r="I64" s="37">
        <v>4</v>
      </c>
      <c r="J64" s="37">
        <v>4</v>
      </c>
      <c r="K64" s="37">
        <v>7</v>
      </c>
      <c r="L64" s="37">
        <v>6</v>
      </c>
      <c r="M64" s="37">
        <v>10</v>
      </c>
      <c r="N64" s="37">
        <v>5</v>
      </c>
      <c r="O64" s="37">
        <v>15</v>
      </c>
      <c r="P64" s="37">
        <v>25</v>
      </c>
      <c r="Q64" s="37">
        <v>17</v>
      </c>
      <c r="R64" s="37">
        <v>20</v>
      </c>
      <c r="S64" s="32">
        <v>35</v>
      </c>
      <c r="T64" s="38">
        <v>151</v>
      </c>
      <c r="U64" s="36">
        <v>129</v>
      </c>
      <c r="V64" s="32">
        <v>22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56</v>
      </c>
      <c r="AB64" s="36">
        <v>22</v>
      </c>
      <c r="AC64" s="40">
        <v>34</v>
      </c>
      <c r="AD64" s="32">
        <v>0</v>
      </c>
      <c r="AE64" s="31"/>
      <c r="AF64" s="32"/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/>
      <c r="AF65" s="32"/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15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3</v>
      </c>
      <c r="I66" s="37">
        <v>1</v>
      </c>
      <c r="J66" s="37">
        <v>3</v>
      </c>
      <c r="K66" s="37">
        <v>2</v>
      </c>
      <c r="L66" s="37">
        <v>2</v>
      </c>
      <c r="M66" s="37">
        <v>1</v>
      </c>
      <c r="N66" s="37">
        <v>3</v>
      </c>
      <c r="O66" s="37">
        <v>0</v>
      </c>
      <c r="P66" s="37">
        <v>0</v>
      </c>
      <c r="Q66" s="37">
        <v>0</v>
      </c>
      <c r="R66" s="37">
        <v>0</v>
      </c>
      <c r="S66" s="32">
        <v>0</v>
      </c>
      <c r="T66" s="38">
        <v>15</v>
      </c>
      <c r="U66" s="36">
        <v>2</v>
      </c>
      <c r="V66" s="32">
        <v>13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9</v>
      </c>
      <c r="AB66" s="36">
        <v>0</v>
      </c>
      <c r="AC66" s="40">
        <v>9</v>
      </c>
      <c r="AD66" s="32">
        <v>0</v>
      </c>
      <c r="AE66" s="31"/>
      <c r="AF66" s="32"/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578" t="s">
        <v>99</v>
      </c>
      <c r="B72" s="579">
        <f t="shared" ref="B72:AA72" si="12">SUM(B12:B71)</f>
        <v>6265</v>
      </c>
      <c r="C72" s="65">
        <f>SUM(C12:C71)</f>
        <v>458</v>
      </c>
      <c r="D72" s="66">
        <f t="shared" si="12"/>
        <v>331</v>
      </c>
      <c r="E72" s="66">
        <f t="shared" si="12"/>
        <v>306</v>
      </c>
      <c r="F72" s="66">
        <f t="shared" si="12"/>
        <v>168</v>
      </c>
      <c r="G72" s="66">
        <f t="shared" si="12"/>
        <v>178</v>
      </c>
      <c r="H72" s="66">
        <f t="shared" si="12"/>
        <v>210</v>
      </c>
      <c r="I72" s="66">
        <f t="shared" si="12"/>
        <v>281</v>
      </c>
      <c r="J72" s="66">
        <f t="shared" si="12"/>
        <v>307</v>
      </c>
      <c r="K72" s="66">
        <f t="shared" si="12"/>
        <v>306</v>
      </c>
      <c r="L72" s="66">
        <f t="shared" si="12"/>
        <v>326</v>
      </c>
      <c r="M72" s="66">
        <f t="shared" si="12"/>
        <v>373</v>
      </c>
      <c r="N72" s="66">
        <f t="shared" si="12"/>
        <v>510</v>
      </c>
      <c r="O72" s="66">
        <f t="shared" si="12"/>
        <v>536</v>
      </c>
      <c r="P72" s="66">
        <f t="shared" si="12"/>
        <v>562</v>
      </c>
      <c r="Q72" s="66">
        <f t="shared" si="12"/>
        <v>474</v>
      </c>
      <c r="R72" s="66">
        <f t="shared" si="12"/>
        <v>441</v>
      </c>
      <c r="S72" s="67">
        <f t="shared" si="12"/>
        <v>498</v>
      </c>
      <c r="T72" s="68">
        <f t="shared" si="12"/>
        <v>6265</v>
      </c>
      <c r="U72" s="69">
        <f t="shared" si="12"/>
        <v>2326</v>
      </c>
      <c r="V72" s="67">
        <f t="shared" si="12"/>
        <v>3939</v>
      </c>
      <c r="W72" s="69">
        <f t="shared" si="12"/>
        <v>409</v>
      </c>
      <c r="X72" s="69">
        <f t="shared" si="12"/>
        <v>145</v>
      </c>
      <c r="Y72" s="66">
        <f t="shared" si="12"/>
        <v>264</v>
      </c>
      <c r="Z72" s="68">
        <f t="shared" si="12"/>
        <v>0</v>
      </c>
      <c r="AA72" s="70">
        <f t="shared" si="12"/>
        <v>1954</v>
      </c>
      <c r="AB72" s="69">
        <f>SUM(AB12:AB71)</f>
        <v>570</v>
      </c>
      <c r="AC72" s="66">
        <f>SUM(AC12:AC71)</f>
        <v>1384</v>
      </c>
      <c r="AD72" s="67">
        <f>SUM(AD12:AD71)</f>
        <v>0</v>
      </c>
      <c r="AE72" s="71">
        <f>SUM(AE12:AE71)</f>
        <v>0</v>
      </c>
      <c r="AF72" s="72">
        <f>SUM(AF12:AF71)</f>
        <v>0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655" t="s">
        <v>101</v>
      </c>
      <c r="B74" s="658" t="s">
        <v>102</v>
      </c>
      <c r="C74" s="539"/>
      <c r="D74" s="539"/>
      <c r="E74" s="659"/>
      <c r="F74" s="658" t="s">
        <v>103</v>
      </c>
      <c r="G74" s="539"/>
      <c r="H74" s="539"/>
      <c r="I74" s="659"/>
      <c r="J74" s="539" t="s">
        <v>104</v>
      </c>
      <c r="K74" s="539"/>
      <c r="L74" s="539"/>
      <c r="M74" s="659"/>
      <c r="N74" s="582" t="s">
        <v>105</v>
      </c>
      <c r="O74" s="660"/>
      <c r="P74" s="583"/>
      <c r="Q74" s="652" t="s">
        <v>106</v>
      </c>
      <c r="R74" s="654"/>
      <c r="S74" s="652" t="s">
        <v>107</v>
      </c>
      <c r="T74" s="654"/>
      <c r="U74" s="652" t="s">
        <v>108</v>
      </c>
      <c r="V74" s="654"/>
      <c r="W74" s="655" t="s">
        <v>109</v>
      </c>
      <c r="X74" s="652" t="s">
        <v>110</v>
      </c>
      <c r="Y74" s="654"/>
      <c r="Z74" s="652" t="s">
        <v>111</v>
      </c>
      <c r="AA74" s="654"/>
      <c r="AB74" s="584" t="s">
        <v>112</v>
      </c>
      <c r="AC74" s="585"/>
      <c r="AD74" s="655" t="s">
        <v>113</v>
      </c>
      <c r="AE74" s="661" t="s">
        <v>114</v>
      </c>
      <c r="AF74" s="662"/>
      <c r="AG74" s="588" t="s">
        <v>115</v>
      </c>
      <c r="AH74" s="588"/>
      <c r="AI74" s="588"/>
    </row>
    <row r="75" spans="1:66" ht="63" x14ac:dyDescent="0.25">
      <c r="A75" s="494"/>
      <c r="B75" s="663" t="s">
        <v>32</v>
      </c>
      <c r="C75" s="590" t="s">
        <v>33</v>
      </c>
      <c r="D75" s="591" t="s">
        <v>116</v>
      </c>
      <c r="E75" s="592" t="s">
        <v>36</v>
      </c>
      <c r="F75" s="593" t="s">
        <v>32</v>
      </c>
      <c r="G75" s="590" t="s">
        <v>33</v>
      </c>
      <c r="H75" s="591" t="s">
        <v>116</v>
      </c>
      <c r="I75" s="592" t="s">
        <v>36</v>
      </c>
      <c r="J75" s="663" t="s">
        <v>32</v>
      </c>
      <c r="K75" s="590" t="s">
        <v>33</v>
      </c>
      <c r="L75" s="591" t="s">
        <v>116</v>
      </c>
      <c r="M75" s="591" t="s">
        <v>36</v>
      </c>
      <c r="N75" s="80" t="s">
        <v>32</v>
      </c>
      <c r="O75" s="81" t="s">
        <v>11</v>
      </c>
      <c r="P75" s="82" t="s">
        <v>117</v>
      </c>
      <c r="Q75" s="565" t="s">
        <v>37</v>
      </c>
      <c r="R75" s="569" t="s">
        <v>38</v>
      </c>
      <c r="S75" s="565" t="s">
        <v>37</v>
      </c>
      <c r="T75" s="569" t="s">
        <v>38</v>
      </c>
      <c r="U75" s="565" t="s">
        <v>118</v>
      </c>
      <c r="V75" s="569" t="s">
        <v>119</v>
      </c>
      <c r="W75" s="494"/>
      <c r="X75" s="565" t="s">
        <v>37</v>
      </c>
      <c r="Y75" s="569" t="s">
        <v>38</v>
      </c>
      <c r="Z75" s="594" t="s">
        <v>120</v>
      </c>
      <c r="AA75" s="594" t="s">
        <v>121</v>
      </c>
      <c r="AB75" s="427" t="s">
        <v>122</v>
      </c>
      <c r="AC75" s="427" t="s">
        <v>123</v>
      </c>
      <c r="AD75" s="494"/>
      <c r="AE75" s="595" t="s">
        <v>11</v>
      </c>
      <c r="AF75" s="596" t="s">
        <v>117</v>
      </c>
      <c r="AG75" s="597" t="s">
        <v>124</v>
      </c>
      <c r="AH75" s="598" t="s">
        <v>125</v>
      </c>
      <c r="AI75" s="599" t="s">
        <v>126</v>
      </c>
    </row>
    <row r="76" spans="1:66" x14ac:dyDescent="0.25">
      <c r="A76" s="23" t="s">
        <v>39</v>
      </c>
      <c r="B76" s="664">
        <f>SUM(C76:E76)</f>
        <v>0</v>
      </c>
      <c r="C76" s="665"/>
      <c r="D76" s="666"/>
      <c r="E76" s="666"/>
      <c r="F76" s="664">
        <f>SUM(G76:I76)</f>
        <v>0</v>
      </c>
      <c r="G76" s="665"/>
      <c r="H76" s="666"/>
      <c r="I76" s="666"/>
      <c r="J76" s="664">
        <f>SUM(K76:M76)</f>
        <v>18</v>
      </c>
      <c r="K76" s="665">
        <v>18</v>
      </c>
      <c r="L76" s="666"/>
      <c r="M76" s="667"/>
      <c r="N76" s="601">
        <f>SUM(O76:P76)</f>
        <v>19</v>
      </c>
      <c r="O76" s="92">
        <v>19</v>
      </c>
      <c r="P76" s="93"/>
      <c r="Q76" s="31">
        <v>1</v>
      </c>
      <c r="R76" s="32"/>
      <c r="S76" s="573">
        <v>9</v>
      </c>
      <c r="T76" s="602">
        <v>2</v>
      </c>
      <c r="U76" s="603">
        <v>9</v>
      </c>
      <c r="V76" s="602">
        <v>20</v>
      </c>
      <c r="W76" s="94">
        <v>174</v>
      </c>
      <c r="X76" s="31">
        <v>0</v>
      </c>
      <c r="Y76" s="32">
        <v>0</v>
      </c>
      <c r="Z76" s="28"/>
      <c r="AA76" s="28"/>
      <c r="AB76" s="28">
        <v>0</v>
      </c>
      <c r="AC76" s="28"/>
      <c r="AD76" s="28"/>
      <c r="AE76" s="95"/>
      <c r="AF76" s="96"/>
      <c r="AG76" s="573"/>
      <c r="AH76" s="574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117</v>
      </c>
      <c r="K77" s="98">
        <v>116</v>
      </c>
      <c r="L77" s="99">
        <v>1</v>
      </c>
      <c r="M77" s="100"/>
      <c r="N77" s="101">
        <f t="shared" ref="N77:N135" si="14">SUM(O77:P77)</f>
        <v>124</v>
      </c>
      <c r="O77" s="102"/>
      <c r="P77" s="103">
        <v>124</v>
      </c>
      <c r="Q77" s="31"/>
      <c r="R77" s="32">
        <v>7</v>
      </c>
      <c r="S77" s="36">
        <v>0</v>
      </c>
      <c r="T77" s="32">
        <v>58</v>
      </c>
      <c r="U77" s="40">
        <v>85</v>
      </c>
      <c r="V77" s="32">
        <v>115</v>
      </c>
      <c r="W77" s="94">
        <v>1565</v>
      </c>
      <c r="X77" s="31">
        <v>0</v>
      </c>
      <c r="Y77" s="32">
        <v>29</v>
      </c>
      <c r="Z77" s="28"/>
      <c r="AA77" s="28"/>
      <c r="AB77" s="28">
        <v>0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/>
      <c r="L78" s="37"/>
      <c r="M78" s="104"/>
      <c r="N78" s="101">
        <f t="shared" si="14"/>
        <v>0</v>
      </c>
      <c r="O78" s="40"/>
      <c r="P78" s="94"/>
      <c r="Q78" s="31"/>
      <c r="R78" s="32"/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/>
      <c r="L79" s="37"/>
      <c r="M79" s="104"/>
      <c r="N79" s="101">
        <f t="shared" si="14"/>
        <v>0</v>
      </c>
      <c r="O79" s="40"/>
      <c r="P79" s="94"/>
      <c r="Q79" s="31"/>
      <c r="R79" s="32"/>
      <c r="S79" s="36">
        <v>0</v>
      </c>
      <c r="T79" s="32">
        <v>1</v>
      </c>
      <c r="U79" s="40">
        <v>0</v>
      </c>
      <c r="V79" s="32">
        <v>7</v>
      </c>
      <c r="W79" s="94">
        <v>0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18</v>
      </c>
      <c r="K80" s="36">
        <v>17</v>
      </c>
      <c r="L80" s="37">
        <v>1</v>
      </c>
      <c r="M80" s="104"/>
      <c r="N80" s="101">
        <f t="shared" si="14"/>
        <v>20</v>
      </c>
      <c r="O80" s="40"/>
      <c r="P80" s="94">
        <v>20</v>
      </c>
      <c r="Q80" s="31"/>
      <c r="R80" s="32">
        <v>2</v>
      </c>
      <c r="S80" s="36">
        <v>0</v>
      </c>
      <c r="T80" s="32">
        <v>9</v>
      </c>
      <c r="U80" s="40">
        <v>6</v>
      </c>
      <c r="V80" s="32">
        <v>13</v>
      </c>
      <c r="W80" s="94">
        <v>34</v>
      </c>
      <c r="X80" s="31">
        <v>0</v>
      </c>
      <c r="Y80" s="32">
        <v>0</v>
      </c>
      <c r="Z80" s="28"/>
      <c r="AA80" s="28"/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/>
      <c r="L81" s="37"/>
      <c r="M81" s="104"/>
      <c r="N81" s="101">
        <f t="shared" si="14"/>
        <v>0</v>
      </c>
      <c r="O81" s="40"/>
      <c r="P81" s="94"/>
      <c r="Q81" s="31"/>
      <c r="R81" s="32"/>
      <c r="S81" s="36">
        <v>4</v>
      </c>
      <c r="T81" s="32">
        <v>0</v>
      </c>
      <c r="U81" s="40">
        <v>0</v>
      </c>
      <c r="V81" s="32">
        <v>0</v>
      </c>
      <c r="W81" s="94">
        <v>64</v>
      </c>
      <c r="X81" s="31">
        <v>0</v>
      </c>
      <c r="Y81" s="32">
        <v>0</v>
      </c>
      <c r="Z81" s="28"/>
      <c r="AA81" s="28"/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30</v>
      </c>
      <c r="K82" s="36">
        <v>25</v>
      </c>
      <c r="L82" s="37">
        <v>5</v>
      </c>
      <c r="M82" s="104"/>
      <c r="N82" s="101">
        <f t="shared" si="14"/>
        <v>30</v>
      </c>
      <c r="O82" s="40"/>
      <c r="P82" s="94">
        <v>30</v>
      </c>
      <c r="Q82" s="31"/>
      <c r="R82" s="32"/>
      <c r="S82" s="36">
        <v>0</v>
      </c>
      <c r="T82" s="32">
        <v>10</v>
      </c>
      <c r="U82" s="40">
        <v>17</v>
      </c>
      <c r="V82" s="32">
        <v>14</v>
      </c>
      <c r="W82" s="94">
        <v>450</v>
      </c>
      <c r="X82" s="31">
        <v>0</v>
      </c>
      <c r="Y82" s="32">
        <v>4</v>
      </c>
      <c r="Z82" s="28"/>
      <c r="AA82" s="28"/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/>
      <c r="L83" s="37"/>
      <c r="M83" s="104"/>
      <c r="N83" s="101">
        <f t="shared" si="14"/>
        <v>0</v>
      </c>
      <c r="O83" s="40"/>
      <c r="P83" s="94"/>
      <c r="Q83" s="31"/>
      <c r="R83" s="32"/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10</v>
      </c>
      <c r="K84" s="36">
        <v>9</v>
      </c>
      <c r="L84" s="37">
        <v>1</v>
      </c>
      <c r="M84" s="104"/>
      <c r="N84" s="101">
        <f t="shared" si="14"/>
        <v>10</v>
      </c>
      <c r="O84" s="40"/>
      <c r="P84" s="94">
        <v>10</v>
      </c>
      <c r="Q84" s="31"/>
      <c r="R84" s="32"/>
      <c r="S84" s="36">
        <v>0</v>
      </c>
      <c r="T84" s="32">
        <v>0</v>
      </c>
      <c r="U84" s="40">
        <v>0</v>
      </c>
      <c r="V84" s="32">
        <v>4</v>
      </c>
      <c r="W84" s="94">
        <v>5</v>
      </c>
      <c r="X84" s="31">
        <v>0</v>
      </c>
      <c r="Y84" s="32">
        <v>0</v>
      </c>
      <c r="Z84" s="28"/>
      <c r="AA84" s="28"/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/>
      <c r="L85" s="37"/>
      <c r="M85" s="104"/>
      <c r="N85" s="101">
        <f t="shared" si="14"/>
        <v>0</v>
      </c>
      <c r="O85" s="40"/>
      <c r="P85" s="94"/>
      <c r="Q85" s="31"/>
      <c r="R85" s="32"/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28</v>
      </c>
      <c r="K86" s="36">
        <v>24</v>
      </c>
      <c r="L86" s="37">
        <v>4</v>
      </c>
      <c r="M86" s="104"/>
      <c r="N86" s="101">
        <f t="shared" si="14"/>
        <v>30</v>
      </c>
      <c r="O86" s="40"/>
      <c r="P86" s="94">
        <v>30</v>
      </c>
      <c r="Q86" s="31"/>
      <c r="R86" s="32">
        <v>2</v>
      </c>
      <c r="S86" s="36">
        <v>0</v>
      </c>
      <c r="T86" s="32">
        <v>6</v>
      </c>
      <c r="U86" s="40">
        <v>14</v>
      </c>
      <c r="V86" s="32">
        <v>2</v>
      </c>
      <c r="W86" s="94">
        <v>8</v>
      </c>
      <c r="X86" s="31">
        <v>0</v>
      </c>
      <c r="Y86" s="32">
        <v>14</v>
      </c>
      <c r="Z86" s="28"/>
      <c r="AA86" s="28"/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/>
      <c r="L87" s="37"/>
      <c r="M87" s="104"/>
      <c r="N87" s="101">
        <f t="shared" si="14"/>
        <v>0</v>
      </c>
      <c r="O87" s="40"/>
      <c r="P87" s="94"/>
      <c r="Q87" s="31"/>
      <c r="R87" s="32"/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/>
      <c r="L88" s="37"/>
      <c r="M88" s="104"/>
      <c r="N88" s="101">
        <f t="shared" si="14"/>
        <v>0</v>
      </c>
      <c r="O88" s="40"/>
      <c r="P88" s="94"/>
      <c r="Q88" s="31"/>
      <c r="R88" s="32"/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/>
      <c r="L89" s="37"/>
      <c r="M89" s="104"/>
      <c r="N89" s="101">
        <f t="shared" si="14"/>
        <v>0</v>
      </c>
      <c r="O89" s="40"/>
      <c r="P89" s="94"/>
      <c r="Q89" s="31"/>
      <c r="R89" s="32"/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/>
      <c r="L90" s="37"/>
      <c r="M90" s="104"/>
      <c r="N90" s="101">
        <f t="shared" si="14"/>
        <v>0</v>
      </c>
      <c r="O90" s="40"/>
      <c r="P90" s="94"/>
      <c r="Q90" s="31"/>
      <c r="R90" s="32"/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/>
      <c r="L91" s="37"/>
      <c r="M91" s="104"/>
      <c r="N91" s="101">
        <f t="shared" si="14"/>
        <v>0</v>
      </c>
      <c r="O91" s="40"/>
      <c r="P91" s="94"/>
      <c r="Q91" s="31"/>
      <c r="R91" s="32"/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2</v>
      </c>
      <c r="Z91" s="28"/>
      <c r="AA91" s="28"/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/>
      <c r="L92" s="37"/>
      <c r="M92" s="104"/>
      <c r="N92" s="101">
        <f t="shared" si="14"/>
        <v>0</v>
      </c>
      <c r="O92" s="40"/>
      <c r="P92" s="94"/>
      <c r="Q92" s="31"/>
      <c r="R92" s="32"/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/>
      <c r="L93" s="37"/>
      <c r="M93" s="104"/>
      <c r="N93" s="101">
        <f t="shared" si="14"/>
        <v>0</v>
      </c>
      <c r="O93" s="40"/>
      <c r="P93" s="94"/>
      <c r="Q93" s="31"/>
      <c r="R93" s="32"/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/>
      <c r="L94" s="37"/>
      <c r="M94" s="104"/>
      <c r="N94" s="101">
        <f t="shared" si="14"/>
        <v>0</v>
      </c>
      <c r="O94" s="40"/>
      <c r="P94" s="94"/>
      <c r="Q94" s="31"/>
      <c r="R94" s="32"/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/>
      <c r="L95" s="37"/>
      <c r="M95" s="104"/>
      <c r="N95" s="101">
        <f t="shared" si="14"/>
        <v>0</v>
      </c>
      <c r="O95" s="40"/>
      <c r="P95" s="94"/>
      <c r="Q95" s="31"/>
      <c r="R95" s="32"/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12</v>
      </c>
      <c r="K96" s="36">
        <v>11</v>
      </c>
      <c r="L96" s="37">
        <v>1</v>
      </c>
      <c r="M96" s="104"/>
      <c r="N96" s="101">
        <f t="shared" si="14"/>
        <v>12</v>
      </c>
      <c r="O96" s="40">
        <v>1</v>
      </c>
      <c r="P96" s="94">
        <v>11</v>
      </c>
      <c r="Q96" s="31">
        <v>1</v>
      </c>
      <c r="R96" s="32">
        <v>3</v>
      </c>
      <c r="S96" s="36">
        <v>2</v>
      </c>
      <c r="T96" s="32">
        <v>6</v>
      </c>
      <c r="U96" s="40">
        <v>10</v>
      </c>
      <c r="V96" s="32">
        <v>3</v>
      </c>
      <c r="W96" s="94">
        <v>70</v>
      </c>
      <c r="X96" s="31">
        <v>0</v>
      </c>
      <c r="Y96" s="32">
        <v>0</v>
      </c>
      <c r="Z96" s="28"/>
      <c r="AA96" s="28"/>
      <c r="AB96" s="28">
        <v>0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/>
      <c r="L97" s="37"/>
      <c r="M97" s="104"/>
      <c r="N97" s="101">
        <f t="shared" si="14"/>
        <v>0</v>
      </c>
      <c r="O97" s="40"/>
      <c r="P97" s="94"/>
      <c r="Q97" s="31"/>
      <c r="R97" s="32"/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/>
      <c r="L98" s="37"/>
      <c r="M98" s="104"/>
      <c r="N98" s="101">
        <f t="shared" si="14"/>
        <v>0</v>
      </c>
      <c r="O98" s="40"/>
      <c r="P98" s="94"/>
      <c r="Q98" s="31"/>
      <c r="R98" s="32"/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/>
      <c r="L99" s="37"/>
      <c r="M99" s="104"/>
      <c r="N99" s="101">
        <f t="shared" si="14"/>
        <v>0</v>
      </c>
      <c r="O99" s="40"/>
      <c r="P99" s="94"/>
      <c r="Q99" s="31"/>
      <c r="R99" s="32"/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/>
      <c r="L100" s="37"/>
      <c r="M100" s="104"/>
      <c r="N100" s="101">
        <f t="shared" si="14"/>
        <v>0</v>
      </c>
      <c r="O100" s="40"/>
      <c r="P100" s="94"/>
      <c r="Q100" s="31"/>
      <c r="R100" s="32"/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/>
      <c r="L101" s="37"/>
      <c r="M101" s="104"/>
      <c r="N101" s="101">
        <f t="shared" si="14"/>
        <v>0</v>
      </c>
      <c r="O101" s="40"/>
      <c r="P101" s="94"/>
      <c r="Q101" s="31"/>
      <c r="R101" s="32"/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/>
      <c r="L102" s="37"/>
      <c r="M102" s="104"/>
      <c r="N102" s="101">
        <f t="shared" si="14"/>
        <v>0</v>
      </c>
      <c r="O102" s="40"/>
      <c r="P102" s="94"/>
      <c r="Q102" s="31"/>
      <c r="R102" s="32"/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16</v>
      </c>
      <c r="K103" s="36">
        <v>13</v>
      </c>
      <c r="L103" s="37">
        <v>3</v>
      </c>
      <c r="M103" s="104"/>
      <c r="N103" s="101">
        <f t="shared" si="14"/>
        <v>16</v>
      </c>
      <c r="O103" s="40">
        <v>16</v>
      </c>
      <c r="P103" s="94"/>
      <c r="Q103" s="31"/>
      <c r="R103" s="32"/>
      <c r="S103" s="36">
        <v>0</v>
      </c>
      <c r="T103" s="32">
        <v>0</v>
      </c>
      <c r="U103" s="40">
        <v>0</v>
      </c>
      <c r="V103" s="32">
        <v>0</v>
      </c>
      <c r="W103" s="94">
        <v>68</v>
      </c>
      <c r="X103" s="31">
        <v>0</v>
      </c>
      <c r="Y103" s="32">
        <v>0</v>
      </c>
      <c r="Z103" s="28"/>
      <c r="AA103" s="28"/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23</v>
      </c>
      <c r="K104" s="106">
        <v>20</v>
      </c>
      <c r="L104" s="107">
        <v>3</v>
      </c>
      <c r="M104" s="108"/>
      <c r="N104" s="101">
        <f t="shared" si="14"/>
        <v>25</v>
      </c>
      <c r="O104" s="92"/>
      <c r="P104" s="93">
        <v>25</v>
      </c>
      <c r="Q104" s="31"/>
      <c r="R104" s="32">
        <v>1</v>
      </c>
      <c r="S104" s="36">
        <v>0</v>
      </c>
      <c r="T104" s="32">
        <v>12</v>
      </c>
      <c r="U104" s="40">
        <v>16</v>
      </c>
      <c r="V104" s="32">
        <v>13</v>
      </c>
      <c r="W104" s="94">
        <v>278</v>
      </c>
      <c r="X104" s="31">
        <v>0</v>
      </c>
      <c r="Y104" s="32">
        <v>69</v>
      </c>
      <c r="Z104" s="28"/>
      <c r="AA104" s="28"/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/>
      <c r="L105" s="37"/>
      <c r="M105" s="104"/>
      <c r="N105" s="101">
        <f t="shared" si="14"/>
        <v>0</v>
      </c>
      <c r="O105" s="40"/>
      <c r="P105" s="94"/>
      <c r="Q105" s="31"/>
      <c r="R105" s="32"/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/>
      <c r="L106" s="37"/>
      <c r="M106" s="104"/>
      <c r="N106" s="101">
        <f t="shared" si="14"/>
        <v>0</v>
      </c>
      <c r="O106" s="40"/>
      <c r="P106" s="94"/>
      <c r="Q106" s="31"/>
      <c r="R106" s="32"/>
      <c r="S106" s="36">
        <v>0</v>
      </c>
      <c r="T106" s="32">
        <v>0</v>
      </c>
      <c r="U106" s="40">
        <v>0</v>
      </c>
      <c r="V106" s="32">
        <v>0</v>
      </c>
      <c r="W106" s="94">
        <v>0</v>
      </c>
      <c r="X106" s="31">
        <v>0</v>
      </c>
      <c r="Y106" s="32">
        <v>0</v>
      </c>
      <c r="Z106" s="28"/>
      <c r="AA106" s="28"/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/>
      <c r="L107" s="37"/>
      <c r="M107" s="104"/>
      <c r="N107" s="101">
        <f t="shared" si="14"/>
        <v>0</v>
      </c>
      <c r="O107" s="40"/>
      <c r="P107" s="94"/>
      <c r="Q107" s="31"/>
      <c r="R107" s="32"/>
      <c r="S107" s="36">
        <v>0</v>
      </c>
      <c r="T107" s="32">
        <v>17</v>
      </c>
      <c r="U107" s="40">
        <v>10</v>
      </c>
      <c r="V107" s="32">
        <v>31</v>
      </c>
      <c r="W107" s="94">
        <v>0</v>
      </c>
      <c r="X107" s="31">
        <v>0</v>
      </c>
      <c r="Y107" s="32">
        <v>29</v>
      </c>
      <c r="Z107" s="28"/>
      <c r="AA107" s="28"/>
      <c r="AB107" s="28">
        <v>6</v>
      </c>
      <c r="AC107" s="28"/>
      <c r="AD107" s="28"/>
      <c r="AE107" s="95"/>
      <c r="AF107" s="96"/>
      <c r="AG107" s="27">
        <v>3</v>
      </c>
      <c r="AH107" s="29">
        <v>7</v>
      </c>
      <c r="AI107" s="26">
        <v>7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35</v>
      </c>
      <c r="K108" s="27">
        <v>34</v>
      </c>
      <c r="L108" s="29">
        <v>1</v>
      </c>
      <c r="M108" s="110"/>
      <c r="N108" s="101">
        <f t="shared" si="14"/>
        <v>36</v>
      </c>
      <c r="O108" s="111">
        <v>36</v>
      </c>
      <c r="P108" s="112"/>
      <c r="Q108" s="31">
        <v>4</v>
      </c>
      <c r="R108" s="32"/>
      <c r="S108" s="36">
        <v>39</v>
      </c>
      <c r="T108" s="32">
        <v>0</v>
      </c>
      <c r="U108" s="40">
        <v>2</v>
      </c>
      <c r="V108" s="32">
        <v>9</v>
      </c>
      <c r="W108" s="94">
        <v>0</v>
      </c>
      <c r="X108" s="31">
        <v>0</v>
      </c>
      <c r="Y108" s="32">
        <v>0</v>
      </c>
      <c r="Z108" s="28"/>
      <c r="AA108" s="28"/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104</v>
      </c>
      <c r="K109" s="106">
        <v>102</v>
      </c>
      <c r="L109" s="107">
        <v>2</v>
      </c>
      <c r="M109" s="108"/>
      <c r="N109" s="101">
        <f t="shared" si="14"/>
        <v>105</v>
      </c>
      <c r="O109" s="92"/>
      <c r="P109" s="93">
        <v>105</v>
      </c>
      <c r="Q109" s="31"/>
      <c r="R109" s="32">
        <v>3</v>
      </c>
      <c r="S109" s="36">
        <v>0</v>
      </c>
      <c r="T109" s="32">
        <v>84</v>
      </c>
      <c r="U109" s="40">
        <v>0</v>
      </c>
      <c r="V109" s="32">
        <v>0</v>
      </c>
      <c r="W109" s="38">
        <v>44</v>
      </c>
      <c r="X109" s="31">
        <v>0</v>
      </c>
      <c r="Y109" s="32">
        <v>20</v>
      </c>
      <c r="Z109" s="28"/>
      <c r="AA109" s="28"/>
      <c r="AB109" s="28">
        <v>25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/>
      <c r="L110" s="37"/>
      <c r="M110" s="104"/>
      <c r="N110" s="101">
        <f t="shared" si="14"/>
        <v>0</v>
      </c>
      <c r="O110" s="40"/>
      <c r="P110" s="94"/>
      <c r="Q110" s="31"/>
      <c r="R110" s="32"/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/>
      <c r="L111" s="107"/>
      <c r="M111" s="108"/>
      <c r="N111" s="101">
        <f t="shared" si="14"/>
        <v>0</v>
      </c>
      <c r="O111" s="92"/>
      <c r="P111" s="93"/>
      <c r="Q111" s="31"/>
      <c r="R111" s="32"/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/>
      <c r="L112" s="37"/>
      <c r="M112" s="104"/>
      <c r="N112" s="101">
        <f t="shared" si="14"/>
        <v>0</v>
      </c>
      <c r="O112" s="40"/>
      <c r="P112" s="94"/>
      <c r="Q112" s="31"/>
      <c r="R112" s="32"/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/>
      <c r="L113" s="37"/>
      <c r="M113" s="104"/>
      <c r="N113" s="101">
        <f t="shared" si="14"/>
        <v>0</v>
      </c>
      <c r="O113" s="40"/>
      <c r="P113" s="94"/>
      <c r="Q113" s="31"/>
      <c r="R113" s="32"/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/>
      <c r="L114" s="107"/>
      <c r="M114" s="108"/>
      <c r="N114" s="101">
        <f t="shared" si="14"/>
        <v>0</v>
      </c>
      <c r="O114" s="92"/>
      <c r="P114" s="93"/>
      <c r="Q114" s="31"/>
      <c r="R114" s="32"/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16</v>
      </c>
      <c r="K115" s="36">
        <v>16</v>
      </c>
      <c r="L115" s="37"/>
      <c r="M115" s="104"/>
      <c r="N115" s="101">
        <f t="shared" si="14"/>
        <v>16</v>
      </c>
      <c r="O115" s="40"/>
      <c r="P115" s="94">
        <v>16</v>
      </c>
      <c r="Q115" s="31"/>
      <c r="R115" s="32">
        <v>5</v>
      </c>
      <c r="S115" s="36">
        <v>0</v>
      </c>
      <c r="T115" s="32">
        <v>21</v>
      </c>
      <c r="U115" s="40">
        <v>0</v>
      </c>
      <c r="V115" s="32">
        <v>0</v>
      </c>
      <c r="W115" s="94">
        <v>1</v>
      </c>
      <c r="X115" s="31">
        <v>0</v>
      </c>
      <c r="Y115" s="32">
        <v>7</v>
      </c>
      <c r="Z115" s="28"/>
      <c r="AA115" s="28"/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0</v>
      </c>
      <c r="K116" s="98"/>
      <c r="L116" s="99"/>
      <c r="M116" s="100"/>
      <c r="N116" s="101">
        <f t="shared" si="14"/>
        <v>0</v>
      </c>
      <c r="O116" s="102"/>
      <c r="P116" s="103"/>
      <c r="Q116" s="31"/>
      <c r="R116" s="32"/>
      <c r="S116" s="36">
        <v>0</v>
      </c>
      <c r="T116" s="32">
        <v>0</v>
      </c>
      <c r="U116" s="40">
        <v>0</v>
      </c>
      <c r="V116" s="32">
        <v>0</v>
      </c>
      <c r="W116" s="94">
        <v>0</v>
      </c>
      <c r="X116" s="31">
        <v>0</v>
      </c>
      <c r="Y116" s="32">
        <v>1</v>
      </c>
      <c r="Z116" s="113"/>
      <c r="AA116" s="32"/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/>
      <c r="L117" s="99"/>
      <c r="M117" s="100"/>
      <c r="N117" s="101">
        <f t="shared" si="14"/>
        <v>0</v>
      </c>
      <c r="O117" s="102"/>
      <c r="P117" s="103"/>
      <c r="Q117" s="31"/>
      <c r="R117" s="32"/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/>
      <c r="L118" s="99"/>
      <c r="M118" s="100"/>
      <c r="N118" s="101">
        <f t="shared" si="14"/>
        <v>0</v>
      </c>
      <c r="O118" s="102"/>
      <c r="P118" s="103"/>
      <c r="Q118" s="31"/>
      <c r="R118" s="32"/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7</v>
      </c>
      <c r="K119" s="98">
        <v>2</v>
      </c>
      <c r="L119" s="99">
        <v>5</v>
      </c>
      <c r="M119" s="100"/>
      <c r="N119" s="101">
        <f t="shared" si="14"/>
        <v>7</v>
      </c>
      <c r="O119" s="102"/>
      <c r="P119" s="103">
        <v>7</v>
      </c>
      <c r="Q119" s="31"/>
      <c r="R119" s="32"/>
      <c r="S119" s="36">
        <v>0</v>
      </c>
      <c r="T119" s="32">
        <v>0</v>
      </c>
      <c r="U119" s="40">
        <v>10</v>
      </c>
      <c r="V119" s="32">
        <v>0</v>
      </c>
      <c r="W119" s="94">
        <v>33</v>
      </c>
      <c r="X119" s="31">
        <v>0</v>
      </c>
      <c r="Y119" s="32">
        <v>43</v>
      </c>
      <c r="Z119" s="113"/>
      <c r="AA119" s="32"/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24</v>
      </c>
      <c r="K120" s="98">
        <v>24</v>
      </c>
      <c r="L120" s="99"/>
      <c r="M120" s="100"/>
      <c r="N120" s="101">
        <f t="shared" si="14"/>
        <v>25</v>
      </c>
      <c r="O120" s="102"/>
      <c r="P120" s="103">
        <v>25</v>
      </c>
      <c r="Q120" s="31"/>
      <c r="R120" s="32">
        <v>3</v>
      </c>
      <c r="S120" s="36">
        <v>0</v>
      </c>
      <c r="T120" s="32">
        <v>8</v>
      </c>
      <c r="U120" s="40">
        <v>8</v>
      </c>
      <c r="V120" s="32">
        <v>9</v>
      </c>
      <c r="W120" s="94">
        <v>2</v>
      </c>
      <c r="X120" s="31">
        <v>0</v>
      </c>
      <c r="Y120" s="32">
        <v>1</v>
      </c>
      <c r="Z120" s="113"/>
      <c r="AA120" s="32"/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10</v>
      </c>
      <c r="K121" s="98">
        <v>10</v>
      </c>
      <c r="L121" s="99"/>
      <c r="M121" s="100"/>
      <c r="N121" s="101">
        <f t="shared" si="14"/>
        <v>9</v>
      </c>
      <c r="O121" s="102">
        <v>9</v>
      </c>
      <c r="P121" s="103"/>
      <c r="Q121" s="31">
        <v>1</v>
      </c>
      <c r="R121" s="32"/>
      <c r="S121" s="36">
        <v>7</v>
      </c>
      <c r="T121" s="32">
        <v>1</v>
      </c>
      <c r="U121" s="40">
        <v>0</v>
      </c>
      <c r="V121" s="32">
        <v>0</v>
      </c>
      <c r="W121" s="94">
        <v>14</v>
      </c>
      <c r="X121" s="31">
        <v>1</v>
      </c>
      <c r="Y121" s="32">
        <v>0</v>
      </c>
      <c r="Z121" s="113"/>
      <c r="AA121" s="32"/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40</v>
      </c>
      <c r="K122" s="98">
        <v>38</v>
      </c>
      <c r="L122" s="99">
        <v>2</v>
      </c>
      <c r="M122" s="100"/>
      <c r="N122" s="101">
        <f t="shared" si="14"/>
        <v>55</v>
      </c>
      <c r="O122" s="102"/>
      <c r="P122" s="103">
        <v>55</v>
      </c>
      <c r="Q122" s="31"/>
      <c r="R122" s="32">
        <v>1</v>
      </c>
      <c r="S122" s="36">
        <v>0</v>
      </c>
      <c r="T122" s="32">
        <v>54</v>
      </c>
      <c r="U122" s="40">
        <v>19</v>
      </c>
      <c r="V122" s="32">
        <v>26</v>
      </c>
      <c r="W122" s="94">
        <v>8</v>
      </c>
      <c r="X122" s="31">
        <v>0</v>
      </c>
      <c r="Y122" s="32">
        <v>0</v>
      </c>
      <c r="Z122" s="113"/>
      <c r="AA122" s="32"/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6</v>
      </c>
      <c r="K123" s="98">
        <v>5</v>
      </c>
      <c r="L123" s="99">
        <v>1</v>
      </c>
      <c r="M123" s="100"/>
      <c r="N123" s="101">
        <f t="shared" si="14"/>
        <v>6</v>
      </c>
      <c r="O123" s="102"/>
      <c r="P123" s="103">
        <v>6</v>
      </c>
      <c r="Q123" s="31"/>
      <c r="R123" s="32">
        <v>3</v>
      </c>
      <c r="S123" s="36">
        <v>3</v>
      </c>
      <c r="T123" s="32">
        <v>5</v>
      </c>
      <c r="U123" s="40">
        <v>1</v>
      </c>
      <c r="V123" s="32">
        <v>6</v>
      </c>
      <c r="W123" s="94">
        <v>171</v>
      </c>
      <c r="X123" s="31">
        <v>1</v>
      </c>
      <c r="Y123" s="32">
        <v>0</v>
      </c>
      <c r="Z123" s="113"/>
      <c r="AA123" s="32"/>
      <c r="AB123" s="28">
        <v>0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28</v>
      </c>
      <c r="K124" s="36">
        <v>24</v>
      </c>
      <c r="L124" s="37">
        <v>4</v>
      </c>
      <c r="M124" s="104"/>
      <c r="N124" s="101">
        <f t="shared" si="14"/>
        <v>28</v>
      </c>
      <c r="O124" s="40">
        <v>13</v>
      </c>
      <c r="P124" s="94">
        <v>15</v>
      </c>
      <c r="Q124" s="31"/>
      <c r="R124" s="32">
        <v>4</v>
      </c>
      <c r="S124" s="36">
        <v>7</v>
      </c>
      <c r="T124" s="32">
        <v>8</v>
      </c>
      <c r="U124" s="40">
        <v>6</v>
      </c>
      <c r="V124" s="32">
        <v>26</v>
      </c>
      <c r="W124" s="94">
        <v>0</v>
      </c>
      <c r="X124" s="31">
        <v>0</v>
      </c>
      <c r="Y124" s="32">
        <v>0</v>
      </c>
      <c r="Z124" s="113"/>
      <c r="AA124" s="32"/>
      <c r="AB124" s="28">
        <v>1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33</v>
      </c>
      <c r="K125" s="36">
        <v>32</v>
      </c>
      <c r="L125" s="37">
        <v>1</v>
      </c>
      <c r="M125" s="104"/>
      <c r="N125" s="101">
        <f t="shared" si="14"/>
        <v>33</v>
      </c>
      <c r="O125" s="40">
        <v>33</v>
      </c>
      <c r="P125" s="94"/>
      <c r="Q125" s="31">
        <v>3</v>
      </c>
      <c r="R125" s="32"/>
      <c r="S125" s="36">
        <v>56</v>
      </c>
      <c r="T125" s="32">
        <v>1</v>
      </c>
      <c r="U125" s="40">
        <v>0</v>
      </c>
      <c r="V125" s="32">
        <v>0</v>
      </c>
      <c r="W125" s="94">
        <v>0</v>
      </c>
      <c r="X125" s="31">
        <v>0</v>
      </c>
      <c r="Y125" s="32">
        <v>0</v>
      </c>
      <c r="Z125" s="113"/>
      <c r="AA125" s="32"/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86</v>
      </c>
      <c r="K126" s="106">
        <v>75</v>
      </c>
      <c r="L126" s="107">
        <v>11</v>
      </c>
      <c r="M126" s="108"/>
      <c r="N126" s="101">
        <f t="shared" si="14"/>
        <v>95</v>
      </c>
      <c r="O126" s="92"/>
      <c r="P126" s="93">
        <v>95</v>
      </c>
      <c r="Q126" s="31"/>
      <c r="R126" s="32">
        <v>13</v>
      </c>
      <c r="S126" s="36">
        <v>0</v>
      </c>
      <c r="T126" s="32">
        <v>55</v>
      </c>
      <c r="U126" s="40">
        <v>35</v>
      </c>
      <c r="V126" s="32">
        <v>34</v>
      </c>
      <c r="W126" s="94">
        <v>24</v>
      </c>
      <c r="X126" s="31">
        <v>0</v>
      </c>
      <c r="Y126" s="32">
        <v>27</v>
      </c>
      <c r="Z126" s="113"/>
      <c r="AA126" s="32"/>
      <c r="AB126" s="28">
        <v>16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/>
      <c r="L127" s="99"/>
      <c r="M127" s="100"/>
      <c r="N127" s="101">
        <f t="shared" si="14"/>
        <v>0</v>
      </c>
      <c r="O127" s="102"/>
      <c r="P127" s="103"/>
      <c r="Q127" s="31"/>
      <c r="R127" s="32"/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22</v>
      </c>
      <c r="K128" s="98">
        <v>21</v>
      </c>
      <c r="L128" s="99">
        <v>1</v>
      </c>
      <c r="M128" s="100"/>
      <c r="N128" s="101">
        <f t="shared" si="14"/>
        <v>23</v>
      </c>
      <c r="O128" s="102"/>
      <c r="P128" s="103">
        <v>23</v>
      </c>
      <c r="Q128" s="31"/>
      <c r="R128" s="32"/>
      <c r="S128" s="36">
        <v>0</v>
      </c>
      <c r="T128" s="32">
        <v>5</v>
      </c>
      <c r="U128" s="40">
        <v>0</v>
      </c>
      <c r="V128" s="32">
        <v>0</v>
      </c>
      <c r="W128" s="94">
        <v>1</v>
      </c>
      <c r="X128" s="31">
        <v>0</v>
      </c>
      <c r="Y128" s="32">
        <v>19</v>
      </c>
      <c r="Z128" s="113"/>
      <c r="AA128" s="32"/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/>
      <c r="P129" s="103"/>
      <c r="Q129" s="31"/>
      <c r="R129" s="32"/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/>
      <c r="P130" s="94"/>
      <c r="Q130" s="31"/>
      <c r="R130" s="32"/>
      <c r="S130" s="36">
        <v>0</v>
      </c>
      <c r="T130" s="32">
        <v>6</v>
      </c>
      <c r="U130" s="40">
        <v>1</v>
      </c>
      <c r="V130" s="32">
        <v>1</v>
      </c>
      <c r="W130" s="94">
        <v>0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469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604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683</v>
      </c>
      <c r="K136" s="70">
        <f t="shared" si="17"/>
        <v>636</v>
      </c>
      <c r="L136" s="66">
        <f t="shared" si="17"/>
        <v>47</v>
      </c>
      <c r="M136" s="66">
        <f t="shared" si="17"/>
        <v>0</v>
      </c>
      <c r="N136" s="123">
        <f>SUM(N76:N135)</f>
        <v>724</v>
      </c>
      <c r="O136" s="65">
        <f t="shared" si="17"/>
        <v>127</v>
      </c>
      <c r="P136" s="68">
        <f t="shared" si="17"/>
        <v>597</v>
      </c>
      <c r="Q136" s="70">
        <f t="shared" si="17"/>
        <v>10</v>
      </c>
      <c r="R136" s="124">
        <f>SUM(R76:R135)</f>
        <v>47</v>
      </c>
      <c r="S136" s="605">
        <f>SUM(S76:S135)</f>
        <v>127</v>
      </c>
      <c r="T136" s="606">
        <f>SUM(T76:T135)</f>
        <v>369</v>
      </c>
      <c r="U136" s="65">
        <f t="shared" si="17"/>
        <v>249</v>
      </c>
      <c r="V136" s="67">
        <f t="shared" si="17"/>
        <v>333</v>
      </c>
      <c r="W136" s="124">
        <f>SUM(W76:W135)</f>
        <v>3483</v>
      </c>
      <c r="X136" s="69">
        <f t="shared" ref="X136:AI136" si="18">SUM(X76:X135)</f>
        <v>2</v>
      </c>
      <c r="Y136" s="67">
        <f t="shared" si="18"/>
        <v>265</v>
      </c>
      <c r="Z136" s="124">
        <f t="shared" si="18"/>
        <v>0</v>
      </c>
      <c r="AA136" s="124">
        <f t="shared" si="18"/>
        <v>0</v>
      </c>
      <c r="AB136" s="124">
        <f t="shared" si="18"/>
        <v>48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3</v>
      </c>
      <c r="AH136" s="66">
        <f t="shared" si="18"/>
        <v>7</v>
      </c>
      <c r="AI136" s="124">
        <f t="shared" si="18"/>
        <v>7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604" t="s">
        <v>129</v>
      </c>
      <c r="B138" s="668" t="s">
        <v>99</v>
      </c>
      <c r="C138" s="565" t="s">
        <v>13</v>
      </c>
      <c r="D138" s="566" t="s">
        <v>14</v>
      </c>
      <c r="E138" s="567" t="s">
        <v>15</v>
      </c>
      <c r="F138" s="567" t="s">
        <v>16</v>
      </c>
      <c r="G138" s="567" t="s">
        <v>17</v>
      </c>
      <c r="H138" s="568" t="s">
        <v>18</v>
      </c>
      <c r="I138" s="568" t="s">
        <v>19</v>
      </c>
      <c r="J138" s="568" t="s">
        <v>20</v>
      </c>
      <c r="K138" s="568" t="s">
        <v>21</v>
      </c>
      <c r="L138" s="568" t="s">
        <v>22</v>
      </c>
      <c r="M138" s="568" t="s">
        <v>23</v>
      </c>
      <c r="N138" s="568" t="s">
        <v>24</v>
      </c>
      <c r="O138" s="568" t="s">
        <v>25</v>
      </c>
      <c r="P138" s="568" t="s">
        <v>26</v>
      </c>
      <c r="Q138" s="568" t="s">
        <v>27</v>
      </c>
      <c r="R138" s="568" t="s">
        <v>28</v>
      </c>
      <c r="S138" s="608" t="s">
        <v>130</v>
      </c>
      <c r="T138" s="609" t="s">
        <v>131</v>
      </c>
      <c r="U138" s="609" t="s">
        <v>132</v>
      </c>
    </row>
    <row r="139" spans="1:66" x14ac:dyDescent="0.25">
      <c r="A139" s="577" t="s">
        <v>133</v>
      </c>
      <c r="B139" s="610">
        <f>SUM(C139:S139)</f>
        <v>0</v>
      </c>
      <c r="C139" s="573">
        <v>0</v>
      </c>
      <c r="D139" s="574"/>
      <c r="E139" s="574"/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611"/>
      <c r="T139" s="612"/>
      <c r="U139" s="612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127</v>
      </c>
      <c r="C140" s="36">
        <v>1</v>
      </c>
      <c r="D140" s="37">
        <v>14</v>
      </c>
      <c r="E140" s="37">
        <v>15</v>
      </c>
      <c r="F140" s="37">
        <v>7</v>
      </c>
      <c r="G140" s="37">
        <v>3</v>
      </c>
      <c r="H140" s="37">
        <v>4</v>
      </c>
      <c r="I140" s="37">
        <v>2</v>
      </c>
      <c r="J140" s="37">
        <v>7</v>
      </c>
      <c r="K140" s="37">
        <v>3</v>
      </c>
      <c r="L140" s="37">
        <v>5</v>
      </c>
      <c r="M140" s="37">
        <v>8</v>
      </c>
      <c r="N140" s="37">
        <v>12</v>
      </c>
      <c r="O140" s="37">
        <v>18</v>
      </c>
      <c r="P140" s="37">
        <v>14</v>
      </c>
      <c r="Q140" s="37">
        <v>7</v>
      </c>
      <c r="R140" s="37">
        <v>5</v>
      </c>
      <c r="S140" s="135">
        <v>2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393</v>
      </c>
      <c r="C141" s="36">
        <v>0</v>
      </c>
      <c r="D141" s="37">
        <v>0</v>
      </c>
      <c r="E141" s="37">
        <v>0</v>
      </c>
      <c r="F141" s="37">
        <v>2</v>
      </c>
      <c r="G141" s="37">
        <v>13</v>
      </c>
      <c r="H141" s="37">
        <v>6</v>
      </c>
      <c r="I141" s="37">
        <v>13</v>
      </c>
      <c r="J141" s="37">
        <v>20</v>
      </c>
      <c r="K141" s="37">
        <v>17</v>
      </c>
      <c r="L141" s="37">
        <v>42</v>
      </c>
      <c r="M141" s="37">
        <v>48</v>
      </c>
      <c r="N141" s="37">
        <v>59</v>
      </c>
      <c r="O141" s="37">
        <v>53</v>
      </c>
      <c r="P141" s="37">
        <v>46</v>
      </c>
      <c r="Q141" s="37">
        <v>35</v>
      </c>
      <c r="R141" s="37">
        <v>21</v>
      </c>
      <c r="S141" s="135">
        <v>18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181</v>
      </c>
      <c r="C142" s="36">
        <v>0</v>
      </c>
      <c r="D142" s="37">
        <v>0</v>
      </c>
      <c r="E142" s="37">
        <v>0</v>
      </c>
      <c r="F142" s="37">
        <v>4</v>
      </c>
      <c r="G142" s="37">
        <v>33</v>
      </c>
      <c r="H142" s="37">
        <v>45</v>
      </c>
      <c r="I142" s="37">
        <v>53</v>
      </c>
      <c r="J142" s="37">
        <v>38</v>
      </c>
      <c r="K142" s="37">
        <v>8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149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1</v>
      </c>
      <c r="J144" s="37">
        <v>1</v>
      </c>
      <c r="K144" s="37">
        <v>6</v>
      </c>
      <c r="L144" s="37">
        <v>3</v>
      </c>
      <c r="M144" s="37">
        <v>5</v>
      </c>
      <c r="N144" s="37">
        <v>13</v>
      </c>
      <c r="O144" s="37">
        <v>16</v>
      </c>
      <c r="P144" s="37">
        <v>25</v>
      </c>
      <c r="Q144" s="37">
        <v>19</v>
      </c>
      <c r="R144" s="37">
        <v>22</v>
      </c>
      <c r="S144" s="135">
        <v>38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188</v>
      </c>
      <c r="C145" s="36">
        <v>0</v>
      </c>
      <c r="D145" s="37">
        <v>0</v>
      </c>
      <c r="E145" s="37">
        <v>0</v>
      </c>
      <c r="F145" s="37">
        <v>0</v>
      </c>
      <c r="G145" s="37">
        <v>1</v>
      </c>
      <c r="H145" s="37">
        <v>1</v>
      </c>
      <c r="I145" s="37">
        <v>2</v>
      </c>
      <c r="J145" s="37">
        <v>7</v>
      </c>
      <c r="K145" s="37">
        <v>8</v>
      </c>
      <c r="L145" s="37">
        <v>9</v>
      </c>
      <c r="M145" s="37">
        <v>12</v>
      </c>
      <c r="N145" s="37">
        <v>15</v>
      </c>
      <c r="O145" s="37">
        <v>26</v>
      </c>
      <c r="P145" s="37">
        <v>22</v>
      </c>
      <c r="Q145" s="37">
        <v>27</v>
      </c>
      <c r="R145" s="37">
        <v>47</v>
      </c>
      <c r="S145" s="135">
        <v>11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223</v>
      </c>
      <c r="C147" s="36">
        <v>0</v>
      </c>
      <c r="D147" s="37">
        <v>0</v>
      </c>
      <c r="E147" s="37">
        <v>0</v>
      </c>
      <c r="F147" s="37">
        <v>0</v>
      </c>
      <c r="G147" s="37">
        <v>3</v>
      </c>
      <c r="H147" s="37">
        <v>28</v>
      </c>
      <c r="I147" s="37">
        <v>38</v>
      </c>
      <c r="J147" s="37">
        <v>30</v>
      </c>
      <c r="K147" s="37">
        <v>25</v>
      </c>
      <c r="L147" s="37">
        <v>27</v>
      </c>
      <c r="M147" s="37">
        <v>19</v>
      </c>
      <c r="N147" s="37">
        <v>16</v>
      </c>
      <c r="O147" s="37">
        <v>20</v>
      </c>
      <c r="P147" s="37">
        <v>9</v>
      </c>
      <c r="Q147" s="37">
        <v>4</v>
      </c>
      <c r="R147" s="37">
        <v>3</v>
      </c>
      <c r="S147" s="135">
        <v>1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99</v>
      </c>
      <c r="C149" s="36">
        <v>3</v>
      </c>
      <c r="D149" s="37">
        <v>27</v>
      </c>
      <c r="E149" s="37">
        <v>33</v>
      </c>
      <c r="F149" s="37">
        <v>32</v>
      </c>
      <c r="G149" s="37">
        <v>4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70</v>
      </c>
      <c r="C150" s="36">
        <v>47</v>
      </c>
      <c r="D150" s="37">
        <v>14</v>
      </c>
      <c r="E150" s="37">
        <v>6</v>
      </c>
      <c r="F150" s="37">
        <v>3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28</v>
      </c>
      <c r="C151" s="36">
        <v>0</v>
      </c>
      <c r="D151" s="37">
        <v>0</v>
      </c>
      <c r="E151" s="37">
        <v>0</v>
      </c>
      <c r="F151" s="37">
        <v>1</v>
      </c>
      <c r="G151" s="37">
        <v>4</v>
      </c>
      <c r="H151" s="37">
        <v>5</v>
      </c>
      <c r="I151" s="37">
        <v>9</v>
      </c>
      <c r="J151" s="37">
        <v>1</v>
      </c>
      <c r="K151" s="37">
        <v>3</v>
      </c>
      <c r="L151" s="37">
        <v>1</v>
      </c>
      <c r="M151" s="37">
        <v>0</v>
      </c>
      <c r="N151" s="37">
        <v>2</v>
      </c>
      <c r="O151" s="37">
        <v>1</v>
      </c>
      <c r="P151" s="37">
        <v>0</v>
      </c>
      <c r="Q151" s="37">
        <v>1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27</v>
      </c>
      <c r="C152" s="36">
        <v>0</v>
      </c>
      <c r="D152" s="37">
        <v>0</v>
      </c>
      <c r="E152" s="37">
        <v>0</v>
      </c>
      <c r="F152" s="37">
        <v>1</v>
      </c>
      <c r="G152" s="37">
        <v>4</v>
      </c>
      <c r="H152" s="37">
        <v>2</v>
      </c>
      <c r="I152" s="37">
        <v>4</v>
      </c>
      <c r="J152" s="37">
        <v>1</v>
      </c>
      <c r="K152" s="37">
        <v>3</v>
      </c>
      <c r="L152" s="37">
        <v>4</v>
      </c>
      <c r="M152" s="37">
        <v>4</v>
      </c>
      <c r="N152" s="37">
        <v>3</v>
      </c>
      <c r="O152" s="37">
        <v>0</v>
      </c>
      <c r="P152" s="37">
        <v>1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155</v>
      </c>
      <c r="C153" s="36">
        <v>0</v>
      </c>
      <c r="D153" s="37">
        <v>0</v>
      </c>
      <c r="E153" s="37">
        <v>0</v>
      </c>
      <c r="F153" s="37">
        <v>0</v>
      </c>
      <c r="G153" s="37">
        <v>14</v>
      </c>
      <c r="H153" s="37">
        <v>11</v>
      </c>
      <c r="I153" s="37">
        <v>21</v>
      </c>
      <c r="J153" s="37">
        <v>13</v>
      </c>
      <c r="K153" s="37">
        <v>29</v>
      </c>
      <c r="L153" s="37">
        <v>14</v>
      </c>
      <c r="M153" s="37">
        <v>17</v>
      </c>
      <c r="N153" s="37">
        <v>11</v>
      </c>
      <c r="O153" s="37">
        <v>17</v>
      </c>
      <c r="P153" s="37">
        <v>3</v>
      </c>
      <c r="Q153" s="37">
        <v>0</v>
      </c>
      <c r="R153" s="37">
        <v>5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579">
        <f>SUM(B139:B154)</f>
        <v>1640</v>
      </c>
      <c r="C155" s="70">
        <f t="shared" ref="C155:T155" si="27">SUM(C139:C154)</f>
        <v>51</v>
      </c>
      <c r="D155" s="66">
        <f t="shared" si="27"/>
        <v>55</v>
      </c>
      <c r="E155" s="66">
        <f t="shared" si="27"/>
        <v>54</v>
      </c>
      <c r="F155" s="66">
        <f t="shared" si="27"/>
        <v>50</v>
      </c>
      <c r="G155" s="66">
        <f t="shared" si="27"/>
        <v>79</v>
      </c>
      <c r="H155" s="66">
        <f>SUM(H139:H154)</f>
        <v>102</v>
      </c>
      <c r="I155" s="66">
        <f t="shared" si="27"/>
        <v>143</v>
      </c>
      <c r="J155" s="66">
        <f t="shared" si="27"/>
        <v>118</v>
      </c>
      <c r="K155" s="66">
        <f t="shared" si="27"/>
        <v>102</v>
      </c>
      <c r="L155" s="66">
        <f t="shared" si="27"/>
        <v>105</v>
      </c>
      <c r="M155" s="66">
        <f t="shared" si="27"/>
        <v>113</v>
      </c>
      <c r="N155" s="66">
        <f t="shared" si="27"/>
        <v>131</v>
      </c>
      <c r="O155" s="66">
        <f t="shared" si="27"/>
        <v>151</v>
      </c>
      <c r="P155" s="66">
        <f t="shared" si="27"/>
        <v>120</v>
      </c>
      <c r="Q155" s="66">
        <f t="shared" si="27"/>
        <v>93</v>
      </c>
      <c r="R155" s="66">
        <f t="shared" si="27"/>
        <v>103</v>
      </c>
      <c r="S155" s="143">
        <f t="shared" si="27"/>
        <v>70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669" t="s">
        <v>151</v>
      </c>
      <c r="B157" s="670"/>
      <c r="C157" s="669" t="s">
        <v>149</v>
      </c>
      <c r="D157" s="538"/>
      <c r="E157" s="670"/>
      <c r="F157" s="563" t="s">
        <v>152</v>
      </c>
      <c r="G157" s="656"/>
      <c r="H157" s="656"/>
      <c r="I157" s="656"/>
      <c r="J157" s="656"/>
      <c r="K157" s="656"/>
      <c r="L157" s="656"/>
      <c r="M157" s="656"/>
      <c r="N157" s="656"/>
      <c r="O157" s="656"/>
      <c r="P157" s="656"/>
      <c r="Q157" s="656"/>
      <c r="R157" s="656"/>
      <c r="S157" s="656"/>
      <c r="T157" s="656"/>
      <c r="U157" s="656"/>
      <c r="V157" s="656"/>
      <c r="W157" s="656"/>
      <c r="X157" s="656"/>
      <c r="Y157" s="656"/>
      <c r="Z157" s="656"/>
      <c r="AA157" s="656"/>
      <c r="AB157" s="656"/>
      <c r="AC157" s="656"/>
      <c r="AD157" s="656"/>
      <c r="AE157" s="656"/>
      <c r="AF157" s="656"/>
      <c r="AG157" s="656"/>
      <c r="AH157" s="656"/>
      <c r="AI157" s="656"/>
      <c r="AJ157" s="656"/>
      <c r="AK157" s="656"/>
      <c r="AL157" s="656"/>
      <c r="AM157" s="615"/>
      <c r="AN157" s="654" t="s">
        <v>9</v>
      </c>
      <c r="AO157" s="654" t="s">
        <v>153</v>
      </c>
      <c r="AP157" s="655" t="s">
        <v>154</v>
      </c>
      <c r="AQ157" s="654" t="s">
        <v>155</v>
      </c>
    </row>
    <row r="158" spans="1:67" x14ac:dyDescent="0.25">
      <c r="A158" s="518"/>
      <c r="B158" s="519"/>
      <c r="C158" s="505"/>
      <c r="D158" s="506"/>
      <c r="E158" s="507"/>
      <c r="F158" s="584" t="s">
        <v>13</v>
      </c>
      <c r="G158" s="585"/>
      <c r="H158" s="584" t="s">
        <v>14</v>
      </c>
      <c r="I158" s="585"/>
      <c r="J158" s="584" t="s">
        <v>15</v>
      </c>
      <c r="K158" s="585"/>
      <c r="L158" s="584" t="s">
        <v>16</v>
      </c>
      <c r="M158" s="585"/>
      <c r="N158" s="584" t="s">
        <v>17</v>
      </c>
      <c r="O158" s="585"/>
      <c r="P158" s="563" t="s">
        <v>18</v>
      </c>
      <c r="Q158" s="564"/>
      <c r="R158" s="563" t="s">
        <v>19</v>
      </c>
      <c r="S158" s="564"/>
      <c r="T158" s="563" t="s">
        <v>20</v>
      </c>
      <c r="U158" s="564"/>
      <c r="V158" s="563" t="s">
        <v>21</v>
      </c>
      <c r="W158" s="564"/>
      <c r="X158" s="563" t="s">
        <v>22</v>
      </c>
      <c r="Y158" s="564"/>
      <c r="Z158" s="563" t="s">
        <v>23</v>
      </c>
      <c r="AA158" s="564"/>
      <c r="AB158" s="563" t="s">
        <v>24</v>
      </c>
      <c r="AC158" s="564"/>
      <c r="AD158" s="563" t="s">
        <v>25</v>
      </c>
      <c r="AE158" s="564"/>
      <c r="AF158" s="563" t="s">
        <v>26</v>
      </c>
      <c r="AG158" s="564"/>
      <c r="AH158" s="563" t="s">
        <v>27</v>
      </c>
      <c r="AI158" s="564"/>
      <c r="AJ158" s="563" t="s">
        <v>28</v>
      </c>
      <c r="AK158" s="564"/>
      <c r="AL158" s="563" t="s">
        <v>29</v>
      </c>
      <c r="AM158" s="615"/>
      <c r="AN158" s="491"/>
      <c r="AO158" s="491"/>
      <c r="AP158" s="493"/>
      <c r="AQ158" s="491"/>
    </row>
    <row r="159" spans="1:67" x14ac:dyDescent="0.25">
      <c r="A159" s="505"/>
      <c r="B159" s="507"/>
      <c r="C159" s="572" t="s">
        <v>156</v>
      </c>
      <c r="D159" s="568" t="s">
        <v>30</v>
      </c>
      <c r="E159" s="616" t="s">
        <v>31</v>
      </c>
      <c r="F159" s="565" t="s">
        <v>30</v>
      </c>
      <c r="G159" s="671" t="s">
        <v>31</v>
      </c>
      <c r="H159" s="565" t="s">
        <v>30</v>
      </c>
      <c r="I159" s="671" t="s">
        <v>31</v>
      </c>
      <c r="J159" s="565" t="s">
        <v>30</v>
      </c>
      <c r="K159" s="671" t="s">
        <v>31</v>
      </c>
      <c r="L159" s="565" t="s">
        <v>30</v>
      </c>
      <c r="M159" s="671" t="s">
        <v>31</v>
      </c>
      <c r="N159" s="565" t="s">
        <v>30</v>
      </c>
      <c r="O159" s="671" t="s">
        <v>31</v>
      </c>
      <c r="P159" s="565" t="s">
        <v>30</v>
      </c>
      <c r="Q159" s="671" t="s">
        <v>31</v>
      </c>
      <c r="R159" s="565" t="s">
        <v>30</v>
      </c>
      <c r="S159" s="671" t="s">
        <v>31</v>
      </c>
      <c r="T159" s="565" t="s">
        <v>30</v>
      </c>
      <c r="U159" s="671" t="s">
        <v>31</v>
      </c>
      <c r="V159" s="565" t="s">
        <v>30</v>
      </c>
      <c r="W159" s="671" t="s">
        <v>31</v>
      </c>
      <c r="X159" s="565" t="s">
        <v>30</v>
      </c>
      <c r="Y159" s="671" t="s">
        <v>31</v>
      </c>
      <c r="Z159" s="565" t="s">
        <v>30</v>
      </c>
      <c r="AA159" s="671" t="s">
        <v>31</v>
      </c>
      <c r="AB159" s="565" t="s">
        <v>30</v>
      </c>
      <c r="AC159" s="671" t="s">
        <v>31</v>
      </c>
      <c r="AD159" s="565" t="s">
        <v>30</v>
      </c>
      <c r="AE159" s="671" t="s">
        <v>31</v>
      </c>
      <c r="AF159" s="565" t="s">
        <v>30</v>
      </c>
      <c r="AG159" s="671" t="s">
        <v>31</v>
      </c>
      <c r="AH159" s="565" t="s">
        <v>30</v>
      </c>
      <c r="AI159" s="671" t="s">
        <v>31</v>
      </c>
      <c r="AJ159" s="565" t="s">
        <v>30</v>
      </c>
      <c r="AK159" s="671" t="s">
        <v>31</v>
      </c>
      <c r="AL159" s="565" t="s">
        <v>30</v>
      </c>
      <c r="AM159" s="672" t="s">
        <v>31</v>
      </c>
      <c r="AN159" s="495"/>
      <c r="AO159" s="495"/>
      <c r="AP159" s="494"/>
      <c r="AQ159" s="495"/>
    </row>
    <row r="160" spans="1:67" x14ac:dyDescent="0.25">
      <c r="A160" s="673" t="s">
        <v>157</v>
      </c>
      <c r="B160" s="674"/>
      <c r="C160" s="621">
        <f>SUM(D160+E160)</f>
        <v>1061</v>
      </c>
      <c r="D160" s="675">
        <f>SUM(F160+H160+J160+L160+N160+P160+R160+T160+V160+X160+Z160+AB160+AD160+AF160+AH160+AJ160+AL160)</f>
        <v>540</v>
      </c>
      <c r="E160" s="676">
        <f>SUM(G160+I160+K160+M160+O160+Q160+S160+U160+W160+Y160+AA160+AC160+AE160+AG160+AI160+AK160+AM160)</f>
        <v>521</v>
      </c>
      <c r="F160" s="665">
        <v>10</v>
      </c>
      <c r="G160" s="677">
        <v>5</v>
      </c>
      <c r="H160" s="665">
        <v>26</v>
      </c>
      <c r="I160" s="677">
        <v>4</v>
      </c>
      <c r="J160" s="665">
        <v>7</v>
      </c>
      <c r="K160" s="678">
        <v>2</v>
      </c>
      <c r="L160" s="665">
        <v>3</v>
      </c>
      <c r="M160" s="678">
        <v>1</v>
      </c>
      <c r="N160" s="665">
        <v>3</v>
      </c>
      <c r="O160" s="678">
        <v>3</v>
      </c>
      <c r="P160" s="665">
        <v>4</v>
      </c>
      <c r="Q160" s="678">
        <v>9</v>
      </c>
      <c r="R160" s="665">
        <v>3</v>
      </c>
      <c r="S160" s="678">
        <v>12</v>
      </c>
      <c r="T160" s="665">
        <v>15</v>
      </c>
      <c r="U160" s="678">
        <v>16</v>
      </c>
      <c r="V160" s="665">
        <v>17</v>
      </c>
      <c r="W160" s="678">
        <v>23</v>
      </c>
      <c r="X160" s="665">
        <v>13</v>
      </c>
      <c r="Y160" s="678">
        <v>28</v>
      </c>
      <c r="Z160" s="665">
        <v>20</v>
      </c>
      <c r="AA160" s="678">
        <v>35</v>
      </c>
      <c r="AB160" s="665">
        <v>40</v>
      </c>
      <c r="AC160" s="678">
        <v>39</v>
      </c>
      <c r="AD160" s="665">
        <v>54</v>
      </c>
      <c r="AE160" s="678">
        <v>47</v>
      </c>
      <c r="AF160" s="665">
        <v>81</v>
      </c>
      <c r="AG160" s="678">
        <v>64</v>
      </c>
      <c r="AH160" s="665">
        <v>85</v>
      </c>
      <c r="AI160" s="678">
        <v>91</v>
      </c>
      <c r="AJ160" s="665">
        <v>80</v>
      </c>
      <c r="AK160" s="678">
        <v>64</v>
      </c>
      <c r="AL160" s="679">
        <v>79</v>
      </c>
      <c r="AM160" s="680">
        <v>78</v>
      </c>
      <c r="AN160" s="677">
        <v>1061</v>
      </c>
      <c r="AO160" s="681">
        <v>941</v>
      </c>
      <c r="AP160" s="681">
        <v>3</v>
      </c>
      <c r="AQ160" s="677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655" t="s">
        <v>158</v>
      </c>
      <c r="B161" s="577" t="s">
        <v>159</v>
      </c>
      <c r="C161" s="153">
        <f>SUM(D161:E161)</f>
        <v>109</v>
      </c>
      <c r="D161" s="623"/>
      <c r="E161" s="624">
        <f>SUM(K161+M161+O161+Q161+S161+U161+W161+Y161+AA161+AC161+AE161+AG161+AI161+AK161+AM161)</f>
        <v>109</v>
      </c>
      <c r="F161" s="625"/>
      <c r="G161" s="626"/>
      <c r="H161" s="625"/>
      <c r="I161" s="626"/>
      <c r="J161" s="625"/>
      <c r="K161" s="602"/>
      <c r="L161" s="625"/>
      <c r="M161" s="602">
        <v>1</v>
      </c>
      <c r="N161" s="625"/>
      <c r="O161" s="602">
        <v>17</v>
      </c>
      <c r="P161" s="625"/>
      <c r="Q161" s="602">
        <v>29</v>
      </c>
      <c r="R161" s="625"/>
      <c r="S161" s="602">
        <v>33</v>
      </c>
      <c r="T161" s="625"/>
      <c r="U161" s="602">
        <v>24</v>
      </c>
      <c r="V161" s="625"/>
      <c r="W161" s="602">
        <v>5</v>
      </c>
      <c r="X161" s="625"/>
      <c r="Y161" s="602"/>
      <c r="Z161" s="625"/>
      <c r="AA161" s="602"/>
      <c r="AB161" s="625"/>
      <c r="AC161" s="602"/>
      <c r="AD161" s="625"/>
      <c r="AE161" s="602"/>
      <c r="AF161" s="625"/>
      <c r="AG161" s="602"/>
      <c r="AH161" s="625"/>
      <c r="AI161" s="602"/>
      <c r="AJ161" s="625"/>
      <c r="AK161" s="602"/>
      <c r="AL161" s="625"/>
      <c r="AM161" s="611"/>
      <c r="AN161" s="612">
        <v>109</v>
      </c>
      <c r="AO161" s="627">
        <v>0</v>
      </c>
      <c r="AP161" s="627">
        <v>0</v>
      </c>
      <c r="AQ161" s="612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/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566</v>
      </c>
      <c r="D163" s="165">
        <f>SUM(F163+H163+J163+L163+N163+P163+R163+T163+V163+X163+Z163+AB163+AD163+AF163+AH163+AJ163+AL163)</f>
        <v>180</v>
      </c>
      <c r="E163" s="166">
        <f>SUM(G163+I163+K163+M163+O163+Q163+S163+U163+W163+Y163+AA163+AC163+AE163+AG163+AI163+AK163+AM163)</f>
        <v>386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6</v>
      </c>
      <c r="M163" s="32">
        <v>2</v>
      </c>
      <c r="N163" s="36">
        <v>20</v>
      </c>
      <c r="O163" s="32">
        <v>20</v>
      </c>
      <c r="P163" s="36">
        <v>21</v>
      </c>
      <c r="Q163" s="32">
        <v>42</v>
      </c>
      <c r="R163" s="36">
        <v>32</v>
      </c>
      <c r="S163" s="32">
        <v>50</v>
      </c>
      <c r="T163" s="36">
        <v>25</v>
      </c>
      <c r="U163" s="32">
        <v>46</v>
      </c>
      <c r="V163" s="36">
        <v>18</v>
      </c>
      <c r="W163" s="32">
        <v>46</v>
      </c>
      <c r="X163" s="36">
        <v>18</v>
      </c>
      <c r="Y163" s="32">
        <v>52</v>
      </c>
      <c r="Z163" s="36">
        <v>18</v>
      </c>
      <c r="AA163" s="32">
        <v>40</v>
      </c>
      <c r="AB163" s="36">
        <v>14</v>
      </c>
      <c r="AC163" s="32">
        <v>31</v>
      </c>
      <c r="AD163" s="36">
        <v>4</v>
      </c>
      <c r="AE163" s="32">
        <v>17</v>
      </c>
      <c r="AF163" s="36">
        <v>2</v>
      </c>
      <c r="AG163" s="32">
        <v>23</v>
      </c>
      <c r="AH163" s="36">
        <v>1</v>
      </c>
      <c r="AI163" s="32">
        <v>9</v>
      </c>
      <c r="AJ163" s="36">
        <v>0</v>
      </c>
      <c r="AK163" s="32">
        <v>3</v>
      </c>
      <c r="AL163" s="31">
        <v>1</v>
      </c>
      <c r="AM163" s="135">
        <v>5</v>
      </c>
      <c r="AN163" s="38">
        <v>566</v>
      </c>
      <c r="AO163" s="113">
        <v>204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/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628" t="s">
        <v>163</v>
      </c>
      <c r="B165" s="629"/>
      <c r="C165" s="175">
        <f t="shared" si="37"/>
        <v>558</v>
      </c>
      <c r="D165" s="176">
        <f t="shared" ref="D165:E170" si="38">SUM(F165+H165+J165+L165+N165+P165+R165+T165+V165+X165+Z165+AB165+AD165+AF165+AH165+AJ165+AL165)</f>
        <v>231</v>
      </c>
      <c r="E165" s="177">
        <f t="shared" si="38"/>
        <v>327</v>
      </c>
      <c r="F165" s="27">
        <v>63</v>
      </c>
      <c r="G165" s="26">
        <v>57</v>
      </c>
      <c r="H165" s="27">
        <v>15</v>
      </c>
      <c r="I165" s="26">
        <v>13</v>
      </c>
      <c r="J165" s="27">
        <v>8</v>
      </c>
      <c r="K165" s="28">
        <v>12</v>
      </c>
      <c r="L165" s="27">
        <v>9</v>
      </c>
      <c r="M165" s="28">
        <v>10</v>
      </c>
      <c r="N165" s="27">
        <v>4</v>
      </c>
      <c r="O165" s="28">
        <v>5</v>
      </c>
      <c r="P165" s="27">
        <v>1</v>
      </c>
      <c r="Q165" s="28">
        <v>5</v>
      </c>
      <c r="R165" s="27">
        <v>2</v>
      </c>
      <c r="S165" s="28">
        <v>8</v>
      </c>
      <c r="T165" s="27">
        <v>3</v>
      </c>
      <c r="U165" s="28">
        <v>17</v>
      </c>
      <c r="V165" s="27">
        <v>2</v>
      </c>
      <c r="W165" s="28">
        <v>13</v>
      </c>
      <c r="X165" s="27">
        <v>4</v>
      </c>
      <c r="Y165" s="28">
        <v>15</v>
      </c>
      <c r="Z165" s="27">
        <v>5</v>
      </c>
      <c r="AA165" s="28">
        <v>20</v>
      </c>
      <c r="AB165" s="27">
        <v>9</v>
      </c>
      <c r="AC165" s="28">
        <v>20</v>
      </c>
      <c r="AD165" s="27">
        <v>12</v>
      </c>
      <c r="AE165" s="28">
        <v>28</v>
      </c>
      <c r="AF165" s="27">
        <v>15</v>
      </c>
      <c r="AG165" s="28">
        <v>25</v>
      </c>
      <c r="AH165" s="27">
        <v>15</v>
      </c>
      <c r="AI165" s="26">
        <v>22</v>
      </c>
      <c r="AJ165" s="27">
        <v>21</v>
      </c>
      <c r="AK165" s="26">
        <v>22</v>
      </c>
      <c r="AL165" s="51">
        <v>43</v>
      </c>
      <c r="AM165" s="161">
        <v>35</v>
      </c>
      <c r="AN165" s="26">
        <v>558</v>
      </c>
      <c r="AO165" s="162">
        <v>473</v>
      </c>
      <c r="AP165" s="162">
        <v>0</v>
      </c>
      <c r="AQ165" s="26">
        <v>2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109</v>
      </c>
      <c r="D166" s="165">
        <f t="shared" si="38"/>
        <v>32</v>
      </c>
      <c r="E166" s="166">
        <f t="shared" si="38"/>
        <v>77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0</v>
      </c>
      <c r="M166" s="32">
        <v>0</v>
      </c>
      <c r="N166" s="36">
        <v>0</v>
      </c>
      <c r="O166" s="32">
        <v>0</v>
      </c>
      <c r="P166" s="36">
        <v>1</v>
      </c>
      <c r="Q166" s="32">
        <v>0</v>
      </c>
      <c r="R166" s="36">
        <v>2</v>
      </c>
      <c r="S166" s="32">
        <v>2</v>
      </c>
      <c r="T166" s="36">
        <v>1</v>
      </c>
      <c r="U166" s="32">
        <v>4</v>
      </c>
      <c r="V166" s="36">
        <v>2</v>
      </c>
      <c r="W166" s="32">
        <v>7</v>
      </c>
      <c r="X166" s="36">
        <v>0</v>
      </c>
      <c r="Y166" s="32">
        <v>16</v>
      </c>
      <c r="Z166" s="36">
        <v>1</v>
      </c>
      <c r="AA166" s="32">
        <v>6</v>
      </c>
      <c r="AB166" s="36">
        <v>2</v>
      </c>
      <c r="AC166" s="38">
        <v>11</v>
      </c>
      <c r="AD166" s="36">
        <v>4</v>
      </c>
      <c r="AE166" s="38">
        <v>8</v>
      </c>
      <c r="AF166" s="36">
        <v>3</v>
      </c>
      <c r="AG166" s="38">
        <v>6</v>
      </c>
      <c r="AH166" s="36">
        <v>2</v>
      </c>
      <c r="AI166" s="38">
        <v>6</v>
      </c>
      <c r="AJ166" s="36">
        <v>6</v>
      </c>
      <c r="AK166" s="38">
        <v>5</v>
      </c>
      <c r="AL166" s="31">
        <v>8</v>
      </c>
      <c r="AM166" s="135">
        <v>6</v>
      </c>
      <c r="AN166" s="38">
        <v>109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26</v>
      </c>
      <c r="D167" s="180">
        <f t="shared" si="38"/>
        <v>10</v>
      </c>
      <c r="E167" s="166">
        <f t="shared" si="38"/>
        <v>16</v>
      </c>
      <c r="F167" s="36">
        <v>2</v>
      </c>
      <c r="G167" s="38">
        <v>2</v>
      </c>
      <c r="H167" s="36">
        <v>1</v>
      </c>
      <c r="I167" s="38">
        <v>2</v>
      </c>
      <c r="J167" s="36">
        <v>0</v>
      </c>
      <c r="K167" s="32">
        <v>0</v>
      </c>
      <c r="L167" s="36">
        <v>0</v>
      </c>
      <c r="M167" s="32">
        <v>0</v>
      </c>
      <c r="N167" s="36">
        <v>2</v>
      </c>
      <c r="O167" s="32">
        <v>0</v>
      </c>
      <c r="P167" s="36">
        <v>0</v>
      </c>
      <c r="Q167" s="32">
        <v>0</v>
      </c>
      <c r="R167" s="36">
        <v>0</v>
      </c>
      <c r="S167" s="32">
        <v>1</v>
      </c>
      <c r="T167" s="36">
        <v>0</v>
      </c>
      <c r="U167" s="32">
        <v>0</v>
      </c>
      <c r="V167" s="36">
        <v>0</v>
      </c>
      <c r="W167" s="32">
        <v>1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1</v>
      </c>
      <c r="AD167" s="36">
        <v>0</v>
      </c>
      <c r="AE167" s="38">
        <v>2</v>
      </c>
      <c r="AF167" s="36">
        <v>3</v>
      </c>
      <c r="AG167" s="38">
        <v>1</v>
      </c>
      <c r="AH167" s="36">
        <v>0</v>
      </c>
      <c r="AI167" s="38">
        <v>3</v>
      </c>
      <c r="AJ167" s="36">
        <v>0</v>
      </c>
      <c r="AK167" s="38">
        <v>0</v>
      </c>
      <c r="AL167" s="31">
        <v>2</v>
      </c>
      <c r="AM167" s="135">
        <v>3</v>
      </c>
      <c r="AN167" s="38">
        <v>26</v>
      </c>
      <c r="AO167" s="113">
        <v>20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386</v>
      </c>
      <c r="D168" s="165">
        <f t="shared" si="38"/>
        <v>170</v>
      </c>
      <c r="E168" s="166">
        <f t="shared" si="38"/>
        <v>216</v>
      </c>
      <c r="F168" s="36">
        <v>5</v>
      </c>
      <c r="G168" s="38">
        <v>9</v>
      </c>
      <c r="H168" s="36">
        <v>24</v>
      </c>
      <c r="I168" s="38">
        <v>31</v>
      </c>
      <c r="J168" s="36">
        <v>21</v>
      </c>
      <c r="K168" s="32">
        <v>23</v>
      </c>
      <c r="L168" s="36">
        <v>10</v>
      </c>
      <c r="M168" s="32">
        <v>4</v>
      </c>
      <c r="N168" s="36">
        <v>0</v>
      </c>
      <c r="O168" s="32">
        <v>2</v>
      </c>
      <c r="P168" s="36">
        <v>1</v>
      </c>
      <c r="Q168" s="32">
        <v>0</v>
      </c>
      <c r="R168" s="36">
        <v>2</v>
      </c>
      <c r="S168" s="32">
        <v>0</v>
      </c>
      <c r="T168" s="36">
        <v>1</v>
      </c>
      <c r="U168" s="32">
        <v>2</v>
      </c>
      <c r="V168" s="36">
        <v>3</v>
      </c>
      <c r="W168" s="32">
        <v>0</v>
      </c>
      <c r="X168" s="36">
        <v>0</v>
      </c>
      <c r="Y168" s="32">
        <v>1</v>
      </c>
      <c r="Z168" s="36">
        <v>2</v>
      </c>
      <c r="AA168" s="32">
        <v>0</v>
      </c>
      <c r="AB168" s="36">
        <v>4</v>
      </c>
      <c r="AC168" s="32">
        <v>2</v>
      </c>
      <c r="AD168" s="36">
        <v>2</v>
      </c>
      <c r="AE168" s="32">
        <v>6</v>
      </c>
      <c r="AF168" s="36">
        <v>28</v>
      </c>
      <c r="AG168" s="32">
        <v>46</v>
      </c>
      <c r="AH168" s="36">
        <v>25</v>
      </c>
      <c r="AI168" s="38">
        <v>37</v>
      </c>
      <c r="AJ168" s="36">
        <v>27</v>
      </c>
      <c r="AK168" s="38">
        <v>26</v>
      </c>
      <c r="AL168" s="31">
        <v>15</v>
      </c>
      <c r="AM168" s="135">
        <v>27</v>
      </c>
      <c r="AN168" s="38">
        <v>386</v>
      </c>
      <c r="AO168" s="113">
        <v>0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702</v>
      </c>
      <c r="D169" s="182">
        <f>SUM(F169+H169+J169+L169+N169+P169+R169+T169+V169+X169+Z169+AB169+AD169+AF169+AH169+AJ169+AL169)</f>
        <v>453</v>
      </c>
      <c r="E169" s="183">
        <f>SUM(G169+I169+K169+M169+O169+Q169+S169+U169+W169+Y169+AA169+AC169+AE169+AG169+AI169+AK169+AM169)</f>
        <v>249</v>
      </c>
      <c r="F169" s="98">
        <v>8</v>
      </c>
      <c r="G169" s="184">
        <v>11</v>
      </c>
      <c r="H169" s="98">
        <v>8</v>
      </c>
      <c r="I169" s="184">
        <v>3</v>
      </c>
      <c r="J169" s="98">
        <v>14</v>
      </c>
      <c r="K169" s="185">
        <v>16</v>
      </c>
      <c r="L169" s="98">
        <v>3</v>
      </c>
      <c r="M169" s="185">
        <v>10</v>
      </c>
      <c r="N169" s="98">
        <v>3</v>
      </c>
      <c r="O169" s="185">
        <v>14</v>
      </c>
      <c r="P169" s="98">
        <v>4</v>
      </c>
      <c r="Q169" s="185">
        <v>10</v>
      </c>
      <c r="R169" s="98">
        <v>0</v>
      </c>
      <c r="S169" s="185">
        <v>3</v>
      </c>
      <c r="T169" s="98">
        <v>7</v>
      </c>
      <c r="U169" s="185">
        <v>1</v>
      </c>
      <c r="V169" s="98">
        <v>23</v>
      </c>
      <c r="W169" s="185">
        <v>5</v>
      </c>
      <c r="X169" s="98">
        <v>4</v>
      </c>
      <c r="Y169" s="185">
        <v>4</v>
      </c>
      <c r="Z169" s="98">
        <v>43</v>
      </c>
      <c r="AA169" s="185">
        <v>6</v>
      </c>
      <c r="AB169" s="98">
        <v>80</v>
      </c>
      <c r="AC169" s="185">
        <v>2</v>
      </c>
      <c r="AD169" s="98">
        <v>70</v>
      </c>
      <c r="AE169" s="185">
        <v>14</v>
      </c>
      <c r="AF169" s="98">
        <v>35</v>
      </c>
      <c r="AG169" s="185">
        <v>51</v>
      </c>
      <c r="AH169" s="98">
        <v>50</v>
      </c>
      <c r="AI169" s="184">
        <v>30</v>
      </c>
      <c r="AJ169" s="98">
        <v>21</v>
      </c>
      <c r="AK169" s="184">
        <v>24</v>
      </c>
      <c r="AL169" s="186">
        <v>80</v>
      </c>
      <c r="AM169" s="187">
        <v>45</v>
      </c>
      <c r="AN169" s="184">
        <v>695</v>
      </c>
      <c r="AO169" s="188">
        <v>89</v>
      </c>
      <c r="AP169" s="188">
        <v>12</v>
      </c>
      <c r="AQ169" s="184">
        <v>18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584" t="s">
        <v>99</v>
      </c>
      <c r="B171" s="585"/>
      <c r="C171" s="193">
        <f t="shared" ref="C171:AQ171" si="39">SUM(C160:C170)</f>
        <v>3517</v>
      </c>
      <c r="D171" s="194">
        <f t="shared" si="39"/>
        <v>1616</v>
      </c>
      <c r="E171" s="170">
        <f t="shared" si="39"/>
        <v>1901</v>
      </c>
      <c r="F171" s="70">
        <f t="shared" si="39"/>
        <v>88</v>
      </c>
      <c r="G171" s="124">
        <f t="shared" si="39"/>
        <v>84</v>
      </c>
      <c r="H171" s="70">
        <f t="shared" si="39"/>
        <v>74</v>
      </c>
      <c r="I171" s="124">
        <f t="shared" si="39"/>
        <v>53</v>
      </c>
      <c r="J171" s="605">
        <f t="shared" si="39"/>
        <v>50</v>
      </c>
      <c r="K171" s="606">
        <f t="shared" si="39"/>
        <v>53</v>
      </c>
      <c r="L171" s="605">
        <f t="shared" si="39"/>
        <v>31</v>
      </c>
      <c r="M171" s="606">
        <f t="shared" si="39"/>
        <v>28</v>
      </c>
      <c r="N171" s="605">
        <f t="shared" si="39"/>
        <v>32</v>
      </c>
      <c r="O171" s="606">
        <f t="shared" si="39"/>
        <v>61</v>
      </c>
      <c r="P171" s="605">
        <f t="shared" si="39"/>
        <v>32</v>
      </c>
      <c r="Q171" s="606">
        <f t="shared" si="39"/>
        <v>95</v>
      </c>
      <c r="R171" s="605">
        <f t="shared" si="39"/>
        <v>41</v>
      </c>
      <c r="S171" s="606">
        <f t="shared" si="39"/>
        <v>109</v>
      </c>
      <c r="T171" s="605">
        <f t="shared" si="39"/>
        <v>52</v>
      </c>
      <c r="U171" s="606">
        <f t="shared" si="39"/>
        <v>110</v>
      </c>
      <c r="V171" s="605">
        <f t="shared" si="39"/>
        <v>65</v>
      </c>
      <c r="W171" s="606">
        <f t="shared" si="39"/>
        <v>100</v>
      </c>
      <c r="X171" s="605">
        <f t="shared" si="39"/>
        <v>39</v>
      </c>
      <c r="Y171" s="606">
        <f t="shared" si="39"/>
        <v>116</v>
      </c>
      <c r="Z171" s="605">
        <f t="shared" si="39"/>
        <v>89</v>
      </c>
      <c r="AA171" s="606">
        <f t="shared" si="39"/>
        <v>107</v>
      </c>
      <c r="AB171" s="605">
        <f t="shared" si="39"/>
        <v>149</v>
      </c>
      <c r="AC171" s="606">
        <f t="shared" si="39"/>
        <v>106</v>
      </c>
      <c r="AD171" s="605">
        <f t="shared" si="39"/>
        <v>146</v>
      </c>
      <c r="AE171" s="606">
        <f t="shared" si="39"/>
        <v>122</v>
      </c>
      <c r="AF171" s="605">
        <f t="shared" si="39"/>
        <v>167</v>
      </c>
      <c r="AG171" s="606">
        <f t="shared" si="39"/>
        <v>216</v>
      </c>
      <c r="AH171" s="605">
        <f t="shared" si="39"/>
        <v>178</v>
      </c>
      <c r="AI171" s="606">
        <f t="shared" si="39"/>
        <v>198</v>
      </c>
      <c r="AJ171" s="605">
        <f t="shared" si="39"/>
        <v>155</v>
      </c>
      <c r="AK171" s="606">
        <f t="shared" si="39"/>
        <v>144</v>
      </c>
      <c r="AL171" s="630">
        <f t="shared" si="39"/>
        <v>228</v>
      </c>
      <c r="AM171" s="631">
        <f t="shared" si="39"/>
        <v>199</v>
      </c>
      <c r="AN171" s="124">
        <f t="shared" si="39"/>
        <v>3510</v>
      </c>
      <c r="AO171" s="123">
        <f t="shared" si="39"/>
        <v>1727</v>
      </c>
      <c r="AP171" s="123">
        <f t="shared" si="39"/>
        <v>15</v>
      </c>
      <c r="AQ171" s="124">
        <f t="shared" si="39"/>
        <v>20</v>
      </c>
    </row>
    <row r="172" spans="1:71" s="14" customFormat="1" ht="12" x14ac:dyDescent="0.2">
      <c r="A172" s="144" t="s">
        <v>169</v>
      </c>
      <c r="B172" s="682"/>
      <c r="C172" s="682"/>
      <c r="D172" s="682"/>
      <c r="E172" s="682"/>
      <c r="F172" s="682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683" t="s">
        <v>170</v>
      </c>
      <c r="B173" s="655" t="s">
        <v>151</v>
      </c>
      <c r="C173" s="669" t="s">
        <v>149</v>
      </c>
      <c r="D173" s="538"/>
      <c r="E173" s="670"/>
      <c r="F173" s="563" t="s">
        <v>152</v>
      </c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6"/>
      <c r="W173" s="656"/>
      <c r="X173" s="656"/>
      <c r="Y173" s="656"/>
      <c r="Z173" s="656"/>
      <c r="AA173" s="656"/>
      <c r="AB173" s="656"/>
      <c r="AC173" s="656"/>
      <c r="AD173" s="656"/>
      <c r="AE173" s="656"/>
      <c r="AF173" s="656"/>
      <c r="AG173" s="656"/>
      <c r="AH173" s="656"/>
      <c r="AI173" s="656"/>
      <c r="AJ173" s="656"/>
      <c r="AK173" s="656"/>
      <c r="AL173" s="656"/>
      <c r="AM173" s="615"/>
      <c r="AN173" s="654" t="s">
        <v>9</v>
      </c>
      <c r="AO173" s="537" t="s">
        <v>171</v>
      </c>
      <c r="AP173" s="654"/>
      <c r="AQ173" s="655" t="s">
        <v>154</v>
      </c>
      <c r="AR173" s="654" t="s">
        <v>155</v>
      </c>
      <c r="AS173" s="655" t="s">
        <v>172</v>
      </c>
      <c r="AT173" s="655" t="s">
        <v>173</v>
      </c>
    </row>
    <row r="174" spans="1:71" x14ac:dyDescent="0.25">
      <c r="A174" s="500"/>
      <c r="B174" s="493"/>
      <c r="C174" s="505"/>
      <c r="D174" s="506"/>
      <c r="E174" s="507"/>
      <c r="F174" s="584" t="s">
        <v>13</v>
      </c>
      <c r="G174" s="585"/>
      <c r="H174" s="584" t="s">
        <v>14</v>
      </c>
      <c r="I174" s="585"/>
      <c r="J174" s="584" t="s">
        <v>15</v>
      </c>
      <c r="K174" s="585"/>
      <c r="L174" s="584" t="s">
        <v>16</v>
      </c>
      <c r="M174" s="585"/>
      <c r="N174" s="584" t="s">
        <v>17</v>
      </c>
      <c r="O174" s="585"/>
      <c r="P174" s="563" t="s">
        <v>18</v>
      </c>
      <c r="Q174" s="564"/>
      <c r="R174" s="563" t="s">
        <v>19</v>
      </c>
      <c r="S174" s="564"/>
      <c r="T174" s="563" t="s">
        <v>20</v>
      </c>
      <c r="U174" s="564"/>
      <c r="V174" s="563" t="s">
        <v>21</v>
      </c>
      <c r="W174" s="564"/>
      <c r="X174" s="563" t="s">
        <v>22</v>
      </c>
      <c r="Y174" s="564"/>
      <c r="Z174" s="563" t="s">
        <v>23</v>
      </c>
      <c r="AA174" s="564"/>
      <c r="AB174" s="563" t="s">
        <v>24</v>
      </c>
      <c r="AC174" s="564"/>
      <c r="AD174" s="563" t="s">
        <v>25</v>
      </c>
      <c r="AE174" s="564"/>
      <c r="AF174" s="563" t="s">
        <v>26</v>
      </c>
      <c r="AG174" s="564"/>
      <c r="AH174" s="563" t="s">
        <v>27</v>
      </c>
      <c r="AI174" s="564"/>
      <c r="AJ174" s="563" t="s">
        <v>28</v>
      </c>
      <c r="AK174" s="564"/>
      <c r="AL174" s="563" t="s">
        <v>29</v>
      </c>
      <c r="AM174" s="615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684" t="s">
        <v>156</v>
      </c>
      <c r="D175" s="685" t="s">
        <v>174</v>
      </c>
      <c r="E175" s="201" t="s">
        <v>175</v>
      </c>
      <c r="F175" s="686" t="s">
        <v>174</v>
      </c>
      <c r="G175" s="569" t="s">
        <v>175</v>
      </c>
      <c r="H175" s="565" t="s">
        <v>174</v>
      </c>
      <c r="I175" s="671" t="s">
        <v>175</v>
      </c>
      <c r="J175" s="686" t="s">
        <v>174</v>
      </c>
      <c r="K175" s="569" t="s">
        <v>175</v>
      </c>
      <c r="L175" s="686" t="s">
        <v>174</v>
      </c>
      <c r="M175" s="569" t="s">
        <v>175</v>
      </c>
      <c r="N175" s="686" t="s">
        <v>174</v>
      </c>
      <c r="O175" s="569" t="s">
        <v>175</v>
      </c>
      <c r="P175" s="565" t="s">
        <v>174</v>
      </c>
      <c r="Q175" s="671" t="s">
        <v>175</v>
      </c>
      <c r="R175" s="565" t="s">
        <v>174</v>
      </c>
      <c r="S175" s="671" t="s">
        <v>175</v>
      </c>
      <c r="T175" s="686" t="s">
        <v>174</v>
      </c>
      <c r="U175" s="569" t="s">
        <v>175</v>
      </c>
      <c r="V175" s="565" t="s">
        <v>174</v>
      </c>
      <c r="W175" s="671" t="s">
        <v>175</v>
      </c>
      <c r="X175" s="565" t="s">
        <v>174</v>
      </c>
      <c r="Y175" s="671" t="s">
        <v>175</v>
      </c>
      <c r="Z175" s="686" t="s">
        <v>174</v>
      </c>
      <c r="AA175" s="569" t="s">
        <v>175</v>
      </c>
      <c r="AB175" s="686" t="s">
        <v>174</v>
      </c>
      <c r="AC175" s="569" t="s">
        <v>175</v>
      </c>
      <c r="AD175" s="565" t="s">
        <v>174</v>
      </c>
      <c r="AE175" s="671" t="s">
        <v>175</v>
      </c>
      <c r="AF175" s="565" t="s">
        <v>174</v>
      </c>
      <c r="AG175" s="671" t="s">
        <v>175</v>
      </c>
      <c r="AH175" s="686" t="s">
        <v>174</v>
      </c>
      <c r="AI175" s="569" t="s">
        <v>175</v>
      </c>
      <c r="AJ175" s="565" t="s">
        <v>174</v>
      </c>
      <c r="AK175" s="671" t="s">
        <v>175</v>
      </c>
      <c r="AL175" s="686" t="s">
        <v>174</v>
      </c>
      <c r="AM175" s="608" t="s">
        <v>175</v>
      </c>
      <c r="AN175" s="495"/>
      <c r="AO175" s="428" t="s">
        <v>176</v>
      </c>
      <c r="AP175" s="569" t="s">
        <v>177</v>
      </c>
      <c r="AQ175" s="494"/>
      <c r="AR175" s="495"/>
      <c r="AS175" s="494"/>
      <c r="AT175" s="494"/>
    </row>
    <row r="176" spans="1:71" ht="15" customHeight="1" x14ac:dyDescent="0.25">
      <c r="A176" s="634" t="s">
        <v>178</v>
      </c>
      <c r="B176" s="635" t="s">
        <v>157</v>
      </c>
      <c r="C176" s="636">
        <f t="shared" ref="C176:C186" si="40">SUM(D176+E176)</f>
        <v>0</v>
      </c>
      <c r="D176" s="637">
        <f>SUM(F176+H176+J176+L176+N176+P176+R176+T176+V176+X176+Z176+AB176+AD176+AF176+AH176+AJ176+AL176)</f>
        <v>0</v>
      </c>
      <c r="E176" s="638">
        <f>SUM(G176+I176+K176+M176+O176+Q176+S176+U176+W176+Y176+AA176+AC176+AE176+AG176+AI176+AK176+AM176)</f>
        <v>0</v>
      </c>
      <c r="F176" s="573"/>
      <c r="G176" s="612"/>
      <c r="H176" s="573"/>
      <c r="I176" s="612"/>
      <c r="J176" s="573"/>
      <c r="K176" s="602"/>
      <c r="L176" s="573"/>
      <c r="M176" s="602"/>
      <c r="N176" s="573"/>
      <c r="O176" s="602"/>
      <c r="P176" s="573"/>
      <c r="Q176" s="602"/>
      <c r="R176" s="573"/>
      <c r="S176" s="602"/>
      <c r="T176" s="573"/>
      <c r="U176" s="602"/>
      <c r="V176" s="573"/>
      <c r="W176" s="602"/>
      <c r="X176" s="573"/>
      <c r="Y176" s="602"/>
      <c r="Z176" s="573"/>
      <c r="AA176" s="602"/>
      <c r="AB176" s="573"/>
      <c r="AC176" s="602"/>
      <c r="AD176" s="573"/>
      <c r="AE176" s="602"/>
      <c r="AF176" s="573"/>
      <c r="AG176" s="602"/>
      <c r="AH176" s="573"/>
      <c r="AI176" s="602"/>
      <c r="AJ176" s="573"/>
      <c r="AK176" s="602"/>
      <c r="AL176" s="639"/>
      <c r="AM176" s="611"/>
      <c r="AN176" s="612">
        <v>0</v>
      </c>
      <c r="AO176" s="603"/>
      <c r="AP176" s="612"/>
      <c r="AQ176" s="627"/>
      <c r="AR176" s="612"/>
      <c r="AS176" s="612"/>
      <c r="AT176" s="612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53</v>
      </c>
      <c r="D177" s="190">
        <f>SUM(F177+H177+J177+L177+N177+P177+R177+T177+V177+X177+Z177+AB177+AD177+AF177+AH177+AJ177+AL177)</f>
        <v>16</v>
      </c>
      <c r="E177" s="191">
        <f t="shared" ref="E177:E184" si="41">SUM(G177+I177+K177+M177+O177+Q177+S177+U177+W177+Y177+AA177+AC177+AE177+AG177+AI177+AK177+AM177)</f>
        <v>37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2</v>
      </c>
      <c r="M177" s="57">
        <v>0</v>
      </c>
      <c r="N177" s="55">
        <v>6</v>
      </c>
      <c r="O177" s="57">
        <v>6</v>
      </c>
      <c r="P177" s="55">
        <v>4</v>
      </c>
      <c r="Q177" s="57">
        <v>6</v>
      </c>
      <c r="R177" s="55">
        <v>2</v>
      </c>
      <c r="S177" s="57">
        <v>10</v>
      </c>
      <c r="T177" s="55">
        <v>2</v>
      </c>
      <c r="U177" s="57">
        <v>3</v>
      </c>
      <c r="V177" s="55">
        <v>0</v>
      </c>
      <c r="W177" s="57">
        <v>0</v>
      </c>
      <c r="X177" s="55">
        <v>0</v>
      </c>
      <c r="Y177" s="57">
        <v>6</v>
      </c>
      <c r="Z177" s="55">
        <v>0</v>
      </c>
      <c r="AA177" s="57">
        <v>1</v>
      </c>
      <c r="AB177" s="55">
        <v>0</v>
      </c>
      <c r="AC177" s="57">
        <v>1</v>
      </c>
      <c r="AD177" s="55">
        <v>0</v>
      </c>
      <c r="AE177" s="57">
        <v>0</v>
      </c>
      <c r="AF177" s="55">
        <v>0</v>
      </c>
      <c r="AG177" s="57">
        <v>3</v>
      </c>
      <c r="AH177" s="55">
        <v>0</v>
      </c>
      <c r="AI177" s="57">
        <v>1</v>
      </c>
      <c r="AJ177" s="55">
        <v>0</v>
      </c>
      <c r="AK177" s="57">
        <v>0</v>
      </c>
      <c r="AL177" s="59">
        <v>0</v>
      </c>
      <c r="AM177" s="192">
        <v>0</v>
      </c>
      <c r="AN177" s="58">
        <v>53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640" t="s">
        <v>179</v>
      </c>
      <c r="B178" s="635" t="s">
        <v>157</v>
      </c>
      <c r="C178" s="636">
        <f t="shared" si="40"/>
        <v>0</v>
      </c>
      <c r="D178" s="637">
        <f t="shared" ref="D178:D184" si="57">SUM(F178+H178+J178+L178+N178+P178+R178+T178+V178+X178+Z178+AB178+AD178+AF178+AH178+AJ178+AL178)</f>
        <v>0</v>
      </c>
      <c r="E178" s="638">
        <f>SUM(G178+I178+K178+M178+O178+Q178+S178+U178+W178+Y178+AA178+AC178+AE178+AG178+AI178+AK178+AM178)</f>
        <v>0</v>
      </c>
      <c r="F178" s="573"/>
      <c r="G178" s="612"/>
      <c r="H178" s="573"/>
      <c r="I178" s="612"/>
      <c r="J178" s="573"/>
      <c r="K178" s="602"/>
      <c r="L178" s="573"/>
      <c r="M178" s="602"/>
      <c r="N178" s="573"/>
      <c r="O178" s="602"/>
      <c r="P178" s="573"/>
      <c r="Q178" s="602"/>
      <c r="R178" s="573"/>
      <c r="S178" s="602"/>
      <c r="T178" s="573"/>
      <c r="U178" s="602"/>
      <c r="V178" s="573"/>
      <c r="W178" s="602"/>
      <c r="X178" s="573"/>
      <c r="Y178" s="602"/>
      <c r="Z178" s="573"/>
      <c r="AA178" s="602"/>
      <c r="AB178" s="573"/>
      <c r="AC178" s="602"/>
      <c r="AD178" s="573"/>
      <c r="AE178" s="602"/>
      <c r="AF178" s="573"/>
      <c r="AG178" s="602"/>
      <c r="AH178" s="573"/>
      <c r="AI178" s="602"/>
      <c r="AJ178" s="573"/>
      <c r="AK178" s="602"/>
      <c r="AL178" s="639"/>
      <c r="AM178" s="611"/>
      <c r="AN178" s="612">
        <v>0</v>
      </c>
      <c r="AO178" s="603"/>
      <c r="AP178" s="612"/>
      <c r="AQ178" s="627"/>
      <c r="AR178" s="612"/>
      <c r="AS178" s="612"/>
      <c r="AT178" s="612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674" t="s">
        <v>181</v>
      </c>
      <c r="B181" s="635" t="s">
        <v>157</v>
      </c>
      <c r="C181" s="636">
        <f t="shared" si="40"/>
        <v>0</v>
      </c>
      <c r="D181" s="637">
        <f t="shared" si="57"/>
        <v>0</v>
      </c>
      <c r="E181" s="638">
        <f t="shared" si="41"/>
        <v>0</v>
      </c>
      <c r="F181" s="573"/>
      <c r="G181" s="612"/>
      <c r="H181" s="573"/>
      <c r="I181" s="612"/>
      <c r="J181" s="573"/>
      <c r="K181" s="602"/>
      <c r="L181" s="573"/>
      <c r="M181" s="602"/>
      <c r="N181" s="573"/>
      <c r="O181" s="602"/>
      <c r="P181" s="573"/>
      <c r="Q181" s="602"/>
      <c r="R181" s="573"/>
      <c r="S181" s="602"/>
      <c r="T181" s="573"/>
      <c r="U181" s="602"/>
      <c r="V181" s="573"/>
      <c r="W181" s="612"/>
      <c r="X181" s="573"/>
      <c r="Y181" s="602"/>
      <c r="Z181" s="573"/>
      <c r="AA181" s="602"/>
      <c r="AB181" s="573"/>
      <c r="AC181" s="602"/>
      <c r="AD181" s="573"/>
      <c r="AE181" s="602"/>
      <c r="AF181" s="573"/>
      <c r="AG181" s="602"/>
      <c r="AH181" s="573"/>
      <c r="AI181" s="602"/>
      <c r="AJ181" s="573"/>
      <c r="AK181" s="602"/>
      <c r="AL181" s="639"/>
      <c r="AM181" s="611"/>
      <c r="AN181" s="612">
        <v>0</v>
      </c>
      <c r="AO181" s="603"/>
      <c r="AP181" s="612"/>
      <c r="AQ181" s="627"/>
      <c r="AR181" s="612"/>
      <c r="AS181" s="612"/>
      <c r="AT181" s="612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197</v>
      </c>
      <c r="D182" s="165">
        <f t="shared" si="57"/>
        <v>152</v>
      </c>
      <c r="E182" s="166">
        <f t="shared" si="41"/>
        <v>45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3</v>
      </c>
      <c r="M182" s="57">
        <v>0</v>
      </c>
      <c r="N182" s="55">
        <v>11</v>
      </c>
      <c r="O182" s="57">
        <v>0</v>
      </c>
      <c r="P182" s="55">
        <v>16</v>
      </c>
      <c r="Q182" s="57">
        <v>3</v>
      </c>
      <c r="R182" s="55">
        <v>29</v>
      </c>
      <c r="S182" s="57">
        <v>4</v>
      </c>
      <c r="T182" s="55">
        <v>21</v>
      </c>
      <c r="U182" s="57">
        <v>13</v>
      </c>
      <c r="V182" s="55">
        <v>17</v>
      </c>
      <c r="W182" s="57">
        <v>8</v>
      </c>
      <c r="X182" s="55">
        <v>15</v>
      </c>
      <c r="Y182" s="57">
        <v>5</v>
      </c>
      <c r="Z182" s="55">
        <v>18</v>
      </c>
      <c r="AA182" s="57">
        <v>6</v>
      </c>
      <c r="AB182" s="55">
        <v>14</v>
      </c>
      <c r="AC182" s="57">
        <v>6</v>
      </c>
      <c r="AD182" s="55">
        <v>4</v>
      </c>
      <c r="AE182" s="57">
        <v>0</v>
      </c>
      <c r="AF182" s="55">
        <v>2</v>
      </c>
      <c r="AG182" s="57">
        <v>0</v>
      </c>
      <c r="AH182" s="55">
        <v>1</v>
      </c>
      <c r="AI182" s="57">
        <v>0</v>
      </c>
      <c r="AJ182" s="55">
        <v>0</v>
      </c>
      <c r="AK182" s="57">
        <v>0</v>
      </c>
      <c r="AL182" s="59">
        <v>1</v>
      </c>
      <c r="AM182" s="192">
        <v>0</v>
      </c>
      <c r="AN182" s="58">
        <v>197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674" t="s">
        <v>182</v>
      </c>
      <c r="B183" s="635" t="s">
        <v>157</v>
      </c>
      <c r="C183" s="636">
        <f t="shared" si="40"/>
        <v>0</v>
      </c>
      <c r="D183" s="637">
        <f t="shared" si="57"/>
        <v>0</v>
      </c>
      <c r="E183" s="638">
        <f t="shared" si="41"/>
        <v>0</v>
      </c>
      <c r="F183" s="573"/>
      <c r="G183" s="612"/>
      <c r="H183" s="573"/>
      <c r="I183" s="612"/>
      <c r="J183" s="573"/>
      <c r="K183" s="602"/>
      <c r="L183" s="573"/>
      <c r="M183" s="602"/>
      <c r="N183" s="573"/>
      <c r="O183" s="602"/>
      <c r="P183" s="573"/>
      <c r="Q183" s="602"/>
      <c r="R183" s="573"/>
      <c r="S183" s="602"/>
      <c r="T183" s="573"/>
      <c r="U183" s="602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612">
        <v>0</v>
      </c>
      <c r="AO183" s="603"/>
      <c r="AP183" s="612"/>
      <c r="AQ183" s="627"/>
      <c r="AR183" s="612"/>
      <c r="AS183" s="612"/>
      <c r="AT183" s="612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16</v>
      </c>
      <c r="D184" s="165">
        <f t="shared" si="57"/>
        <v>12</v>
      </c>
      <c r="E184" s="166">
        <f t="shared" si="41"/>
        <v>4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1</v>
      </c>
      <c r="M184" s="57">
        <v>0</v>
      </c>
      <c r="N184" s="55">
        <v>3</v>
      </c>
      <c r="O184" s="57">
        <v>1</v>
      </c>
      <c r="P184" s="55">
        <v>1</v>
      </c>
      <c r="Q184" s="57">
        <v>2</v>
      </c>
      <c r="R184" s="55">
        <v>1</v>
      </c>
      <c r="S184" s="57">
        <v>0</v>
      </c>
      <c r="T184" s="55">
        <v>2</v>
      </c>
      <c r="U184" s="57">
        <v>0</v>
      </c>
      <c r="V184" s="106">
        <v>1</v>
      </c>
      <c r="W184" s="26">
        <v>0</v>
      </c>
      <c r="X184" s="27">
        <v>3</v>
      </c>
      <c r="Y184" s="28">
        <v>1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16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687" t="s">
        <v>183</v>
      </c>
      <c r="B185" s="635" t="s">
        <v>157</v>
      </c>
      <c r="C185" s="688">
        <f t="shared" si="40"/>
        <v>0</v>
      </c>
      <c r="D185" s="675">
        <f>SUM(L185+N185+P185+R185+T185+V185+X185+Z185+AB185+AD185+AF185+AH185+AJ185+AL185)</f>
        <v>0</v>
      </c>
      <c r="E185" s="676">
        <f>SUM(M185+O185+Q185+S185+U185+W185+Y185+AA185+AC185+AE185+AG185+AI185+AK185+AM185)</f>
        <v>0</v>
      </c>
      <c r="F185" s="689"/>
      <c r="G185" s="690"/>
      <c r="H185" s="689"/>
      <c r="I185" s="690"/>
      <c r="J185" s="689"/>
      <c r="K185" s="690"/>
      <c r="L185" s="691"/>
      <c r="M185" s="692"/>
      <c r="N185" s="693"/>
      <c r="O185" s="692"/>
      <c r="P185" s="693"/>
      <c r="Q185" s="692"/>
      <c r="R185" s="693"/>
      <c r="S185" s="692"/>
      <c r="T185" s="693"/>
      <c r="U185" s="692"/>
      <c r="V185" s="693"/>
      <c r="W185" s="692"/>
      <c r="X185" s="693"/>
      <c r="Y185" s="692"/>
      <c r="Z185" s="693"/>
      <c r="AA185" s="692"/>
      <c r="AB185" s="693"/>
      <c r="AC185" s="692"/>
      <c r="AD185" s="693"/>
      <c r="AE185" s="692"/>
      <c r="AF185" s="693"/>
      <c r="AG185" s="692"/>
      <c r="AH185" s="693"/>
      <c r="AI185" s="692"/>
      <c r="AJ185" s="693"/>
      <c r="AK185" s="692"/>
      <c r="AL185" s="694"/>
      <c r="AM185" s="695"/>
      <c r="AN185" s="696">
        <v>0</v>
      </c>
      <c r="AO185" s="697"/>
      <c r="AP185" s="696"/>
      <c r="AQ185" s="698"/>
      <c r="AR185" s="696"/>
      <c r="AS185" s="696"/>
      <c r="AT185" s="696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699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>
        <v>0</v>
      </c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/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38187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",[5]NOMBRE!B2," - ","( ",[5]NOMBRE!C2,[5]NOMBRE!D2,[5]NOMBRE!E2,[5]NOMBRE!F2,[5]NOMBRE!G2," )")</f>
        <v>COMUNA: LINARES - ( 07401 )</v>
      </c>
    </row>
    <row r="3" spans="1:141" x14ac:dyDescent="0.25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141" x14ac:dyDescent="0.25">
      <c r="A4" s="1" t="str">
        <f>CONCATENATE("MES: ",[5]NOMBRE!B6," - ","( ",[5]NOMBRE!C6,[5]NOMBRE!D6," )")</f>
        <v>MES: MARZO - ( 03 )</v>
      </c>
    </row>
    <row r="5" spans="1:141" x14ac:dyDescent="0.25">
      <c r="A5" s="1" t="str">
        <f>CONCATENATE("AÑO: ",[5]NOMBRE!B7)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706" t="s">
        <v>3</v>
      </c>
      <c r="B9" s="557" t="s">
        <v>4</v>
      </c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559"/>
      <c r="W9" s="706" t="s">
        <v>5</v>
      </c>
      <c r="X9" s="537"/>
      <c r="Y9" s="537"/>
      <c r="Z9" s="537"/>
      <c r="AA9" s="537"/>
      <c r="AB9" s="537"/>
      <c r="AC9" s="537"/>
      <c r="AD9" s="708"/>
      <c r="AE9" s="709" t="s">
        <v>6</v>
      </c>
      <c r="AF9" s="709"/>
    </row>
    <row r="10" spans="1:141" ht="15" customHeight="1" x14ac:dyDescent="0.25">
      <c r="A10" s="531"/>
      <c r="B10" s="710" t="s">
        <v>7</v>
      </c>
      <c r="C10" s="706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708"/>
      <c r="T10" s="710" t="s">
        <v>9</v>
      </c>
      <c r="U10" s="711" t="s">
        <v>10</v>
      </c>
      <c r="V10" s="712"/>
      <c r="W10" s="713" t="s">
        <v>11</v>
      </c>
      <c r="X10" s="713"/>
      <c r="Y10" s="713"/>
      <c r="Z10" s="712"/>
      <c r="AA10" s="711" t="s">
        <v>12</v>
      </c>
      <c r="AB10" s="713"/>
      <c r="AC10" s="713"/>
      <c r="AD10" s="712"/>
      <c r="AE10" s="709"/>
      <c r="AF10" s="709"/>
    </row>
    <row r="11" spans="1:141" ht="32.25" customHeight="1" x14ac:dyDescent="0.25">
      <c r="A11" s="532"/>
      <c r="B11" s="494"/>
      <c r="C11" s="714" t="s">
        <v>13</v>
      </c>
      <c r="D11" s="715" t="s">
        <v>14</v>
      </c>
      <c r="E11" s="567" t="s">
        <v>15</v>
      </c>
      <c r="F11" s="567" t="s">
        <v>16</v>
      </c>
      <c r="G11" s="567" t="s">
        <v>17</v>
      </c>
      <c r="H11" s="568" t="s">
        <v>18</v>
      </c>
      <c r="I11" s="568" t="s">
        <v>19</v>
      </c>
      <c r="J11" s="568" t="s">
        <v>20</v>
      </c>
      <c r="K11" s="568" t="s">
        <v>21</v>
      </c>
      <c r="L11" s="568" t="s">
        <v>22</v>
      </c>
      <c r="M11" s="568" t="s">
        <v>23</v>
      </c>
      <c r="N11" s="568" t="s">
        <v>24</v>
      </c>
      <c r="O11" s="568" t="s">
        <v>25</v>
      </c>
      <c r="P11" s="568" t="s">
        <v>26</v>
      </c>
      <c r="Q11" s="568" t="s">
        <v>27</v>
      </c>
      <c r="R11" s="568" t="s">
        <v>28</v>
      </c>
      <c r="S11" s="569" t="s">
        <v>29</v>
      </c>
      <c r="T11" s="495"/>
      <c r="U11" s="716" t="s">
        <v>30</v>
      </c>
      <c r="V11" s="569" t="s">
        <v>31</v>
      </c>
      <c r="W11" s="717" t="s">
        <v>32</v>
      </c>
      <c r="X11" s="718" t="s">
        <v>33</v>
      </c>
      <c r="Y11" s="567" t="s">
        <v>34</v>
      </c>
      <c r="Z11" s="569" t="s">
        <v>35</v>
      </c>
      <c r="AA11" s="718" t="s">
        <v>32</v>
      </c>
      <c r="AB11" s="718" t="s">
        <v>33</v>
      </c>
      <c r="AC11" s="567" t="s">
        <v>34</v>
      </c>
      <c r="AD11" s="569" t="s">
        <v>36</v>
      </c>
      <c r="AE11" s="714" t="s">
        <v>37</v>
      </c>
      <c r="AF11" s="569" t="s">
        <v>38</v>
      </c>
    </row>
    <row r="12" spans="1:141" x14ac:dyDescent="0.25">
      <c r="A12" s="23" t="s">
        <v>39</v>
      </c>
      <c r="B12" s="24">
        <f>SUM(C12:S12)</f>
        <v>391</v>
      </c>
      <c r="C12" s="573">
        <v>221</v>
      </c>
      <c r="D12" s="574">
        <v>90</v>
      </c>
      <c r="E12" s="574">
        <v>64</v>
      </c>
      <c r="F12" s="574">
        <v>14</v>
      </c>
      <c r="G12" s="575">
        <v>0</v>
      </c>
      <c r="H12" s="575">
        <v>0</v>
      </c>
      <c r="I12" s="575">
        <v>1</v>
      </c>
      <c r="J12" s="575">
        <v>0</v>
      </c>
      <c r="K12" s="575">
        <v>0</v>
      </c>
      <c r="L12" s="575">
        <v>0</v>
      </c>
      <c r="M12" s="575">
        <v>0</v>
      </c>
      <c r="N12" s="575">
        <v>0</v>
      </c>
      <c r="O12" s="575">
        <v>1</v>
      </c>
      <c r="P12" s="575">
        <v>0</v>
      </c>
      <c r="Q12" s="575">
        <v>0</v>
      </c>
      <c r="R12" s="575">
        <v>0</v>
      </c>
      <c r="S12" s="576">
        <v>0</v>
      </c>
      <c r="T12" s="26">
        <v>391</v>
      </c>
      <c r="U12" s="27">
        <v>213</v>
      </c>
      <c r="V12" s="28">
        <v>178</v>
      </c>
      <c r="W12" s="23">
        <f>SUM(X12+Y12+Z12)</f>
        <v>114</v>
      </c>
      <c r="X12" s="27">
        <v>27</v>
      </c>
      <c r="Y12" s="29">
        <v>87</v>
      </c>
      <c r="Z12" s="28">
        <v>0</v>
      </c>
      <c r="AA12" s="577">
        <f>SUM(AB12+AC12+AD12)</f>
        <v>4</v>
      </c>
      <c r="AB12" s="27">
        <v>0</v>
      </c>
      <c r="AC12" s="29">
        <v>4</v>
      </c>
      <c r="AD12" s="28">
        <v>0</v>
      </c>
      <c r="AE12" s="31"/>
      <c r="AF12" s="32"/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1471</v>
      </c>
      <c r="C13" s="36">
        <v>0</v>
      </c>
      <c r="D13" s="37">
        <v>0</v>
      </c>
      <c r="E13" s="37">
        <v>0</v>
      </c>
      <c r="F13" s="37">
        <v>14</v>
      </c>
      <c r="G13" s="37">
        <v>48</v>
      </c>
      <c r="H13" s="37">
        <v>60</v>
      </c>
      <c r="I13" s="37">
        <v>95</v>
      </c>
      <c r="J13" s="37">
        <v>79</v>
      </c>
      <c r="K13" s="37">
        <v>95</v>
      </c>
      <c r="L13" s="37">
        <v>80</v>
      </c>
      <c r="M13" s="37">
        <v>104</v>
      </c>
      <c r="N13" s="37">
        <v>142</v>
      </c>
      <c r="O13" s="37">
        <v>169</v>
      </c>
      <c r="P13" s="37">
        <v>161</v>
      </c>
      <c r="Q13" s="37">
        <v>145</v>
      </c>
      <c r="R13" s="37">
        <v>134</v>
      </c>
      <c r="S13" s="32">
        <v>145</v>
      </c>
      <c r="T13" s="38">
        <v>1471</v>
      </c>
      <c r="U13" s="36">
        <v>526</v>
      </c>
      <c r="V13" s="32">
        <v>945</v>
      </c>
      <c r="W13" s="35">
        <f t="shared" ref="W13:W37" si="1">SUM(X13+Y13+Z13)</f>
        <v>3</v>
      </c>
      <c r="X13" s="36">
        <v>0</v>
      </c>
      <c r="Y13" s="37">
        <v>2</v>
      </c>
      <c r="Z13" s="32">
        <v>1</v>
      </c>
      <c r="AA13" s="39">
        <f t="shared" ref="AA13:AA38" si="2">SUM(AB13+AC13+AD13)</f>
        <v>492</v>
      </c>
      <c r="AB13" s="36">
        <v>127</v>
      </c>
      <c r="AC13" s="40">
        <v>365</v>
      </c>
      <c r="AD13" s="32">
        <v>0</v>
      </c>
      <c r="AE13" s="31"/>
      <c r="AF13" s="32"/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/>
      <c r="AF14" s="32"/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44</v>
      </c>
      <c r="C15" s="36">
        <v>20</v>
      </c>
      <c r="D15" s="37">
        <v>11</v>
      </c>
      <c r="E15" s="37">
        <v>11</v>
      </c>
      <c r="F15" s="37">
        <v>2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44</v>
      </c>
      <c r="U15" s="36">
        <v>23</v>
      </c>
      <c r="V15" s="32">
        <v>21</v>
      </c>
      <c r="W15" s="35">
        <f t="shared" si="1"/>
        <v>2</v>
      </c>
      <c r="X15" s="36">
        <v>0</v>
      </c>
      <c r="Y15" s="37">
        <v>2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/>
      <c r="AF15" s="32"/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101</v>
      </c>
      <c r="C16" s="36">
        <v>0</v>
      </c>
      <c r="D16" s="37">
        <v>0</v>
      </c>
      <c r="E16" s="37">
        <v>0</v>
      </c>
      <c r="F16" s="37">
        <v>4</v>
      </c>
      <c r="G16" s="37">
        <v>1</v>
      </c>
      <c r="H16" s="37">
        <v>2</v>
      </c>
      <c r="I16" s="37">
        <v>0</v>
      </c>
      <c r="J16" s="37">
        <v>2</v>
      </c>
      <c r="K16" s="37">
        <v>2</v>
      </c>
      <c r="L16" s="37">
        <v>4</v>
      </c>
      <c r="M16" s="37">
        <v>4</v>
      </c>
      <c r="N16" s="37">
        <v>4</v>
      </c>
      <c r="O16" s="37">
        <v>6</v>
      </c>
      <c r="P16" s="37">
        <v>15</v>
      </c>
      <c r="Q16" s="37">
        <v>19</v>
      </c>
      <c r="R16" s="37">
        <v>16</v>
      </c>
      <c r="S16" s="32">
        <v>22</v>
      </c>
      <c r="T16" s="38">
        <v>101</v>
      </c>
      <c r="U16" s="36">
        <v>35</v>
      </c>
      <c r="V16" s="32">
        <v>66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31</v>
      </c>
      <c r="AB16" s="36">
        <v>21</v>
      </c>
      <c r="AC16" s="40">
        <v>10</v>
      </c>
      <c r="AD16" s="32">
        <v>0</v>
      </c>
      <c r="AE16" s="31"/>
      <c r="AF16" s="32"/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80</v>
      </c>
      <c r="C17" s="36">
        <v>45</v>
      </c>
      <c r="D17" s="37">
        <v>17</v>
      </c>
      <c r="E17" s="37">
        <v>11</v>
      </c>
      <c r="F17" s="37">
        <v>7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80</v>
      </c>
      <c r="U17" s="36">
        <v>46</v>
      </c>
      <c r="V17" s="32">
        <v>34</v>
      </c>
      <c r="W17" s="35">
        <f t="shared" si="1"/>
        <v>20</v>
      </c>
      <c r="X17" s="36">
        <v>16</v>
      </c>
      <c r="Y17" s="37">
        <v>4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/>
      <c r="AF17" s="32"/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371</v>
      </c>
      <c r="C18" s="36">
        <v>0</v>
      </c>
      <c r="D18" s="37">
        <v>0</v>
      </c>
      <c r="E18" s="37">
        <v>0</v>
      </c>
      <c r="F18" s="37">
        <v>2</v>
      </c>
      <c r="G18" s="37">
        <v>2</v>
      </c>
      <c r="H18" s="37">
        <v>1</v>
      </c>
      <c r="I18" s="37">
        <v>1</v>
      </c>
      <c r="J18" s="37">
        <v>6</v>
      </c>
      <c r="K18" s="37">
        <v>10</v>
      </c>
      <c r="L18" s="37">
        <v>10</v>
      </c>
      <c r="M18" s="37">
        <v>11</v>
      </c>
      <c r="N18" s="37">
        <v>34</v>
      </c>
      <c r="O18" s="37">
        <v>47</v>
      </c>
      <c r="P18" s="37">
        <v>59</v>
      </c>
      <c r="Q18" s="37">
        <v>61</v>
      </c>
      <c r="R18" s="37">
        <v>66</v>
      </c>
      <c r="S18" s="32">
        <v>61</v>
      </c>
      <c r="T18" s="38">
        <v>371</v>
      </c>
      <c r="U18" s="36">
        <v>205</v>
      </c>
      <c r="V18" s="32">
        <v>166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123</v>
      </c>
      <c r="AB18" s="36">
        <v>33</v>
      </c>
      <c r="AC18" s="40">
        <v>90</v>
      </c>
      <c r="AD18" s="32">
        <v>0</v>
      </c>
      <c r="AE18" s="31"/>
      <c r="AF18" s="32"/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/>
      <c r="AF19" s="32"/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131</v>
      </c>
      <c r="C20" s="36">
        <v>0</v>
      </c>
      <c r="D20" s="37">
        <v>0</v>
      </c>
      <c r="E20" s="37">
        <v>0</v>
      </c>
      <c r="F20" s="37">
        <v>3</v>
      </c>
      <c r="G20" s="37">
        <v>8</v>
      </c>
      <c r="H20" s="37">
        <v>4</v>
      </c>
      <c r="I20" s="37">
        <v>7</v>
      </c>
      <c r="J20" s="37">
        <v>5</v>
      </c>
      <c r="K20" s="37">
        <v>14</v>
      </c>
      <c r="L20" s="37">
        <v>13</v>
      </c>
      <c r="M20" s="37">
        <v>12</v>
      </c>
      <c r="N20" s="37">
        <v>16</v>
      </c>
      <c r="O20" s="37">
        <v>16</v>
      </c>
      <c r="P20" s="37">
        <v>9</v>
      </c>
      <c r="Q20" s="37">
        <v>9</v>
      </c>
      <c r="R20" s="37">
        <v>10</v>
      </c>
      <c r="S20" s="32">
        <v>5</v>
      </c>
      <c r="T20" s="38">
        <v>131</v>
      </c>
      <c r="U20" s="36">
        <v>20</v>
      </c>
      <c r="V20" s="32">
        <v>111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50</v>
      </c>
      <c r="AB20" s="36">
        <v>10</v>
      </c>
      <c r="AC20" s="40">
        <v>40</v>
      </c>
      <c r="AD20" s="32">
        <v>0</v>
      </c>
      <c r="AE20" s="31"/>
      <c r="AF20" s="32"/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/>
      <c r="AF21" s="32"/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56</v>
      </c>
      <c r="C22" s="36">
        <v>0</v>
      </c>
      <c r="D22" s="37">
        <v>0</v>
      </c>
      <c r="E22" s="37">
        <v>0</v>
      </c>
      <c r="F22" s="37">
        <v>4</v>
      </c>
      <c r="G22" s="37">
        <v>1</v>
      </c>
      <c r="H22" s="37">
        <v>4</v>
      </c>
      <c r="I22" s="37">
        <v>1</v>
      </c>
      <c r="J22" s="37">
        <v>1</v>
      </c>
      <c r="K22" s="37">
        <v>2</v>
      </c>
      <c r="L22" s="37">
        <v>3</v>
      </c>
      <c r="M22" s="37">
        <v>5</v>
      </c>
      <c r="N22" s="37">
        <v>8</v>
      </c>
      <c r="O22" s="37">
        <v>5</v>
      </c>
      <c r="P22" s="37">
        <v>13</v>
      </c>
      <c r="Q22" s="37">
        <v>2</v>
      </c>
      <c r="R22" s="37">
        <v>1</v>
      </c>
      <c r="S22" s="32">
        <v>6</v>
      </c>
      <c r="T22" s="38">
        <v>56</v>
      </c>
      <c r="U22" s="36">
        <v>19</v>
      </c>
      <c r="V22" s="32">
        <v>37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33</v>
      </c>
      <c r="AB22" s="36">
        <v>22</v>
      </c>
      <c r="AC22" s="40">
        <v>11</v>
      </c>
      <c r="AD22" s="32">
        <v>0</v>
      </c>
      <c r="AE22" s="31"/>
      <c r="AF22" s="32"/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/>
      <c r="AF23" s="32"/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/>
      <c r="AF24" s="32"/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/>
      <c r="AF25" s="32"/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/>
      <c r="AF26" s="32"/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/>
      <c r="AF27" s="32"/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/>
      <c r="AF28" s="32"/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/>
      <c r="AF29" s="32"/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/>
      <c r="AF30" s="32"/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/>
      <c r="AF31" s="32"/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181</v>
      </c>
      <c r="C32" s="36">
        <v>6</v>
      </c>
      <c r="D32" s="37">
        <v>6</v>
      </c>
      <c r="E32" s="37">
        <v>6</v>
      </c>
      <c r="F32" s="37">
        <v>4</v>
      </c>
      <c r="G32" s="37">
        <v>10</v>
      </c>
      <c r="H32" s="37">
        <v>1</v>
      </c>
      <c r="I32" s="37">
        <v>2</v>
      </c>
      <c r="J32" s="37">
        <v>5</v>
      </c>
      <c r="K32" s="37">
        <v>3</v>
      </c>
      <c r="L32" s="37">
        <v>11</v>
      </c>
      <c r="M32" s="37">
        <v>12</v>
      </c>
      <c r="N32" s="37">
        <v>20</v>
      </c>
      <c r="O32" s="37">
        <v>12</v>
      </c>
      <c r="P32" s="37">
        <v>14</v>
      </c>
      <c r="Q32" s="37">
        <v>18</v>
      </c>
      <c r="R32" s="37">
        <v>19</v>
      </c>
      <c r="S32" s="32">
        <v>32</v>
      </c>
      <c r="T32" s="38">
        <v>181</v>
      </c>
      <c r="U32" s="36">
        <v>74</v>
      </c>
      <c r="V32" s="32">
        <v>107</v>
      </c>
      <c r="W32" s="35">
        <f t="shared" si="1"/>
        <v>12</v>
      </c>
      <c r="X32" s="36">
        <v>6</v>
      </c>
      <c r="Y32" s="37">
        <v>6</v>
      </c>
      <c r="Z32" s="32">
        <v>0</v>
      </c>
      <c r="AA32" s="43">
        <f t="shared" si="2"/>
        <v>80</v>
      </c>
      <c r="AB32" s="36">
        <v>33</v>
      </c>
      <c r="AC32" s="40">
        <v>47</v>
      </c>
      <c r="AD32" s="32">
        <v>0</v>
      </c>
      <c r="AE32" s="31"/>
      <c r="AF32" s="32"/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/>
      <c r="AF33" s="32"/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/>
      <c r="AF34" s="32"/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/>
      <c r="AF35" s="32"/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/>
      <c r="AF36" s="32"/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/>
      <c r="AF37" s="32"/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/>
      <c r="AF38" s="32"/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174</v>
      </c>
      <c r="C39" s="46">
        <v>59</v>
      </c>
      <c r="D39" s="45">
        <v>54</v>
      </c>
      <c r="E39" s="45">
        <v>52</v>
      </c>
      <c r="F39" s="45">
        <v>9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174</v>
      </c>
      <c r="U39" s="36">
        <v>118</v>
      </c>
      <c r="V39" s="32">
        <v>56</v>
      </c>
      <c r="W39" s="35">
        <f>SUM(X39+Y39+Z39)</f>
        <v>46</v>
      </c>
      <c r="X39" s="36">
        <v>34</v>
      </c>
      <c r="Y39" s="37">
        <v>12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/>
      <c r="AF39" s="32"/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165</v>
      </c>
      <c r="C40" s="46">
        <v>0</v>
      </c>
      <c r="D40" s="45">
        <v>0</v>
      </c>
      <c r="E40" s="45">
        <v>0</v>
      </c>
      <c r="F40" s="37">
        <v>11</v>
      </c>
      <c r="G40" s="37">
        <v>5</v>
      </c>
      <c r="H40" s="37">
        <v>5</v>
      </c>
      <c r="I40" s="37">
        <v>4</v>
      </c>
      <c r="J40" s="37">
        <v>9</v>
      </c>
      <c r="K40" s="37">
        <v>7</v>
      </c>
      <c r="L40" s="37">
        <v>5</v>
      </c>
      <c r="M40" s="37">
        <v>17</v>
      </c>
      <c r="N40" s="37">
        <v>16</v>
      </c>
      <c r="O40" s="37">
        <v>10</v>
      </c>
      <c r="P40" s="37">
        <v>14</v>
      </c>
      <c r="Q40" s="37">
        <v>19</v>
      </c>
      <c r="R40" s="37">
        <v>21</v>
      </c>
      <c r="S40" s="32">
        <v>22</v>
      </c>
      <c r="T40" s="38">
        <v>165</v>
      </c>
      <c r="U40" s="36">
        <v>81</v>
      </c>
      <c r="V40" s="32">
        <v>84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78</v>
      </c>
      <c r="AB40" s="36">
        <v>32</v>
      </c>
      <c r="AC40" s="40">
        <v>46</v>
      </c>
      <c r="AD40" s="32">
        <v>0</v>
      </c>
      <c r="AE40" s="31"/>
      <c r="AF40" s="32"/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/>
      <c r="AF41" s="32"/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59</v>
      </c>
      <c r="C42" s="46">
        <v>0</v>
      </c>
      <c r="D42" s="45">
        <v>5</v>
      </c>
      <c r="E42" s="45">
        <v>24</v>
      </c>
      <c r="F42" s="37">
        <v>30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59</v>
      </c>
      <c r="U42" s="36">
        <v>20</v>
      </c>
      <c r="V42" s="32">
        <v>39</v>
      </c>
      <c r="W42" s="35">
        <f>SUM(X42+Y42+Z42)</f>
        <v>6</v>
      </c>
      <c r="X42" s="36">
        <v>2</v>
      </c>
      <c r="Y42" s="37">
        <v>4</v>
      </c>
      <c r="Z42" s="32">
        <v>0</v>
      </c>
      <c r="AA42" s="43">
        <f>SUM(AB42+AC42+AD42)</f>
        <v>7</v>
      </c>
      <c r="AB42" s="36">
        <v>1</v>
      </c>
      <c r="AC42" s="40">
        <v>6</v>
      </c>
      <c r="AD42" s="32">
        <v>0</v>
      </c>
      <c r="AE42" s="31"/>
      <c r="AF42" s="32"/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327</v>
      </c>
      <c r="C43" s="36">
        <v>0</v>
      </c>
      <c r="D43" s="37">
        <v>0</v>
      </c>
      <c r="E43" s="37">
        <v>0</v>
      </c>
      <c r="F43" s="37">
        <v>12</v>
      </c>
      <c r="G43" s="37">
        <v>24</v>
      </c>
      <c r="H43" s="37">
        <v>32</v>
      </c>
      <c r="I43" s="37">
        <v>26</v>
      </c>
      <c r="J43" s="37">
        <v>40</v>
      </c>
      <c r="K43" s="37">
        <v>34</v>
      </c>
      <c r="L43" s="37">
        <v>47</v>
      </c>
      <c r="M43" s="37">
        <v>29</v>
      </c>
      <c r="N43" s="37">
        <v>27</v>
      </c>
      <c r="O43" s="37">
        <v>23</v>
      </c>
      <c r="P43" s="37">
        <v>20</v>
      </c>
      <c r="Q43" s="37">
        <v>10</v>
      </c>
      <c r="R43" s="37">
        <v>1</v>
      </c>
      <c r="S43" s="32">
        <v>2</v>
      </c>
      <c r="T43" s="38">
        <v>327</v>
      </c>
      <c r="U43" s="36">
        <v>144</v>
      </c>
      <c r="V43" s="32">
        <v>183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30</v>
      </c>
      <c r="AB43" s="36">
        <v>7</v>
      </c>
      <c r="AC43" s="40">
        <v>23</v>
      </c>
      <c r="AD43" s="32">
        <v>0</v>
      </c>
      <c r="AE43" s="31"/>
      <c r="AF43" s="32"/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192</v>
      </c>
      <c r="C44" s="36">
        <v>68</v>
      </c>
      <c r="D44" s="37">
        <v>88</v>
      </c>
      <c r="E44" s="37">
        <v>33</v>
      </c>
      <c r="F44" s="37">
        <v>3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192</v>
      </c>
      <c r="U44" s="36">
        <v>166</v>
      </c>
      <c r="V44" s="32">
        <v>26</v>
      </c>
      <c r="W44" s="35">
        <f t="shared" si="10"/>
        <v>76</v>
      </c>
      <c r="X44" s="36">
        <v>48</v>
      </c>
      <c r="Y44" s="37">
        <v>28</v>
      </c>
      <c r="Z44" s="32">
        <v>0</v>
      </c>
      <c r="AA44" s="43">
        <f t="shared" ref="AA44:AA71" si="11">SUM(AB44+AC44+AD44)</f>
        <v>1</v>
      </c>
      <c r="AB44" s="36">
        <v>0</v>
      </c>
      <c r="AC44" s="40">
        <v>1</v>
      </c>
      <c r="AD44" s="32">
        <v>0</v>
      </c>
      <c r="AE44" s="31"/>
      <c r="AF44" s="32"/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782</v>
      </c>
      <c r="C45" s="36">
        <v>0</v>
      </c>
      <c r="D45" s="37">
        <v>0</v>
      </c>
      <c r="E45" s="37">
        <v>0</v>
      </c>
      <c r="F45" s="37">
        <v>5</v>
      </c>
      <c r="G45" s="37">
        <v>13</v>
      </c>
      <c r="H45" s="37">
        <v>12</v>
      </c>
      <c r="I45" s="37">
        <v>21</v>
      </c>
      <c r="J45" s="37">
        <v>44</v>
      </c>
      <c r="K45" s="37">
        <v>71</v>
      </c>
      <c r="L45" s="37">
        <v>73</v>
      </c>
      <c r="M45" s="37">
        <v>88</v>
      </c>
      <c r="N45" s="37">
        <v>81</v>
      </c>
      <c r="O45" s="37">
        <v>92</v>
      </c>
      <c r="P45" s="37">
        <v>92</v>
      </c>
      <c r="Q45" s="37">
        <v>71</v>
      </c>
      <c r="R45" s="37">
        <v>60</v>
      </c>
      <c r="S45" s="32">
        <v>59</v>
      </c>
      <c r="T45" s="38">
        <v>782</v>
      </c>
      <c r="U45" s="36">
        <v>211</v>
      </c>
      <c r="V45" s="32">
        <v>571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290</v>
      </c>
      <c r="AB45" s="36">
        <v>144</v>
      </c>
      <c r="AC45" s="40">
        <v>146</v>
      </c>
      <c r="AD45" s="32">
        <v>0</v>
      </c>
      <c r="AE45" s="31"/>
      <c r="AF45" s="32"/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/>
      <c r="AF46" s="32"/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/>
      <c r="AF47" s="32"/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/>
      <c r="AF48" s="32"/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/>
      <c r="AF49" s="32"/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/>
      <c r="AF50" s="32"/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110</v>
      </c>
      <c r="C51" s="36">
        <v>0</v>
      </c>
      <c r="D51" s="37">
        <v>0</v>
      </c>
      <c r="E51" s="37">
        <v>0</v>
      </c>
      <c r="F51" s="37">
        <v>5</v>
      </c>
      <c r="G51" s="37">
        <v>1</v>
      </c>
      <c r="H51" s="37">
        <v>3</v>
      </c>
      <c r="I51" s="37">
        <v>2</v>
      </c>
      <c r="J51" s="37">
        <v>7</v>
      </c>
      <c r="K51" s="37">
        <v>5</v>
      </c>
      <c r="L51" s="37">
        <v>6</v>
      </c>
      <c r="M51" s="37">
        <v>9</v>
      </c>
      <c r="N51" s="37">
        <v>13</v>
      </c>
      <c r="O51" s="37">
        <v>9</v>
      </c>
      <c r="P51" s="37">
        <v>14</v>
      </c>
      <c r="Q51" s="37">
        <v>17</v>
      </c>
      <c r="R51" s="37">
        <v>11</v>
      </c>
      <c r="S51" s="32">
        <v>8</v>
      </c>
      <c r="T51" s="38">
        <v>110</v>
      </c>
      <c r="U51" s="36">
        <v>57</v>
      </c>
      <c r="V51" s="32">
        <v>53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50</v>
      </c>
      <c r="AB51" s="36">
        <v>18</v>
      </c>
      <c r="AC51" s="40">
        <v>32</v>
      </c>
      <c r="AD51" s="32">
        <v>0</v>
      </c>
      <c r="AE51" s="31"/>
      <c r="AF51" s="32"/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17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2</v>
      </c>
      <c r="N52" s="37">
        <v>2</v>
      </c>
      <c r="O52" s="37">
        <v>3</v>
      </c>
      <c r="P52" s="37">
        <v>3</v>
      </c>
      <c r="Q52" s="37">
        <v>2</v>
      </c>
      <c r="R52" s="37">
        <v>3</v>
      </c>
      <c r="S52" s="32">
        <v>1</v>
      </c>
      <c r="T52" s="38">
        <v>17</v>
      </c>
      <c r="U52" s="36">
        <v>6</v>
      </c>
      <c r="V52" s="32">
        <v>11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9</v>
      </c>
      <c r="AB52" s="36">
        <v>1</v>
      </c>
      <c r="AC52" s="40">
        <v>8</v>
      </c>
      <c r="AD52" s="32">
        <v>0</v>
      </c>
      <c r="AE52" s="31"/>
      <c r="AF52" s="32"/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2"/>
      <c r="T53" s="38"/>
      <c r="U53" s="36"/>
      <c r="V53" s="32"/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/>
      <c r="AF53" s="32"/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2"/>
      <c r="T54" s="38"/>
      <c r="U54" s="36"/>
      <c r="V54" s="32"/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/>
      <c r="AF54" s="32"/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233</v>
      </c>
      <c r="C55" s="36">
        <v>0</v>
      </c>
      <c r="D55" s="37">
        <v>1</v>
      </c>
      <c r="E55" s="37">
        <v>2</v>
      </c>
      <c r="F55" s="37">
        <v>1</v>
      </c>
      <c r="G55" s="37">
        <v>1</v>
      </c>
      <c r="H55" s="37">
        <v>2</v>
      </c>
      <c r="I55" s="37">
        <v>1</v>
      </c>
      <c r="J55" s="37">
        <v>2</v>
      </c>
      <c r="K55" s="37">
        <v>7</v>
      </c>
      <c r="L55" s="37">
        <v>12</v>
      </c>
      <c r="M55" s="37">
        <v>10</v>
      </c>
      <c r="N55" s="37">
        <v>16</v>
      </c>
      <c r="O55" s="37">
        <v>32</v>
      </c>
      <c r="P55" s="37">
        <v>25</v>
      </c>
      <c r="Q55" s="37">
        <v>37</v>
      </c>
      <c r="R55" s="37">
        <v>34</v>
      </c>
      <c r="S55" s="32">
        <v>50</v>
      </c>
      <c r="T55" s="38">
        <v>233</v>
      </c>
      <c r="U55" s="36">
        <v>112</v>
      </c>
      <c r="V55" s="32">
        <v>121</v>
      </c>
      <c r="W55" s="35">
        <f t="shared" si="10"/>
        <v>4</v>
      </c>
      <c r="X55" s="36">
        <v>0</v>
      </c>
      <c r="Y55" s="37">
        <v>4</v>
      </c>
      <c r="Z55" s="32">
        <v>0</v>
      </c>
      <c r="AA55" s="43">
        <f t="shared" si="11"/>
        <v>149</v>
      </c>
      <c r="AB55" s="36">
        <v>1</v>
      </c>
      <c r="AC55" s="40">
        <v>148</v>
      </c>
      <c r="AD55" s="32">
        <v>0</v>
      </c>
      <c r="AE55" s="31"/>
      <c r="AF55" s="32"/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239</v>
      </c>
      <c r="C56" s="36">
        <v>0</v>
      </c>
      <c r="D56" s="37">
        <v>0</v>
      </c>
      <c r="E56" s="37">
        <v>1</v>
      </c>
      <c r="F56" s="37">
        <v>9</v>
      </c>
      <c r="G56" s="37">
        <v>39</v>
      </c>
      <c r="H56" s="37">
        <v>55</v>
      </c>
      <c r="I56" s="37">
        <v>62</v>
      </c>
      <c r="J56" s="37">
        <v>57</v>
      </c>
      <c r="K56" s="37">
        <v>16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239</v>
      </c>
      <c r="U56" s="36">
        <v>0</v>
      </c>
      <c r="V56" s="32">
        <v>239</v>
      </c>
      <c r="W56" s="35">
        <f t="shared" si="10"/>
        <v>1</v>
      </c>
      <c r="X56" s="36">
        <v>0</v>
      </c>
      <c r="Y56" s="37">
        <v>1</v>
      </c>
      <c r="Z56" s="32">
        <v>0</v>
      </c>
      <c r="AA56" s="43">
        <f t="shared" si="11"/>
        <v>101</v>
      </c>
      <c r="AB56" s="36">
        <v>57</v>
      </c>
      <c r="AC56" s="40">
        <v>44</v>
      </c>
      <c r="AD56" s="32">
        <v>0</v>
      </c>
      <c r="AE56" s="31"/>
      <c r="AF56" s="32"/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84</v>
      </c>
      <c r="C57" s="36">
        <v>0</v>
      </c>
      <c r="D57" s="37">
        <v>39</v>
      </c>
      <c r="E57" s="37">
        <v>26</v>
      </c>
      <c r="F57" s="37">
        <v>18</v>
      </c>
      <c r="G57" s="37">
        <v>1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84</v>
      </c>
      <c r="U57" s="36">
        <v>0</v>
      </c>
      <c r="V57" s="32">
        <v>84</v>
      </c>
      <c r="W57" s="35">
        <f t="shared" si="10"/>
        <v>29</v>
      </c>
      <c r="X57" s="36">
        <v>17</v>
      </c>
      <c r="Y57" s="37">
        <v>12</v>
      </c>
      <c r="Z57" s="32">
        <v>0</v>
      </c>
      <c r="AA57" s="43">
        <f t="shared" si="11"/>
        <v>4</v>
      </c>
      <c r="AB57" s="36">
        <v>0</v>
      </c>
      <c r="AC57" s="40">
        <v>4</v>
      </c>
      <c r="AD57" s="32">
        <v>0</v>
      </c>
      <c r="AE57" s="31"/>
      <c r="AF57" s="32"/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471</v>
      </c>
      <c r="C58" s="36">
        <v>0</v>
      </c>
      <c r="D58" s="37">
        <v>0</v>
      </c>
      <c r="E58" s="37">
        <v>0</v>
      </c>
      <c r="F58" s="37">
        <v>2</v>
      </c>
      <c r="G58" s="37">
        <v>16</v>
      </c>
      <c r="H58" s="37">
        <v>24</v>
      </c>
      <c r="I58" s="37">
        <v>54</v>
      </c>
      <c r="J58" s="37">
        <v>62</v>
      </c>
      <c r="K58" s="37">
        <v>57</v>
      </c>
      <c r="L58" s="37">
        <v>61</v>
      </c>
      <c r="M58" s="37">
        <v>49</v>
      </c>
      <c r="N58" s="37">
        <v>51</v>
      </c>
      <c r="O58" s="37">
        <v>38</v>
      </c>
      <c r="P58" s="37">
        <v>31</v>
      </c>
      <c r="Q58" s="37">
        <v>19</v>
      </c>
      <c r="R58" s="37">
        <v>3</v>
      </c>
      <c r="S58" s="32">
        <v>4</v>
      </c>
      <c r="T58" s="38">
        <v>471</v>
      </c>
      <c r="U58" s="36">
        <v>2</v>
      </c>
      <c r="V58" s="32">
        <v>469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167</v>
      </c>
      <c r="AB58" s="36">
        <v>39</v>
      </c>
      <c r="AC58" s="40">
        <v>128</v>
      </c>
      <c r="AD58" s="32">
        <v>0</v>
      </c>
      <c r="AE58" s="31"/>
      <c r="AF58" s="32"/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177</v>
      </c>
      <c r="C59" s="36">
        <v>0</v>
      </c>
      <c r="D59" s="37">
        <v>7</v>
      </c>
      <c r="E59" s="37">
        <v>1</v>
      </c>
      <c r="F59" s="37">
        <v>1</v>
      </c>
      <c r="G59" s="37">
        <v>1</v>
      </c>
      <c r="H59" s="37">
        <v>2</v>
      </c>
      <c r="I59" s="37">
        <v>2</v>
      </c>
      <c r="J59" s="37">
        <v>5</v>
      </c>
      <c r="K59" s="37">
        <v>1</v>
      </c>
      <c r="L59" s="37">
        <v>10</v>
      </c>
      <c r="M59" s="37">
        <v>12</v>
      </c>
      <c r="N59" s="37">
        <v>11</v>
      </c>
      <c r="O59" s="37">
        <v>20</v>
      </c>
      <c r="P59" s="37">
        <v>23</v>
      </c>
      <c r="Q59" s="37">
        <v>35</v>
      </c>
      <c r="R59" s="37">
        <v>32</v>
      </c>
      <c r="S59" s="32">
        <v>14</v>
      </c>
      <c r="T59" s="38">
        <v>177</v>
      </c>
      <c r="U59" s="36">
        <v>78</v>
      </c>
      <c r="V59" s="32">
        <v>99</v>
      </c>
      <c r="W59" s="35">
        <f t="shared" si="10"/>
        <v>4</v>
      </c>
      <c r="X59" s="36">
        <v>0</v>
      </c>
      <c r="Y59" s="37">
        <v>4</v>
      </c>
      <c r="Z59" s="32">
        <v>0</v>
      </c>
      <c r="AA59" s="43">
        <f t="shared" si="11"/>
        <v>100</v>
      </c>
      <c r="AB59" s="36">
        <v>1</v>
      </c>
      <c r="AC59" s="40">
        <v>99</v>
      </c>
      <c r="AD59" s="32">
        <v>0</v>
      </c>
      <c r="AE59" s="31"/>
      <c r="AF59" s="32"/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159</v>
      </c>
      <c r="C60" s="36">
        <v>14</v>
      </c>
      <c r="D60" s="37">
        <v>19</v>
      </c>
      <c r="E60" s="37">
        <v>17</v>
      </c>
      <c r="F60" s="37">
        <v>7</v>
      </c>
      <c r="G60" s="37">
        <v>2</v>
      </c>
      <c r="H60" s="37">
        <v>2</v>
      </c>
      <c r="I60" s="37">
        <v>2</v>
      </c>
      <c r="J60" s="37">
        <v>2</v>
      </c>
      <c r="K60" s="37">
        <v>1</v>
      </c>
      <c r="L60" s="37">
        <v>5</v>
      </c>
      <c r="M60" s="37">
        <v>14</v>
      </c>
      <c r="N60" s="37">
        <v>4</v>
      </c>
      <c r="O60" s="37">
        <v>4</v>
      </c>
      <c r="P60" s="37">
        <v>17</v>
      </c>
      <c r="Q60" s="37">
        <v>10</v>
      </c>
      <c r="R60" s="37">
        <v>24</v>
      </c>
      <c r="S60" s="32">
        <v>15</v>
      </c>
      <c r="T60" s="38">
        <v>159</v>
      </c>
      <c r="U60" s="36">
        <v>77</v>
      </c>
      <c r="V60" s="32">
        <v>82</v>
      </c>
      <c r="W60" s="35">
        <f t="shared" si="10"/>
        <v>19</v>
      </c>
      <c r="X60" s="36">
        <v>10</v>
      </c>
      <c r="Y60" s="37">
        <v>9</v>
      </c>
      <c r="Z60" s="32">
        <v>0</v>
      </c>
      <c r="AA60" s="43">
        <f t="shared" si="11"/>
        <v>51</v>
      </c>
      <c r="AB60" s="36">
        <v>11</v>
      </c>
      <c r="AC60" s="40">
        <v>40</v>
      </c>
      <c r="AD60" s="32">
        <v>0</v>
      </c>
      <c r="AE60" s="31"/>
      <c r="AF60" s="32"/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290</v>
      </c>
      <c r="C61" s="36">
        <v>115</v>
      </c>
      <c r="D61" s="37">
        <v>79</v>
      </c>
      <c r="E61" s="37">
        <v>93</v>
      </c>
      <c r="F61" s="37">
        <v>3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290</v>
      </c>
      <c r="U61" s="36">
        <v>147</v>
      </c>
      <c r="V61" s="32">
        <v>143</v>
      </c>
      <c r="W61" s="35">
        <f t="shared" si="10"/>
        <v>141</v>
      </c>
      <c r="X61" s="36">
        <v>40</v>
      </c>
      <c r="Y61" s="37">
        <v>101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/>
      <c r="AF61" s="32"/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617</v>
      </c>
      <c r="C62" s="36">
        <v>0</v>
      </c>
      <c r="D62" s="37">
        <v>0</v>
      </c>
      <c r="E62" s="37">
        <v>0</v>
      </c>
      <c r="F62" s="37">
        <v>31</v>
      </c>
      <c r="G62" s="37">
        <v>15</v>
      </c>
      <c r="H62" s="37">
        <v>18</v>
      </c>
      <c r="I62" s="37">
        <v>14</v>
      </c>
      <c r="J62" s="37">
        <v>22</v>
      </c>
      <c r="K62" s="37">
        <v>25</v>
      </c>
      <c r="L62" s="37">
        <v>36</v>
      </c>
      <c r="M62" s="37">
        <v>53</v>
      </c>
      <c r="N62" s="37">
        <v>61</v>
      </c>
      <c r="O62" s="37">
        <v>81</v>
      </c>
      <c r="P62" s="37">
        <v>91</v>
      </c>
      <c r="Q62" s="37">
        <v>84</v>
      </c>
      <c r="R62" s="37">
        <v>50</v>
      </c>
      <c r="S62" s="32">
        <v>36</v>
      </c>
      <c r="T62" s="38">
        <v>617</v>
      </c>
      <c r="U62" s="36">
        <v>239</v>
      </c>
      <c r="V62" s="32">
        <v>378</v>
      </c>
      <c r="W62" s="35">
        <f>SUM(X62+Y62+Z62)</f>
        <v>0</v>
      </c>
      <c r="X62" s="36">
        <v>0</v>
      </c>
      <c r="Y62" s="37">
        <v>0</v>
      </c>
      <c r="Z62" s="32">
        <v>0</v>
      </c>
      <c r="AA62" s="43">
        <f t="shared" si="11"/>
        <v>224</v>
      </c>
      <c r="AB62" s="36">
        <v>93</v>
      </c>
      <c r="AC62" s="40">
        <v>131</v>
      </c>
      <c r="AD62" s="32">
        <v>0</v>
      </c>
      <c r="AE62" s="31"/>
      <c r="AF62" s="32"/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2"/>
      <c r="T63" s="38"/>
      <c r="U63" s="36"/>
      <c r="V63" s="32"/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/>
      <c r="AF63" s="32"/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154</v>
      </c>
      <c r="C64" s="36">
        <v>0</v>
      </c>
      <c r="D64" s="37">
        <v>0</v>
      </c>
      <c r="E64" s="37">
        <v>0</v>
      </c>
      <c r="F64" s="37">
        <v>2</v>
      </c>
      <c r="G64" s="37">
        <v>1</v>
      </c>
      <c r="H64" s="37">
        <v>5</v>
      </c>
      <c r="I64" s="37">
        <v>4</v>
      </c>
      <c r="J64" s="37">
        <v>6</v>
      </c>
      <c r="K64" s="37">
        <v>8</v>
      </c>
      <c r="L64" s="37">
        <v>8</v>
      </c>
      <c r="M64" s="37">
        <v>11</v>
      </c>
      <c r="N64" s="37">
        <v>9</v>
      </c>
      <c r="O64" s="37">
        <v>22</v>
      </c>
      <c r="P64" s="37">
        <v>23</v>
      </c>
      <c r="Q64" s="37">
        <v>25</v>
      </c>
      <c r="R64" s="37">
        <v>16</v>
      </c>
      <c r="S64" s="32">
        <v>14</v>
      </c>
      <c r="T64" s="38">
        <v>154</v>
      </c>
      <c r="U64" s="36">
        <v>117</v>
      </c>
      <c r="V64" s="32">
        <v>37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32</v>
      </c>
      <c r="AB64" s="36">
        <v>6</v>
      </c>
      <c r="AC64" s="40">
        <v>26</v>
      </c>
      <c r="AD64" s="32">
        <v>0</v>
      </c>
      <c r="AE64" s="31"/>
      <c r="AF64" s="32"/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2"/>
      <c r="T65" s="38"/>
      <c r="U65" s="36"/>
      <c r="V65" s="32"/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/>
      <c r="AF65" s="32"/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49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1</v>
      </c>
      <c r="K66" s="37">
        <v>2</v>
      </c>
      <c r="L66" s="37">
        <v>1</v>
      </c>
      <c r="M66" s="37">
        <v>2</v>
      </c>
      <c r="N66" s="37">
        <v>5</v>
      </c>
      <c r="O66" s="37">
        <v>4</v>
      </c>
      <c r="P66" s="37">
        <v>8</v>
      </c>
      <c r="Q66" s="37">
        <v>6</v>
      </c>
      <c r="R66" s="37">
        <v>11</v>
      </c>
      <c r="S66" s="32">
        <v>9</v>
      </c>
      <c r="T66" s="38">
        <v>49</v>
      </c>
      <c r="U66" s="36">
        <v>16</v>
      </c>
      <c r="V66" s="32">
        <v>33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10</v>
      </c>
      <c r="AB66" s="36">
        <v>1</v>
      </c>
      <c r="AC66" s="40">
        <v>9</v>
      </c>
      <c r="AD66" s="32">
        <v>0</v>
      </c>
      <c r="AE66" s="31"/>
      <c r="AF66" s="32"/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719" t="s">
        <v>99</v>
      </c>
      <c r="B72" s="720">
        <f t="shared" ref="B72:AA72" si="12">SUM(B12:B71)</f>
        <v>7125</v>
      </c>
      <c r="C72" s="65">
        <f>SUM(C12:C71)</f>
        <v>548</v>
      </c>
      <c r="D72" s="66">
        <f t="shared" si="12"/>
        <v>416</v>
      </c>
      <c r="E72" s="66">
        <f t="shared" si="12"/>
        <v>341</v>
      </c>
      <c r="F72" s="66">
        <f t="shared" si="12"/>
        <v>203</v>
      </c>
      <c r="G72" s="66">
        <f t="shared" si="12"/>
        <v>189</v>
      </c>
      <c r="H72" s="66">
        <f t="shared" si="12"/>
        <v>232</v>
      </c>
      <c r="I72" s="66">
        <f t="shared" si="12"/>
        <v>299</v>
      </c>
      <c r="J72" s="66">
        <f t="shared" si="12"/>
        <v>355</v>
      </c>
      <c r="K72" s="66">
        <f t="shared" si="12"/>
        <v>360</v>
      </c>
      <c r="L72" s="66">
        <f t="shared" si="12"/>
        <v>386</v>
      </c>
      <c r="M72" s="66">
        <f t="shared" si="12"/>
        <v>444</v>
      </c>
      <c r="N72" s="66">
        <f t="shared" si="12"/>
        <v>520</v>
      </c>
      <c r="O72" s="66">
        <f t="shared" si="12"/>
        <v>594</v>
      </c>
      <c r="P72" s="66">
        <f t="shared" si="12"/>
        <v>632</v>
      </c>
      <c r="Q72" s="66">
        <f t="shared" si="12"/>
        <v>589</v>
      </c>
      <c r="R72" s="66">
        <f t="shared" si="12"/>
        <v>512</v>
      </c>
      <c r="S72" s="67">
        <f t="shared" si="12"/>
        <v>505</v>
      </c>
      <c r="T72" s="68">
        <f t="shared" si="12"/>
        <v>7125</v>
      </c>
      <c r="U72" s="69">
        <f t="shared" si="12"/>
        <v>2752</v>
      </c>
      <c r="V72" s="67">
        <f t="shared" si="12"/>
        <v>4373</v>
      </c>
      <c r="W72" s="69">
        <f t="shared" si="12"/>
        <v>477</v>
      </c>
      <c r="X72" s="69">
        <f t="shared" si="12"/>
        <v>200</v>
      </c>
      <c r="Y72" s="66">
        <f t="shared" si="12"/>
        <v>276</v>
      </c>
      <c r="Z72" s="68">
        <f t="shared" si="12"/>
        <v>1</v>
      </c>
      <c r="AA72" s="70">
        <f t="shared" si="12"/>
        <v>2116</v>
      </c>
      <c r="AB72" s="69">
        <f>SUM(AB12:AB71)</f>
        <v>658</v>
      </c>
      <c r="AC72" s="66">
        <f>SUM(AC12:AC71)</f>
        <v>1458</v>
      </c>
      <c r="AD72" s="67">
        <f>SUM(AD12:AD71)</f>
        <v>0</v>
      </c>
      <c r="AE72" s="71">
        <f>SUM(AE12:AE71)</f>
        <v>0</v>
      </c>
      <c r="AF72" s="72">
        <f>SUM(AF12:AF71)</f>
        <v>0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710" t="s">
        <v>101</v>
      </c>
      <c r="B74" s="721" t="s">
        <v>102</v>
      </c>
      <c r="C74" s="539"/>
      <c r="D74" s="539"/>
      <c r="E74" s="722"/>
      <c r="F74" s="721" t="s">
        <v>103</v>
      </c>
      <c r="G74" s="539"/>
      <c r="H74" s="539"/>
      <c r="I74" s="722"/>
      <c r="J74" s="539" t="s">
        <v>104</v>
      </c>
      <c r="K74" s="539"/>
      <c r="L74" s="539"/>
      <c r="M74" s="722"/>
      <c r="N74" s="723" t="s">
        <v>105</v>
      </c>
      <c r="O74" s="724"/>
      <c r="P74" s="725"/>
      <c r="Q74" s="706" t="s">
        <v>106</v>
      </c>
      <c r="R74" s="708"/>
      <c r="S74" s="706" t="s">
        <v>107</v>
      </c>
      <c r="T74" s="708"/>
      <c r="U74" s="706" t="s">
        <v>108</v>
      </c>
      <c r="V74" s="708"/>
      <c r="W74" s="710" t="s">
        <v>109</v>
      </c>
      <c r="X74" s="706" t="s">
        <v>110</v>
      </c>
      <c r="Y74" s="708"/>
      <c r="Z74" s="706" t="s">
        <v>111</v>
      </c>
      <c r="AA74" s="708"/>
      <c r="AB74" s="726" t="s">
        <v>112</v>
      </c>
      <c r="AC74" s="727"/>
      <c r="AD74" s="710" t="s">
        <v>113</v>
      </c>
      <c r="AE74" s="728" t="s">
        <v>114</v>
      </c>
      <c r="AF74" s="729"/>
      <c r="AG74" s="730" t="s">
        <v>115</v>
      </c>
      <c r="AH74" s="730"/>
      <c r="AI74" s="730"/>
    </row>
    <row r="75" spans="1:66" ht="63" x14ac:dyDescent="0.25">
      <c r="A75" s="494"/>
      <c r="B75" s="731" t="s">
        <v>32</v>
      </c>
      <c r="C75" s="732" t="s">
        <v>33</v>
      </c>
      <c r="D75" s="591" t="s">
        <v>116</v>
      </c>
      <c r="E75" s="592" t="s">
        <v>36</v>
      </c>
      <c r="F75" s="733" t="s">
        <v>32</v>
      </c>
      <c r="G75" s="732" t="s">
        <v>33</v>
      </c>
      <c r="H75" s="591" t="s">
        <v>116</v>
      </c>
      <c r="I75" s="592" t="s">
        <v>36</v>
      </c>
      <c r="J75" s="731" t="s">
        <v>32</v>
      </c>
      <c r="K75" s="732" t="s">
        <v>33</v>
      </c>
      <c r="L75" s="591" t="s">
        <v>116</v>
      </c>
      <c r="M75" s="591" t="s">
        <v>36</v>
      </c>
      <c r="N75" s="80" t="s">
        <v>32</v>
      </c>
      <c r="O75" s="81" t="s">
        <v>11</v>
      </c>
      <c r="P75" s="82" t="s">
        <v>117</v>
      </c>
      <c r="Q75" s="714" t="s">
        <v>37</v>
      </c>
      <c r="R75" s="569" t="s">
        <v>38</v>
      </c>
      <c r="S75" s="714" t="s">
        <v>37</v>
      </c>
      <c r="T75" s="569" t="s">
        <v>38</v>
      </c>
      <c r="U75" s="714" t="s">
        <v>118</v>
      </c>
      <c r="V75" s="569" t="s">
        <v>119</v>
      </c>
      <c r="W75" s="494"/>
      <c r="X75" s="714" t="s">
        <v>37</v>
      </c>
      <c r="Y75" s="569" t="s">
        <v>38</v>
      </c>
      <c r="Z75" s="734" t="s">
        <v>120</v>
      </c>
      <c r="AA75" s="734" t="s">
        <v>121</v>
      </c>
      <c r="AB75" s="427" t="s">
        <v>122</v>
      </c>
      <c r="AC75" s="427" t="s">
        <v>123</v>
      </c>
      <c r="AD75" s="494"/>
      <c r="AE75" s="735" t="s">
        <v>11</v>
      </c>
      <c r="AF75" s="736" t="s">
        <v>117</v>
      </c>
      <c r="AG75" s="737" t="s">
        <v>124</v>
      </c>
      <c r="AH75" s="598" t="s">
        <v>125</v>
      </c>
      <c r="AI75" s="738" t="s">
        <v>126</v>
      </c>
    </row>
    <row r="76" spans="1:66" x14ac:dyDescent="0.25">
      <c r="A76" s="23" t="s">
        <v>39</v>
      </c>
      <c r="B76" s="739">
        <f>SUM(C76:E76)</f>
        <v>0</v>
      </c>
      <c r="C76" s="701"/>
      <c r="D76" s="740"/>
      <c r="E76" s="740"/>
      <c r="F76" s="739">
        <f>SUM(G76:I76)</f>
        <v>0</v>
      </c>
      <c r="G76" s="701"/>
      <c r="H76" s="740"/>
      <c r="I76" s="740"/>
      <c r="J76" s="739">
        <f>SUM(K76:M76)</f>
        <v>17</v>
      </c>
      <c r="K76" s="701">
        <v>16</v>
      </c>
      <c r="L76" s="740">
        <v>1</v>
      </c>
      <c r="M76" s="741">
        <v>0</v>
      </c>
      <c r="N76" s="601">
        <f>SUM(O76:P76)</f>
        <v>28</v>
      </c>
      <c r="O76" s="92">
        <v>28</v>
      </c>
      <c r="P76" s="93">
        <v>0</v>
      </c>
      <c r="Q76" s="31">
        <v>0</v>
      </c>
      <c r="R76" s="32">
        <v>0</v>
      </c>
      <c r="S76" s="573">
        <v>11</v>
      </c>
      <c r="T76" s="602">
        <v>3</v>
      </c>
      <c r="U76" s="603">
        <v>5</v>
      </c>
      <c r="V76" s="602">
        <v>9</v>
      </c>
      <c r="W76" s="94">
        <v>93</v>
      </c>
      <c r="X76" s="31">
        <v>0</v>
      </c>
      <c r="Y76" s="32">
        <v>0</v>
      </c>
      <c r="Z76" s="28"/>
      <c r="AA76" s="28"/>
      <c r="AB76" s="28">
        <v>0</v>
      </c>
      <c r="AC76" s="28"/>
      <c r="AD76" s="28"/>
      <c r="AE76" s="95"/>
      <c r="AF76" s="96"/>
      <c r="AG76" s="573"/>
      <c r="AH76" s="574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119</v>
      </c>
      <c r="K77" s="98">
        <v>115</v>
      </c>
      <c r="L77" s="99">
        <v>4</v>
      </c>
      <c r="M77" s="100">
        <v>0</v>
      </c>
      <c r="N77" s="101">
        <f t="shared" ref="N77:N135" si="14">SUM(O77:P77)</f>
        <v>127</v>
      </c>
      <c r="O77" s="102">
        <v>0</v>
      </c>
      <c r="P77" s="103">
        <v>127</v>
      </c>
      <c r="Q77" s="31">
        <v>0</v>
      </c>
      <c r="R77" s="32">
        <v>10</v>
      </c>
      <c r="S77" s="36">
        <v>0</v>
      </c>
      <c r="T77" s="32">
        <v>58</v>
      </c>
      <c r="U77" s="40">
        <v>65</v>
      </c>
      <c r="V77" s="32">
        <v>102</v>
      </c>
      <c r="W77" s="94">
        <v>1386</v>
      </c>
      <c r="X77" s="31">
        <v>0</v>
      </c>
      <c r="Y77" s="32">
        <v>20</v>
      </c>
      <c r="Z77" s="28"/>
      <c r="AA77" s="28"/>
      <c r="AB77" s="28">
        <v>0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2</v>
      </c>
      <c r="V79" s="32">
        <v>8</v>
      </c>
      <c r="W79" s="94">
        <v>3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22</v>
      </c>
      <c r="K80" s="36">
        <v>22</v>
      </c>
      <c r="L80" s="37">
        <v>0</v>
      </c>
      <c r="M80" s="104">
        <v>0</v>
      </c>
      <c r="N80" s="101">
        <f t="shared" si="14"/>
        <v>22</v>
      </c>
      <c r="O80" s="40">
        <v>0</v>
      </c>
      <c r="P80" s="94">
        <v>22</v>
      </c>
      <c r="Q80" s="31">
        <v>0</v>
      </c>
      <c r="R80" s="32">
        <v>1</v>
      </c>
      <c r="S80" s="36">
        <v>0</v>
      </c>
      <c r="T80" s="32">
        <v>7</v>
      </c>
      <c r="U80" s="40">
        <v>3</v>
      </c>
      <c r="V80" s="32">
        <v>4</v>
      </c>
      <c r="W80" s="94">
        <v>56</v>
      </c>
      <c r="X80" s="31">
        <v>0</v>
      </c>
      <c r="Y80" s="32">
        <v>3</v>
      </c>
      <c r="Z80" s="28"/>
      <c r="AA80" s="28"/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4</v>
      </c>
      <c r="T81" s="32">
        <v>2</v>
      </c>
      <c r="U81" s="40">
        <v>0</v>
      </c>
      <c r="V81" s="32">
        <v>0</v>
      </c>
      <c r="W81" s="94">
        <v>93</v>
      </c>
      <c r="X81" s="31">
        <v>13</v>
      </c>
      <c r="Y81" s="32">
        <v>0</v>
      </c>
      <c r="Z81" s="28"/>
      <c r="AA81" s="28"/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41</v>
      </c>
      <c r="K82" s="36">
        <v>32</v>
      </c>
      <c r="L82" s="37">
        <v>9</v>
      </c>
      <c r="M82" s="104">
        <v>0</v>
      </c>
      <c r="N82" s="101">
        <f t="shared" si="14"/>
        <v>41</v>
      </c>
      <c r="O82" s="40">
        <v>0</v>
      </c>
      <c r="P82" s="94">
        <v>41</v>
      </c>
      <c r="Q82" s="31">
        <v>0</v>
      </c>
      <c r="R82" s="32">
        <v>1</v>
      </c>
      <c r="S82" s="36">
        <v>0</v>
      </c>
      <c r="T82" s="32">
        <v>25</v>
      </c>
      <c r="U82" s="40">
        <v>22</v>
      </c>
      <c r="V82" s="32">
        <v>17</v>
      </c>
      <c r="W82" s="94">
        <v>513</v>
      </c>
      <c r="X82" s="31">
        <v>0</v>
      </c>
      <c r="Y82" s="32">
        <v>11</v>
      </c>
      <c r="Z82" s="28"/>
      <c r="AA82" s="28"/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11</v>
      </c>
      <c r="K84" s="36">
        <v>10</v>
      </c>
      <c r="L84" s="37">
        <v>1</v>
      </c>
      <c r="M84" s="104">
        <v>0</v>
      </c>
      <c r="N84" s="101">
        <f t="shared" si="14"/>
        <v>11</v>
      </c>
      <c r="O84" s="40">
        <v>0</v>
      </c>
      <c r="P84" s="94">
        <v>11</v>
      </c>
      <c r="Q84" s="31">
        <v>0</v>
      </c>
      <c r="R84" s="32">
        <v>0</v>
      </c>
      <c r="S84" s="36">
        <v>0</v>
      </c>
      <c r="T84" s="32">
        <v>9</v>
      </c>
      <c r="U84" s="40">
        <v>4</v>
      </c>
      <c r="V84" s="32">
        <v>4</v>
      </c>
      <c r="W84" s="94">
        <v>16</v>
      </c>
      <c r="X84" s="31">
        <v>0</v>
      </c>
      <c r="Y84" s="32">
        <v>1</v>
      </c>
      <c r="Z84" s="28"/>
      <c r="AA84" s="28"/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25</v>
      </c>
      <c r="K86" s="36">
        <v>23</v>
      </c>
      <c r="L86" s="37">
        <v>2</v>
      </c>
      <c r="M86" s="104">
        <v>0</v>
      </c>
      <c r="N86" s="101">
        <f t="shared" si="14"/>
        <v>27</v>
      </c>
      <c r="O86" s="40">
        <v>0</v>
      </c>
      <c r="P86" s="94">
        <v>27</v>
      </c>
      <c r="Q86" s="31">
        <v>0</v>
      </c>
      <c r="R86" s="32">
        <v>3</v>
      </c>
      <c r="S86" s="36">
        <v>0</v>
      </c>
      <c r="T86" s="32">
        <v>5</v>
      </c>
      <c r="U86" s="40">
        <v>13</v>
      </c>
      <c r="V86" s="32">
        <v>2</v>
      </c>
      <c r="W86" s="94">
        <v>6</v>
      </c>
      <c r="X86" s="31">
        <v>0</v>
      </c>
      <c r="Y86" s="32">
        <v>9</v>
      </c>
      <c r="Z86" s="28"/>
      <c r="AA86" s="28"/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2</v>
      </c>
      <c r="Z91" s="28"/>
      <c r="AA91" s="28"/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45</v>
      </c>
      <c r="K96" s="36">
        <v>39</v>
      </c>
      <c r="L96" s="37">
        <v>6</v>
      </c>
      <c r="M96" s="104">
        <v>0</v>
      </c>
      <c r="N96" s="101">
        <f t="shared" si="14"/>
        <v>45</v>
      </c>
      <c r="O96" s="40">
        <v>8</v>
      </c>
      <c r="P96" s="94">
        <v>37</v>
      </c>
      <c r="Q96" s="31">
        <v>4</v>
      </c>
      <c r="R96" s="32">
        <v>6</v>
      </c>
      <c r="S96" s="36">
        <v>8</v>
      </c>
      <c r="T96" s="32">
        <v>26</v>
      </c>
      <c r="U96" s="40">
        <v>20</v>
      </c>
      <c r="V96" s="32">
        <v>8</v>
      </c>
      <c r="W96" s="94">
        <v>1</v>
      </c>
      <c r="X96" s="31">
        <v>0</v>
      </c>
      <c r="Y96" s="32">
        <v>0</v>
      </c>
      <c r="Z96" s="28"/>
      <c r="AA96" s="28"/>
      <c r="AB96" s="28">
        <v>0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35</v>
      </c>
      <c r="K103" s="36">
        <v>33</v>
      </c>
      <c r="L103" s="37">
        <v>2</v>
      </c>
      <c r="M103" s="104">
        <v>0</v>
      </c>
      <c r="N103" s="101">
        <f t="shared" si="14"/>
        <v>36</v>
      </c>
      <c r="O103" s="40">
        <v>36</v>
      </c>
      <c r="P103" s="94">
        <v>0</v>
      </c>
      <c r="Q103" s="31">
        <v>1</v>
      </c>
      <c r="R103" s="32">
        <v>0</v>
      </c>
      <c r="S103" s="36">
        <v>4</v>
      </c>
      <c r="T103" s="32">
        <v>2</v>
      </c>
      <c r="U103" s="40">
        <v>0</v>
      </c>
      <c r="V103" s="32">
        <v>0</v>
      </c>
      <c r="W103" s="94">
        <v>157</v>
      </c>
      <c r="X103" s="31">
        <v>11</v>
      </c>
      <c r="Y103" s="32">
        <v>0</v>
      </c>
      <c r="Z103" s="28"/>
      <c r="AA103" s="28"/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31</v>
      </c>
      <c r="K104" s="106">
        <v>30</v>
      </c>
      <c r="L104" s="107">
        <v>1</v>
      </c>
      <c r="M104" s="108">
        <v>0</v>
      </c>
      <c r="N104" s="101">
        <f t="shared" si="14"/>
        <v>34</v>
      </c>
      <c r="O104" s="92">
        <v>0</v>
      </c>
      <c r="P104" s="93">
        <v>34</v>
      </c>
      <c r="Q104" s="31">
        <v>0</v>
      </c>
      <c r="R104" s="32">
        <v>2</v>
      </c>
      <c r="S104" s="36">
        <v>0</v>
      </c>
      <c r="T104" s="32">
        <v>27</v>
      </c>
      <c r="U104" s="40">
        <v>9</v>
      </c>
      <c r="V104" s="32">
        <v>6</v>
      </c>
      <c r="W104" s="94">
        <v>66</v>
      </c>
      <c r="X104" s="31">
        <v>0</v>
      </c>
      <c r="Y104" s="32">
        <v>35</v>
      </c>
      <c r="Z104" s="28"/>
      <c r="AA104" s="28"/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2</v>
      </c>
      <c r="T106" s="32">
        <v>2</v>
      </c>
      <c r="U106" s="40">
        <v>0</v>
      </c>
      <c r="V106" s="32">
        <v>0</v>
      </c>
      <c r="W106" s="94">
        <v>6</v>
      </c>
      <c r="X106" s="31">
        <v>4</v>
      </c>
      <c r="Y106" s="32">
        <v>4</v>
      </c>
      <c r="Z106" s="28"/>
      <c r="AA106" s="28"/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5</v>
      </c>
      <c r="U107" s="40">
        <v>9</v>
      </c>
      <c r="V107" s="32">
        <v>37</v>
      </c>
      <c r="W107" s="94">
        <v>252</v>
      </c>
      <c r="X107" s="31">
        <v>0</v>
      </c>
      <c r="Y107" s="32">
        <v>28</v>
      </c>
      <c r="Z107" s="28"/>
      <c r="AA107" s="28"/>
      <c r="AB107" s="28">
        <v>0</v>
      </c>
      <c r="AC107" s="28"/>
      <c r="AD107" s="28"/>
      <c r="AE107" s="95"/>
      <c r="AF107" s="96"/>
      <c r="AG107" s="27">
        <v>6</v>
      </c>
      <c r="AH107" s="29">
        <v>17</v>
      </c>
      <c r="AI107" s="26">
        <v>17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47</v>
      </c>
      <c r="K108" s="27">
        <v>46</v>
      </c>
      <c r="L108" s="29">
        <v>1</v>
      </c>
      <c r="M108" s="110">
        <v>0</v>
      </c>
      <c r="N108" s="101">
        <f t="shared" si="14"/>
        <v>48</v>
      </c>
      <c r="O108" s="111">
        <v>48</v>
      </c>
      <c r="P108" s="112">
        <v>0</v>
      </c>
      <c r="Q108" s="31">
        <v>2</v>
      </c>
      <c r="R108" s="32">
        <v>0</v>
      </c>
      <c r="S108" s="36">
        <v>47</v>
      </c>
      <c r="T108" s="32">
        <v>2</v>
      </c>
      <c r="U108" s="40">
        <v>9</v>
      </c>
      <c r="V108" s="32">
        <v>11</v>
      </c>
      <c r="W108" s="94">
        <v>0</v>
      </c>
      <c r="X108" s="31">
        <v>0</v>
      </c>
      <c r="Y108" s="32">
        <v>0</v>
      </c>
      <c r="Z108" s="28"/>
      <c r="AA108" s="28"/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154</v>
      </c>
      <c r="K109" s="106">
        <v>143</v>
      </c>
      <c r="L109" s="107">
        <v>11</v>
      </c>
      <c r="M109" s="108">
        <v>0</v>
      </c>
      <c r="N109" s="101">
        <f t="shared" si="14"/>
        <v>157</v>
      </c>
      <c r="O109" s="92">
        <v>0</v>
      </c>
      <c r="P109" s="93">
        <v>157</v>
      </c>
      <c r="Q109" s="31">
        <v>0</v>
      </c>
      <c r="R109" s="32">
        <v>1</v>
      </c>
      <c r="S109" s="36">
        <v>0</v>
      </c>
      <c r="T109" s="32">
        <v>78</v>
      </c>
      <c r="U109" s="40">
        <v>0</v>
      </c>
      <c r="V109" s="32">
        <v>0</v>
      </c>
      <c r="W109" s="38">
        <v>121</v>
      </c>
      <c r="X109" s="31">
        <v>0</v>
      </c>
      <c r="Y109" s="32">
        <v>24</v>
      </c>
      <c r="Z109" s="28"/>
      <c r="AA109" s="28"/>
      <c r="AB109" s="28">
        <v>43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17</v>
      </c>
      <c r="K115" s="36">
        <v>16</v>
      </c>
      <c r="L115" s="37">
        <v>1</v>
      </c>
      <c r="M115" s="104">
        <v>0</v>
      </c>
      <c r="N115" s="101">
        <f t="shared" si="14"/>
        <v>18</v>
      </c>
      <c r="O115" s="40">
        <v>0</v>
      </c>
      <c r="P115" s="94">
        <v>18</v>
      </c>
      <c r="Q115" s="31">
        <v>0</v>
      </c>
      <c r="R115" s="32">
        <v>2</v>
      </c>
      <c r="S115" s="36">
        <v>0</v>
      </c>
      <c r="T115" s="32">
        <v>26</v>
      </c>
      <c r="U115" s="40">
        <v>0</v>
      </c>
      <c r="V115" s="32">
        <v>0</v>
      </c>
      <c r="W115" s="94">
        <v>0</v>
      </c>
      <c r="X115" s="31">
        <v>0</v>
      </c>
      <c r="Y115" s="32">
        <v>9</v>
      </c>
      <c r="Z115" s="28"/>
      <c r="AA115" s="28"/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1</v>
      </c>
      <c r="K116" s="98">
        <v>1</v>
      </c>
      <c r="L116" s="99">
        <v>0</v>
      </c>
      <c r="M116" s="100">
        <v>0</v>
      </c>
      <c r="N116" s="101">
        <f t="shared" si="14"/>
        <v>1</v>
      </c>
      <c r="O116" s="102">
        <v>0</v>
      </c>
      <c r="P116" s="103">
        <v>1</v>
      </c>
      <c r="Q116" s="31">
        <v>0</v>
      </c>
      <c r="R116" s="32">
        <v>0</v>
      </c>
      <c r="S116" s="36">
        <v>0</v>
      </c>
      <c r="T116" s="32">
        <v>0</v>
      </c>
      <c r="U116" s="40">
        <v>1</v>
      </c>
      <c r="V116" s="32">
        <v>2</v>
      </c>
      <c r="W116" s="94">
        <v>0</v>
      </c>
      <c r="X116" s="31">
        <v>0</v>
      </c>
      <c r="Y116" s="32">
        <v>1</v>
      </c>
      <c r="Z116" s="113"/>
      <c r="AA116" s="32"/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7</v>
      </c>
      <c r="K119" s="98">
        <v>1</v>
      </c>
      <c r="L119" s="99">
        <v>6</v>
      </c>
      <c r="M119" s="100">
        <v>0</v>
      </c>
      <c r="N119" s="101">
        <f t="shared" si="14"/>
        <v>7</v>
      </c>
      <c r="O119" s="102">
        <v>0</v>
      </c>
      <c r="P119" s="103">
        <v>7</v>
      </c>
      <c r="Q119" s="31">
        <v>0</v>
      </c>
      <c r="R119" s="32">
        <v>0</v>
      </c>
      <c r="S119" s="36">
        <v>0</v>
      </c>
      <c r="T119" s="32">
        <v>0</v>
      </c>
      <c r="U119" s="40">
        <v>1</v>
      </c>
      <c r="V119" s="32">
        <v>0</v>
      </c>
      <c r="W119" s="94">
        <v>33</v>
      </c>
      <c r="X119" s="31">
        <v>0</v>
      </c>
      <c r="Y119" s="32">
        <v>61</v>
      </c>
      <c r="Z119" s="113"/>
      <c r="AA119" s="32"/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57</v>
      </c>
      <c r="K120" s="98">
        <v>57</v>
      </c>
      <c r="L120" s="99">
        <v>0</v>
      </c>
      <c r="M120" s="100">
        <v>0</v>
      </c>
      <c r="N120" s="101">
        <f t="shared" si="14"/>
        <v>57</v>
      </c>
      <c r="O120" s="102">
        <v>0</v>
      </c>
      <c r="P120" s="103">
        <v>57</v>
      </c>
      <c r="Q120" s="31">
        <v>0</v>
      </c>
      <c r="R120" s="32">
        <v>5</v>
      </c>
      <c r="S120" s="36">
        <v>0</v>
      </c>
      <c r="T120" s="32">
        <v>12</v>
      </c>
      <c r="U120" s="40">
        <v>14</v>
      </c>
      <c r="V120" s="32">
        <v>10</v>
      </c>
      <c r="W120" s="94">
        <v>2</v>
      </c>
      <c r="X120" s="31">
        <v>0</v>
      </c>
      <c r="Y120" s="32">
        <v>2</v>
      </c>
      <c r="Z120" s="113"/>
      <c r="AA120" s="32"/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17</v>
      </c>
      <c r="K121" s="98">
        <v>17</v>
      </c>
      <c r="L121" s="99">
        <v>0</v>
      </c>
      <c r="M121" s="100">
        <v>0</v>
      </c>
      <c r="N121" s="101">
        <f t="shared" si="14"/>
        <v>17</v>
      </c>
      <c r="O121" s="102">
        <v>17</v>
      </c>
      <c r="P121" s="103">
        <v>0</v>
      </c>
      <c r="Q121" s="31">
        <v>0</v>
      </c>
      <c r="R121" s="32">
        <v>0</v>
      </c>
      <c r="S121" s="36">
        <v>4</v>
      </c>
      <c r="T121" s="32">
        <v>1</v>
      </c>
      <c r="U121" s="40">
        <v>1</v>
      </c>
      <c r="V121" s="32">
        <v>1</v>
      </c>
      <c r="W121" s="94">
        <v>11</v>
      </c>
      <c r="X121" s="31">
        <v>0</v>
      </c>
      <c r="Y121" s="32">
        <v>1</v>
      </c>
      <c r="Z121" s="113"/>
      <c r="AA121" s="32"/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28</v>
      </c>
      <c r="K122" s="98">
        <v>28</v>
      </c>
      <c r="L122" s="99">
        <v>0</v>
      </c>
      <c r="M122" s="100">
        <v>0</v>
      </c>
      <c r="N122" s="101">
        <f t="shared" si="14"/>
        <v>40</v>
      </c>
      <c r="O122" s="102">
        <v>0</v>
      </c>
      <c r="P122" s="103">
        <v>40</v>
      </c>
      <c r="Q122" s="31">
        <v>0</v>
      </c>
      <c r="R122" s="32">
        <v>2</v>
      </c>
      <c r="S122" s="36">
        <v>0</v>
      </c>
      <c r="T122" s="32">
        <v>51</v>
      </c>
      <c r="U122" s="40">
        <v>30</v>
      </c>
      <c r="V122" s="32">
        <v>26</v>
      </c>
      <c r="W122" s="94">
        <v>10</v>
      </c>
      <c r="X122" s="31">
        <v>0</v>
      </c>
      <c r="Y122" s="32">
        <v>0</v>
      </c>
      <c r="Z122" s="113"/>
      <c r="AA122" s="32"/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1</v>
      </c>
      <c r="K123" s="98">
        <v>1</v>
      </c>
      <c r="L123" s="99">
        <v>0</v>
      </c>
      <c r="M123" s="100">
        <v>0</v>
      </c>
      <c r="N123" s="101">
        <f t="shared" si="14"/>
        <v>1</v>
      </c>
      <c r="O123" s="102">
        <v>0</v>
      </c>
      <c r="P123" s="103">
        <v>1</v>
      </c>
      <c r="Q123" s="31">
        <v>0</v>
      </c>
      <c r="R123" s="32">
        <v>1</v>
      </c>
      <c r="S123" s="36">
        <v>0</v>
      </c>
      <c r="T123" s="32">
        <v>3</v>
      </c>
      <c r="U123" s="40">
        <v>3</v>
      </c>
      <c r="V123" s="32">
        <v>0</v>
      </c>
      <c r="W123" s="94">
        <v>176</v>
      </c>
      <c r="X123" s="31">
        <v>0</v>
      </c>
      <c r="Y123" s="32">
        <v>0</v>
      </c>
      <c r="Z123" s="113"/>
      <c r="AA123" s="32"/>
      <c r="AB123" s="28">
        <v>27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22</v>
      </c>
      <c r="K124" s="36">
        <v>21</v>
      </c>
      <c r="L124" s="37">
        <v>1</v>
      </c>
      <c r="M124" s="104">
        <v>0</v>
      </c>
      <c r="N124" s="101">
        <f t="shared" si="14"/>
        <v>22</v>
      </c>
      <c r="O124" s="40">
        <v>11</v>
      </c>
      <c r="P124" s="94">
        <v>11</v>
      </c>
      <c r="Q124" s="31">
        <v>0</v>
      </c>
      <c r="R124" s="32">
        <v>3</v>
      </c>
      <c r="S124" s="36">
        <v>5</v>
      </c>
      <c r="T124" s="32">
        <v>7</v>
      </c>
      <c r="U124" s="40">
        <v>17</v>
      </c>
      <c r="V124" s="32">
        <v>26</v>
      </c>
      <c r="W124" s="94">
        <v>0</v>
      </c>
      <c r="X124" s="31">
        <v>0</v>
      </c>
      <c r="Y124" s="32">
        <v>0</v>
      </c>
      <c r="Z124" s="113"/>
      <c r="AA124" s="32"/>
      <c r="AB124" s="28">
        <v>0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29</v>
      </c>
      <c r="K125" s="36">
        <v>28</v>
      </c>
      <c r="L125" s="37">
        <v>1</v>
      </c>
      <c r="M125" s="104">
        <v>0</v>
      </c>
      <c r="N125" s="101">
        <f t="shared" si="14"/>
        <v>29</v>
      </c>
      <c r="O125" s="40">
        <v>29</v>
      </c>
      <c r="P125" s="94">
        <v>0</v>
      </c>
      <c r="Q125" s="31">
        <v>1</v>
      </c>
      <c r="R125" s="32">
        <v>0</v>
      </c>
      <c r="S125" s="36">
        <v>34</v>
      </c>
      <c r="T125" s="32">
        <v>0</v>
      </c>
      <c r="U125" s="40">
        <v>0</v>
      </c>
      <c r="V125" s="32">
        <v>0</v>
      </c>
      <c r="W125" s="94">
        <v>2</v>
      </c>
      <c r="X125" s="31">
        <v>0</v>
      </c>
      <c r="Y125" s="32">
        <v>0</v>
      </c>
      <c r="Z125" s="113"/>
      <c r="AA125" s="32"/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91</v>
      </c>
      <c r="K126" s="106">
        <v>82</v>
      </c>
      <c r="L126" s="107">
        <v>9</v>
      </c>
      <c r="M126" s="108">
        <v>0</v>
      </c>
      <c r="N126" s="101">
        <f t="shared" si="14"/>
        <v>103</v>
      </c>
      <c r="O126" s="92">
        <v>0</v>
      </c>
      <c r="P126" s="93">
        <v>103</v>
      </c>
      <c r="Q126" s="31">
        <v>0</v>
      </c>
      <c r="R126" s="32">
        <v>13</v>
      </c>
      <c r="S126" s="36">
        <v>0</v>
      </c>
      <c r="T126" s="32">
        <v>53</v>
      </c>
      <c r="U126" s="40">
        <v>28</v>
      </c>
      <c r="V126" s="32">
        <v>29</v>
      </c>
      <c r="W126" s="94">
        <v>10</v>
      </c>
      <c r="X126" s="31">
        <v>0</v>
      </c>
      <c r="Y126" s="32">
        <v>40</v>
      </c>
      <c r="Z126" s="113"/>
      <c r="AA126" s="32"/>
      <c r="AB126" s="28">
        <v>0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8</v>
      </c>
      <c r="K128" s="98">
        <v>6</v>
      </c>
      <c r="L128" s="99">
        <v>2</v>
      </c>
      <c r="M128" s="100">
        <v>0</v>
      </c>
      <c r="N128" s="101">
        <f t="shared" si="14"/>
        <v>8</v>
      </c>
      <c r="O128" s="102">
        <v>0</v>
      </c>
      <c r="P128" s="103">
        <v>8</v>
      </c>
      <c r="Q128" s="31">
        <v>0</v>
      </c>
      <c r="R128" s="32">
        <v>0</v>
      </c>
      <c r="S128" s="36">
        <v>0</v>
      </c>
      <c r="T128" s="32">
        <v>9</v>
      </c>
      <c r="U128" s="40">
        <v>0</v>
      </c>
      <c r="V128" s="32">
        <v>0</v>
      </c>
      <c r="W128" s="94">
        <v>4</v>
      </c>
      <c r="X128" s="31">
        <v>0</v>
      </c>
      <c r="Y128" s="32">
        <v>16</v>
      </c>
      <c r="Z128" s="113"/>
      <c r="AA128" s="32"/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>
        <v>0</v>
      </c>
      <c r="L129" s="99">
        <v>0</v>
      </c>
      <c r="M129" s="100">
        <v>0</v>
      </c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2</v>
      </c>
      <c r="K130" s="36">
        <v>1</v>
      </c>
      <c r="L130" s="37">
        <v>1</v>
      </c>
      <c r="M130" s="104">
        <v>0</v>
      </c>
      <c r="N130" s="101">
        <f t="shared" si="14"/>
        <v>2</v>
      </c>
      <c r="O130" s="40">
        <v>0</v>
      </c>
      <c r="P130" s="94">
        <v>2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11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334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742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827</v>
      </c>
      <c r="K136" s="70">
        <f t="shared" si="17"/>
        <v>768</v>
      </c>
      <c r="L136" s="66">
        <f t="shared" si="17"/>
        <v>59</v>
      </c>
      <c r="M136" s="66">
        <f t="shared" si="17"/>
        <v>0</v>
      </c>
      <c r="N136" s="123">
        <f>SUM(N76:N135)</f>
        <v>881</v>
      </c>
      <c r="O136" s="65">
        <f t="shared" si="17"/>
        <v>177</v>
      </c>
      <c r="P136" s="68">
        <f t="shared" si="17"/>
        <v>704</v>
      </c>
      <c r="Q136" s="70">
        <f t="shared" si="17"/>
        <v>8</v>
      </c>
      <c r="R136" s="124">
        <f>SUM(R76:R135)</f>
        <v>50</v>
      </c>
      <c r="S136" s="743">
        <f>SUM(S76:S135)</f>
        <v>119</v>
      </c>
      <c r="T136" s="606">
        <f>SUM(T76:T135)</f>
        <v>413</v>
      </c>
      <c r="U136" s="65">
        <f t="shared" si="17"/>
        <v>256</v>
      </c>
      <c r="V136" s="67">
        <f t="shared" si="17"/>
        <v>302</v>
      </c>
      <c r="W136" s="124">
        <f>SUM(W76:W135)</f>
        <v>3362</v>
      </c>
      <c r="X136" s="69">
        <f t="shared" ref="X136:AI136" si="18">SUM(X76:X135)</f>
        <v>28</v>
      </c>
      <c r="Y136" s="67">
        <f t="shared" si="18"/>
        <v>267</v>
      </c>
      <c r="Z136" s="124">
        <f t="shared" si="18"/>
        <v>0</v>
      </c>
      <c r="AA136" s="124">
        <f t="shared" si="18"/>
        <v>0</v>
      </c>
      <c r="AB136" s="124">
        <f t="shared" si="18"/>
        <v>70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6</v>
      </c>
      <c r="AH136" s="66">
        <f t="shared" si="18"/>
        <v>17</v>
      </c>
      <c r="AI136" s="124">
        <f t="shared" si="18"/>
        <v>17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742" t="s">
        <v>129</v>
      </c>
      <c r="B138" s="744" t="s">
        <v>99</v>
      </c>
      <c r="C138" s="714" t="s">
        <v>13</v>
      </c>
      <c r="D138" s="715" t="s">
        <v>14</v>
      </c>
      <c r="E138" s="567" t="s">
        <v>15</v>
      </c>
      <c r="F138" s="567" t="s">
        <v>16</v>
      </c>
      <c r="G138" s="567" t="s">
        <v>17</v>
      </c>
      <c r="H138" s="568" t="s">
        <v>18</v>
      </c>
      <c r="I138" s="568" t="s">
        <v>19</v>
      </c>
      <c r="J138" s="568" t="s">
        <v>20</v>
      </c>
      <c r="K138" s="568" t="s">
        <v>21</v>
      </c>
      <c r="L138" s="568" t="s">
        <v>22</v>
      </c>
      <c r="M138" s="568" t="s">
        <v>23</v>
      </c>
      <c r="N138" s="568" t="s">
        <v>24</v>
      </c>
      <c r="O138" s="568" t="s">
        <v>25</v>
      </c>
      <c r="P138" s="568" t="s">
        <v>26</v>
      </c>
      <c r="Q138" s="568" t="s">
        <v>27</v>
      </c>
      <c r="R138" s="568" t="s">
        <v>28</v>
      </c>
      <c r="S138" s="608" t="s">
        <v>130</v>
      </c>
      <c r="T138" s="745" t="s">
        <v>131</v>
      </c>
      <c r="U138" s="745" t="s">
        <v>132</v>
      </c>
    </row>
    <row r="139" spans="1:66" x14ac:dyDescent="0.25">
      <c r="A139" s="577" t="s">
        <v>133</v>
      </c>
      <c r="B139" s="610">
        <f>SUM(C139:S139)</f>
        <v>0</v>
      </c>
      <c r="C139" s="573">
        <v>0</v>
      </c>
      <c r="D139" s="574"/>
      <c r="E139" s="574"/>
      <c r="F139" s="574"/>
      <c r="G139" s="574"/>
      <c r="H139" s="574"/>
      <c r="I139" s="574"/>
      <c r="J139" s="574"/>
      <c r="K139" s="574"/>
      <c r="L139" s="574"/>
      <c r="M139" s="574"/>
      <c r="N139" s="574"/>
      <c r="O139" s="574"/>
      <c r="P139" s="574"/>
      <c r="Q139" s="574"/>
      <c r="R139" s="574"/>
      <c r="S139" s="611"/>
      <c r="T139" s="612"/>
      <c r="U139" s="612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143</v>
      </c>
      <c r="C140" s="36">
        <v>0</v>
      </c>
      <c r="D140" s="37">
        <v>0</v>
      </c>
      <c r="E140" s="37">
        <v>0</v>
      </c>
      <c r="F140" s="37">
        <v>3</v>
      </c>
      <c r="G140" s="37">
        <v>3</v>
      </c>
      <c r="H140" s="37">
        <v>6</v>
      </c>
      <c r="I140" s="37">
        <v>6</v>
      </c>
      <c r="J140" s="37">
        <v>4</v>
      </c>
      <c r="K140" s="37">
        <v>7</v>
      </c>
      <c r="L140" s="37">
        <v>8</v>
      </c>
      <c r="M140" s="37">
        <v>13</v>
      </c>
      <c r="N140" s="37">
        <v>19</v>
      </c>
      <c r="O140" s="37">
        <v>28</v>
      </c>
      <c r="P140" s="37">
        <v>19</v>
      </c>
      <c r="Q140" s="37">
        <v>18</v>
      </c>
      <c r="R140" s="37">
        <v>4</v>
      </c>
      <c r="S140" s="135">
        <v>5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339</v>
      </c>
      <c r="C141" s="36">
        <v>0</v>
      </c>
      <c r="D141" s="37">
        <v>0</v>
      </c>
      <c r="E141" s="37">
        <v>0</v>
      </c>
      <c r="F141" s="37">
        <v>4</v>
      </c>
      <c r="G141" s="37">
        <v>7</v>
      </c>
      <c r="H141" s="37">
        <v>5</v>
      </c>
      <c r="I141" s="37">
        <v>9</v>
      </c>
      <c r="J141" s="37">
        <v>17</v>
      </c>
      <c r="K141" s="37">
        <v>32</v>
      </c>
      <c r="L141" s="37">
        <v>37</v>
      </c>
      <c r="M141" s="37">
        <v>44</v>
      </c>
      <c r="N141" s="37">
        <v>47</v>
      </c>
      <c r="O141" s="37">
        <v>49</v>
      </c>
      <c r="P141" s="37">
        <v>37</v>
      </c>
      <c r="Q141" s="37">
        <v>22</v>
      </c>
      <c r="R141" s="37">
        <v>12</v>
      </c>
      <c r="S141" s="135">
        <v>17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239</v>
      </c>
      <c r="C142" s="36">
        <v>0</v>
      </c>
      <c r="D142" s="37">
        <v>0</v>
      </c>
      <c r="E142" s="37">
        <v>1</v>
      </c>
      <c r="F142" s="37">
        <v>9</v>
      </c>
      <c r="G142" s="37">
        <v>39</v>
      </c>
      <c r="H142" s="37">
        <v>55</v>
      </c>
      <c r="I142" s="37">
        <v>62</v>
      </c>
      <c r="J142" s="37">
        <v>57</v>
      </c>
      <c r="K142" s="37">
        <v>16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277</v>
      </c>
      <c r="C144" s="36">
        <v>0</v>
      </c>
      <c r="D144" s="37">
        <v>0</v>
      </c>
      <c r="E144" s="37">
        <v>0</v>
      </c>
      <c r="F144" s="37">
        <v>0</v>
      </c>
      <c r="G144" s="37">
        <v>1</v>
      </c>
      <c r="H144" s="37">
        <v>1</v>
      </c>
      <c r="I144" s="37">
        <v>3</v>
      </c>
      <c r="J144" s="37">
        <v>5</v>
      </c>
      <c r="K144" s="37">
        <v>8</v>
      </c>
      <c r="L144" s="37">
        <v>2</v>
      </c>
      <c r="M144" s="37">
        <v>9</v>
      </c>
      <c r="N144" s="37">
        <v>24</v>
      </c>
      <c r="O144" s="37">
        <v>35</v>
      </c>
      <c r="P144" s="37">
        <v>37</v>
      </c>
      <c r="Q144" s="37">
        <v>52</v>
      </c>
      <c r="R144" s="37">
        <v>45</v>
      </c>
      <c r="S144" s="135">
        <v>55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221</v>
      </c>
      <c r="C145" s="36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1</v>
      </c>
      <c r="J145" s="37">
        <v>2</v>
      </c>
      <c r="K145" s="37">
        <v>5</v>
      </c>
      <c r="L145" s="37">
        <v>12</v>
      </c>
      <c r="M145" s="37">
        <v>7</v>
      </c>
      <c r="N145" s="37">
        <v>15</v>
      </c>
      <c r="O145" s="37">
        <v>27</v>
      </c>
      <c r="P145" s="37">
        <v>29</v>
      </c>
      <c r="Q145" s="37">
        <v>36</v>
      </c>
      <c r="R145" s="37">
        <v>39</v>
      </c>
      <c r="S145" s="135">
        <v>48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224</v>
      </c>
      <c r="C147" s="36">
        <v>0</v>
      </c>
      <c r="D147" s="37">
        <v>0</v>
      </c>
      <c r="E147" s="37">
        <v>0</v>
      </c>
      <c r="F147" s="37">
        <v>0</v>
      </c>
      <c r="G147" s="37">
        <v>0</v>
      </c>
      <c r="H147" s="37">
        <v>4</v>
      </c>
      <c r="I147" s="37">
        <v>17</v>
      </c>
      <c r="J147" s="37">
        <v>38</v>
      </c>
      <c r="K147" s="37">
        <v>35</v>
      </c>
      <c r="L147" s="37">
        <v>30</v>
      </c>
      <c r="M147" s="37">
        <v>27</v>
      </c>
      <c r="N147" s="37">
        <v>20</v>
      </c>
      <c r="O147" s="37">
        <v>23</v>
      </c>
      <c r="P147" s="37">
        <v>17</v>
      </c>
      <c r="Q147" s="37">
        <v>7</v>
      </c>
      <c r="R147" s="37">
        <v>6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143</v>
      </c>
      <c r="C149" s="36">
        <v>0</v>
      </c>
      <c r="D149" s="37">
        <v>44</v>
      </c>
      <c r="E149" s="37">
        <v>50</v>
      </c>
      <c r="F149" s="37">
        <v>48</v>
      </c>
      <c r="G149" s="37">
        <v>1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85</v>
      </c>
      <c r="C150" s="36">
        <v>67</v>
      </c>
      <c r="D150" s="37">
        <v>6</v>
      </c>
      <c r="E150" s="37">
        <v>1</v>
      </c>
      <c r="F150" s="37">
        <v>0</v>
      </c>
      <c r="G150" s="37">
        <v>11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19</v>
      </c>
      <c r="C151" s="36">
        <v>0</v>
      </c>
      <c r="D151" s="37">
        <v>0</v>
      </c>
      <c r="E151" s="37">
        <v>0</v>
      </c>
      <c r="F151" s="37">
        <v>1</v>
      </c>
      <c r="G151" s="37">
        <v>3</v>
      </c>
      <c r="H151" s="37">
        <v>3</v>
      </c>
      <c r="I151" s="37">
        <v>2</v>
      </c>
      <c r="J151" s="37">
        <v>1</v>
      </c>
      <c r="K151" s="37">
        <v>1</v>
      </c>
      <c r="L151" s="37">
        <v>1</v>
      </c>
      <c r="M151" s="37">
        <v>2</v>
      </c>
      <c r="N151" s="37">
        <v>3</v>
      </c>
      <c r="O151" s="37">
        <v>1</v>
      </c>
      <c r="P151" s="37">
        <v>1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5</v>
      </c>
      <c r="C152" s="36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2</v>
      </c>
      <c r="J152" s="37">
        <v>2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1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253</v>
      </c>
      <c r="C153" s="36">
        <v>0</v>
      </c>
      <c r="D153" s="37">
        <v>0</v>
      </c>
      <c r="E153" s="37">
        <v>0</v>
      </c>
      <c r="F153" s="37">
        <v>0</v>
      </c>
      <c r="G153" s="37">
        <v>6</v>
      </c>
      <c r="H153" s="37">
        <v>16</v>
      </c>
      <c r="I153" s="37">
        <v>46</v>
      </c>
      <c r="J153" s="37">
        <v>34</v>
      </c>
      <c r="K153" s="37">
        <v>37</v>
      </c>
      <c r="L153" s="37">
        <v>34</v>
      </c>
      <c r="M153" s="37">
        <v>24</v>
      </c>
      <c r="N153" s="37">
        <v>20</v>
      </c>
      <c r="O153" s="37">
        <v>28</v>
      </c>
      <c r="P153" s="37">
        <v>5</v>
      </c>
      <c r="Q153" s="37">
        <v>3</v>
      </c>
      <c r="R153" s="37">
        <v>0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720">
        <f>SUM(B139:B154)</f>
        <v>1948</v>
      </c>
      <c r="C155" s="70">
        <f t="shared" ref="C155:T155" si="27">SUM(C139:C154)</f>
        <v>67</v>
      </c>
      <c r="D155" s="66">
        <f t="shared" si="27"/>
        <v>50</v>
      </c>
      <c r="E155" s="66">
        <f t="shared" si="27"/>
        <v>52</v>
      </c>
      <c r="F155" s="66">
        <f t="shared" si="27"/>
        <v>65</v>
      </c>
      <c r="G155" s="66">
        <f t="shared" si="27"/>
        <v>71</v>
      </c>
      <c r="H155" s="66">
        <f>SUM(H139:H154)</f>
        <v>90</v>
      </c>
      <c r="I155" s="66">
        <f t="shared" si="27"/>
        <v>148</v>
      </c>
      <c r="J155" s="66">
        <f t="shared" si="27"/>
        <v>160</v>
      </c>
      <c r="K155" s="66">
        <f t="shared" si="27"/>
        <v>141</v>
      </c>
      <c r="L155" s="66">
        <f t="shared" si="27"/>
        <v>124</v>
      </c>
      <c r="M155" s="66">
        <f t="shared" si="27"/>
        <v>126</v>
      </c>
      <c r="N155" s="66">
        <f t="shared" si="27"/>
        <v>148</v>
      </c>
      <c r="O155" s="66">
        <f t="shared" si="27"/>
        <v>191</v>
      </c>
      <c r="P155" s="66">
        <f t="shared" si="27"/>
        <v>145</v>
      </c>
      <c r="Q155" s="66">
        <f t="shared" si="27"/>
        <v>139</v>
      </c>
      <c r="R155" s="66">
        <f t="shared" si="27"/>
        <v>106</v>
      </c>
      <c r="S155" s="143">
        <f t="shared" si="27"/>
        <v>125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746" t="s">
        <v>151</v>
      </c>
      <c r="B157" s="747"/>
      <c r="C157" s="746" t="s">
        <v>149</v>
      </c>
      <c r="D157" s="538"/>
      <c r="E157" s="747"/>
      <c r="F157" s="711" t="s">
        <v>152</v>
      </c>
      <c r="G157" s="713"/>
      <c r="H157" s="713"/>
      <c r="I157" s="713"/>
      <c r="J157" s="713"/>
      <c r="K157" s="713"/>
      <c r="L157" s="713"/>
      <c r="M157" s="713"/>
      <c r="N157" s="713"/>
      <c r="O157" s="713"/>
      <c r="P157" s="713"/>
      <c r="Q157" s="713"/>
      <c r="R157" s="713"/>
      <c r="S157" s="713"/>
      <c r="T157" s="713"/>
      <c r="U157" s="713"/>
      <c r="V157" s="713"/>
      <c r="W157" s="713"/>
      <c r="X157" s="713"/>
      <c r="Y157" s="713"/>
      <c r="Z157" s="713"/>
      <c r="AA157" s="713"/>
      <c r="AB157" s="713"/>
      <c r="AC157" s="713"/>
      <c r="AD157" s="713"/>
      <c r="AE157" s="713"/>
      <c r="AF157" s="713"/>
      <c r="AG157" s="713"/>
      <c r="AH157" s="713"/>
      <c r="AI157" s="713"/>
      <c r="AJ157" s="713"/>
      <c r="AK157" s="713"/>
      <c r="AL157" s="713"/>
      <c r="AM157" s="748"/>
      <c r="AN157" s="708" t="s">
        <v>9</v>
      </c>
      <c r="AO157" s="708" t="s">
        <v>153</v>
      </c>
      <c r="AP157" s="710" t="s">
        <v>154</v>
      </c>
      <c r="AQ157" s="708" t="s">
        <v>155</v>
      </c>
    </row>
    <row r="158" spans="1:67" x14ac:dyDescent="0.25">
      <c r="A158" s="518"/>
      <c r="B158" s="519"/>
      <c r="C158" s="505"/>
      <c r="D158" s="506"/>
      <c r="E158" s="507"/>
      <c r="F158" s="726" t="s">
        <v>13</v>
      </c>
      <c r="G158" s="727"/>
      <c r="H158" s="726" t="s">
        <v>14</v>
      </c>
      <c r="I158" s="727"/>
      <c r="J158" s="726" t="s">
        <v>15</v>
      </c>
      <c r="K158" s="727"/>
      <c r="L158" s="726" t="s">
        <v>16</v>
      </c>
      <c r="M158" s="727"/>
      <c r="N158" s="726" t="s">
        <v>17</v>
      </c>
      <c r="O158" s="727"/>
      <c r="P158" s="711" t="s">
        <v>18</v>
      </c>
      <c r="Q158" s="712"/>
      <c r="R158" s="711" t="s">
        <v>19</v>
      </c>
      <c r="S158" s="712"/>
      <c r="T158" s="711" t="s">
        <v>20</v>
      </c>
      <c r="U158" s="712"/>
      <c r="V158" s="711" t="s">
        <v>21</v>
      </c>
      <c r="W158" s="712"/>
      <c r="X158" s="711" t="s">
        <v>22</v>
      </c>
      <c r="Y158" s="712"/>
      <c r="Z158" s="711" t="s">
        <v>23</v>
      </c>
      <c r="AA158" s="712"/>
      <c r="AB158" s="711" t="s">
        <v>24</v>
      </c>
      <c r="AC158" s="712"/>
      <c r="AD158" s="711" t="s">
        <v>25</v>
      </c>
      <c r="AE158" s="712"/>
      <c r="AF158" s="711" t="s">
        <v>26</v>
      </c>
      <c r="AG158" s="712"/>
      <c r="AH158" s="711" t="s">
        <v>27</v>
      </c>
      <c r="AI158" s="712"/>
      <c r="AJ158" s="711" t="s">
        <v>28</v>
      </c>
      <c r="AK158" s="712"/>
      <c r="AL158" s="711" t="s">
        <v>29</v>
      </c>
      <c r="AM158" s="748"/>
      <c r="AN158" s="491"/>
      <c r="AO158" s="491"/>
      <c r="AP158" s="493"/>
      <c r="AQ158" s="491"/>
    </row>
    <row r="159" spans="1:67" x14ac:dyDescent="0.25">
      <c r="A159" s="505"/>
      <c r="B159" s="507"/>
      <c r="C159" s="718" t="s">
        <v>156</v>
      </c>
      <c r="D159" s="568" t="s">
        <v>30</v>
      </c>
      <c r="E159" s="749" t="s">
        <v>31</v>
      </c>
      <c r="F159" s="714" t="s">
        <v>30</v>
      </c>
      <c r="G159" s="750" t="s">
        <v>31</v>
      </c>
      <c r="H159" s="714" t="s">
        <v>30</v>
      </c>
      <c r="I159" s="750" t="s">
        <v>31</v>
      </c>
      <c r="J159" s="714" t="s">
        <v>30</v>
      </c>
      <c r="K159" s="750" t="s">
        <v>31</v>
      </c>
      <c r="L159" s="714" t="s">
        <v>30</v>
      </c>
      <c r="M159" s="750" t="s">
        <v>31</v>
      </c>
      <c r="N159" s="714" t="s">
        <v>30</v>
      </c>
      <c r="O159" s="750" t="s">
        <v>31</v>
      </c>
      <c r="P159" s="714" t="s">
        <v>30</v>
      </c>
      <c r="Q159" s="750" t="s">
        <v>31</v>
      </c>
      <c r="R159" s="714" t="s">
        <v>30</v>
      </c>
      <c r="S159" s="750" t="s">
        <v>31</v>
      </c>
      <c r="T159" s="714" t="s">
        <v>30</v>
      </c>
      <c r="U159" s="750" t="s">
        <v>31</v>
      </c>
      <c r="V159" s="714" t="s">
        <v>30</v>
      </c>
      <c r="W159" s="750" t="s">
        <v>31</v>
      </c>
      <c r="X159" s="714" t="s">
        <v>30</v>
      </c>
      <c r="Y159" s="750" t="s">
        <v>31</v>
      </c>
      <c r="Z159" s="714" t="s">
        <v>30</v>
      </c>
      <c r="AA159" s="750" t="s">
        <v>31</v>
      </c>
      <c r="AB159" s="714" t="s">
        <v>30</v>
      </c>
      <c r="AC159" s="750" t="s">
        <v>31</v>
      </c>
      <c r="AD159" s="714" t="s">
        <v>30</v>
      </c>
      <c r="AE159" s="750" t="s">
        <v>31</v>
      </c>
      <c r="AF159" s="714" t="s">
        <v>30</v>
      </c>
      <c r="AG159" s="750" t="s">
        <v>31</v>
      </c>
      <c r="AH159" s="714" t="s">
        <v>30</v>
      </c>
      <c r="AI159" s="750" t="s">
        <v>31</v>
      </c>
      <c r="AJ159" s="714" t="s">
        <v>30</v>
      </c>
      <c r="AK159" s="750" t="s">
        <v>31</v>
      </c>
      <c r="AL159" s="714" t="s">
        <v>30</v>
      </c>
      <c r="AM159" s="751" t="s">
        <v>31</v>
      </c>
      <c r="AN159" s="495"/>
      <c r="AO159" s="495"/>
      <c r="AP159" s="494"/>
      <c r="AQ159" s="495"/>
    </row>
    <row r="160" spans="1:67" x14ac:dyDescent="0.25">
      <c r="A160" s="752" t="s">
        <v>157</v>
      </c>
      <c r="B160" s="753"/>
      <c r="C160" s="754">
        <f>SUM(D160+E160)</f>
        <v>1065</v>
      </c>
      <c r="D160" s="755">
        <f>SUM(F160+H160+J160+L160+N160+P160+R160+T160+V160+X160+Z160+AB160+AD160+AF160+AH160+AJ160+AL160)</f>
        <v>468</v>
      </c>
      <c r="E160" s="756">
        <f>SUM(G160+I160+K160+M160+O160+Q160+S160+U160+W160+Y160+AA160+AC160+AE160+AG160+AI160+AK160+AM160)</f>
        <v>597</v>
      </c>
      <c r="F160" s="701">
        <v>9</v>
      </c>
      <c r="G160" s="704">
        <v>3</v>
      </c>
      <c r="H160" s="701">
        <v>4</v>
      </c>
      <c r="I160" s="704">
        <v>2</v>
      </c>
      <c r="J160" s="701">
        <v>4</v>
      </c>
      <c r="K160" s="700">
        <v>4</v>
      </c>
      <c r="L160" s="701">
        <v>5</v>
      </c>
      <c r="M160" s="700">
        <v>8</v>
      </c>
      <c r="N160" s="701">
        <v>2</v>
      </c>
      <c r="O160" s="700">
        <v>4</v>
      </c>
      <c r="P160" s="701">
        <v>4</v>
      </c>
      <c r="Q160" s="700">
        <v>9</v>
      </c>
      <c r="R160" s="701">
        <v>4</v>
      </c>
      <c r="S160" s="700">
        <v>13</v>
      </c>
      <c r="T160" s="701">
        <v>6</v>
      </c>
      <c r="U160" s="700">
        <v>20</v>
      </c>
      <c r="V160" s="701">
        <v>10</v>
      </c>
      <c r="W160" s="700">
        <v>25</v>
      </c>
      <c r="X160" s="701">
        <v>12</v>
      </c>
      <c r="Y160" s="700">
        <v>29</v>
      </c>
      <c r="Z160" s="701">
        <v>17</v>
      </c>
      <c r="AA160" s="700">
        <v>32</v>
      </c>
      <c r="AB160" s="701">
        <v>43</v>
      </c>
      <c r="AC160" s="700">
        <v>68</v>
      </c>
      <c r="AD160" s="701">
        <v>46</v>
      </c>
      <c r="AE160" s="700">
        <v>56</v>
      </c>
      <c r="AF160" s="701">
        <v>69</v>
      </c>
      <c r="AG160" s="700">
        <v>74</v>
      </c>
      <c r="AH160" s="701">
        <v>77</v>
      </c>
      <c r="AI160" s="700">
        <v>87</v>
      </c>
      <c r="AJ160" s="701">
        <v>89</v>
      </c>
      <c r="AK160" s="700">
        <v>81</v>
      </c>
      <c r="AL160" s="702">
        <v>67</v>
      </c>
      <c r="AM160" s="703">
        <v>82</v>
      </c>
      <c r="AN160" s="704">
        <v>1065</v>
      </c>
      <c r="AO160" s="705">
        <v>964</v>
      </c>
      <c r="AP160" s="705">
        <v>1</v>
      </c>
      <c r="AQ160" s="704">
        <v>6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710" t="s">
        <v>158</v>
      </c>
      <c r="B161" s="577" t="s">
        <v>159</v>
      </c>
      <c r="C161" s="153">
        <f>SUM(D161:E161)</f>
        <v>215</v>
      </c>
      <c r="D161" s="623"/>
      <c r="E161" s="624">
        <f>SUM(K161+M161+O161+Q161+S161+U161+W161+Y161+AA161+AC161+AE161+AG161+AI161+AK161+AM161)</f>
        <v>215</v>
      </c>
      <c r="F161" s="625"/>
      <c r="G161" s="626"/>
      <c r="H161" s="625"/>
      <c r="I161" s="626"/>
      <c r="J161" s="625"/>
      <c r="K161" s="602">
        <v>1</v>
      </c>
      <c r="L161" s="625"/>
      <c r="M161" s="602">
        <v>10</v>
      </c>
      <c r="N161" s="625"/>
      <c r="O161" s="602">
        <v>39</v>
      </c>
      <c r="P161" s="625"/>
      <c r="Q161" s="602">
        <v>45</v>
      </c>
      <c r="R161" s="625"/>
      <c r="S161" s="602">
        <v>55</v>
      </c>
      <c r="T161" s="625"/>
      <c r="U161" s="602">
        <v>53</v>
      </c>
      <c r="V161" s="625"/>
      <c r="W161" s="602">
        <v>12</v>
      </c>
      <c r="X161" s="625"/>
      <c r="Y161" s="602"/>
      <c r="Z161" s="625"/>
      <c r="AA161" s="602"/>
      <c r="AB161" s="625"/>
      <c r="AC161" s="602"/>
      <c r="AD161" s="625"/>
      <c r="AE161" s="602"/>
      <c r="AF161" s="625"/>
      <c r="AG161" s="602"/>
      <c r="AH161" s="625"/>
      <c r="AI161" s="602"/>
      <c r="AJ161" s="625"/>
      <c r="AK161" s="602"/>
      <c r="AL161" s="625"/>
      <c r="AM161" s="611"/>
      <c r="AN161" s="612">
        <v>215</v>
      </c>
      <c r="AO161" s="627">
        <v>0</v>
      </c>
      <c r="AP161" s="627">
        <v>0</v>
      </c>
      <c r="AQ161" s="612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>
        <v>0</v>
      </c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532</v>
      </c>
      <c r="D163" s="165">
        <f>SUM(F163+H163+J163+L163+N163+P163+R163+T163+V163+X163+Z163+AB163+AD163+AF163+AH163+AJ163+AL163)</f>
        <v>169</v>
      </c>
      <c r="E163" s="166">
        <f>SUM(G163+I163+K163+M163+O163+Q163+S163+U163+W163+Y163+AA163+AC163+AE163+AG163+AI163+AK163+AM163)</f>
        <v>363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0</v>
      </c>
      <c r="M163" s="32">
        <v>1</v>
      </c>
      <c r="N163" s="36">
        <v>12</v>
      </c>
      <c r="O163" s="32">
        <v>9</v>
      </c>
      <c r="P163" s="36">
        <v>16</v>
      </c>
      <c r="Q163" s="32">
        <v>43</v>
      </c>
      <c r="R163" s="36">
        <v>26</v>
      </c>
      <c r="S163" s="32">
        <v>59</v>
      </c>
      <c r="T163" s="36">
        <v>39</v>
      </c>
      <c r="U163" s="32">
        <v>40</v>
      </c>
      <c r="V163" s="36">
        <v>22</v>
      </c>
      <c r="W163" s="32">
        <v>49</v>
      </c>
      <c r="X163" s="36">
        <v>20</v>
      </c>
      <c r="Y163" s="32">
        <v>49</v>
      </c>
      <c r="Z163" s="36">
        <v>11</v>
      </c>
      <c r="AA163" s="32">
        <v>31</v>
      </c>
      <c r="AB163" s="36">
        <v>11</v>
      </c>
      <c r="AC163" s="32">
        <v>28</v>
      </c>
      <c r="AD163" s="36">
        <v>6</v>
      </c>
      <c r="AE163" s="32">
        <v>29</v>
      </c>
      <c r="AF163" s="36">
        <v>2</v>
      </c>
      <c r="AG163" s="32">
        <v>17</v>
      </c>
      <c r="AH163" s="36">
        <v>3</v>
      </c>
      <c r="AI163" s="32">
        <v>5</v>
      </c>
      <c r="AJ163" s="36">
        <v>1</v>
      </c>
      <c r="AK163" s="32">
        <v>2</v>
      </c>
      <c r="AL163" s="31">
        <v>0</v>
      </c>
      <c r="AM163" s="135">
        <v>1</v>
      </c>
      <c r="AN163" s="38">
        <v>532</v>
      </c>
      <c r="AO163" s="113">
        <v>196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>
        <v>0</v>
      </c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628" t="s">
        <v>163</v>
      </c>
      <c r="B165" s="629"/>
      <c r="C165" s="175">
        <f t="shared" si="37"/>
        <v>604</v>
      </c>
      <c r="D165" s="176">
        <f t="shared" ref="D165:E170" si="38">SUM(F165+H165+J165+L165+N165+P165+R165+T165+V165+X165+Z165+AB165+AD165+AF165+AH165+AJ165+AL165)</f>
        <v>252</v>
      </c>
      <c r="E165" s="177">
        <f t="shared" si="38"/>
        <v>352</v>
      </c>
      <c r="F165" s="27">
        <v>54</v>
      </c>
      <c r="G165" s="26">
        <v>49</v>
      </c>
      <c r="H165" s="27">
        <v>19</v>
      </c>
      <c r="I165" s="26">
        <v>14</v>
      </c>
      <c r="J165" s="27">
        <v>2</v>
      </c>
      <c r="K165" s="28">
        <v>17</v>
      </c>
      <c r="L165" s="27">
        <v>4</v>
      </c>
      <c r="M165" s="28">
        <v>6</v>
      </c>
      <c r="N165" s="27">
        <v>2</v>
      </c>
      <c r="O165" s="28">
        <v>6</v>
      </c>
      <c r="P165" s="27">
        <v>3</v>
      </c>
      <c r="Q165" s="28">
        <v>3</v>
      </c>
      <c r="R165" s="27">
        <v>4</v>
      </c>
      <c r="S165" s="28">
        <v>13</v>
      </c>
      <c r="T165" s="27">
        <v>3</v>
      </c>
      <c r="U165" s="28">
        <v>17</v>
      </c>
      <c r="V165" s="27">
        <v>4</v>
      </c>
      <c r="W165" s="28">
        <v>14</v>
      </c>
      <c r="X165" s="27">
        <v>4</v>
      </c>
      <c r="Y165" s="28">
        <v>17</v>
      </c>
      <c r="Z165" s="27">
        <v>10</v>
      </c>
      <c r="AA165" s="28">
        <v>17</v>
      </c>
      <c r="AB165" s="27">
        <v>12</v>
      </c>
      <c r="AC165" s="28">
        <v>25</v>
      </c>
      <c r="AD165" s="27">
        <v>22</v>
      </c>
      <c r="AE165" s="28">
        <v>30</v>
      </c>
      <c r="AF165" s="27">
        <v>26</v>
      </c>
      <c r="AG165" s="28">
        <v>29</v>
      </c>
      <c r="AH165" s="27">
        <v>19</v>
      </c>
      <c r="AI165" s="26">
        <v>34</v>
      </c>
      <c r="AJ165" s="27">
        <v>28</v>
      </c>
      <c r="AK165" s="26">
        <v>25</v>
      </c>
      <c r="AL165" s="51">
        <v>36</v>
      </c>
      <c r="AM165" s="161">
        <v>36</v>
      </c>
      <c r="AN165" s="26">
        <v>604</v>
      </c>
      <c r="AO165" s="162">
        <v>517</v>
      </c>
      <c r="AP165" s="162">
        <v>1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80</v>
      </c>
      <c r="D166" s="165">
        <f t="shared" si="38"/>
        <v>23</v>
      </c>
      <c r="E166" s="166">
        <f t="shared" si="38"/>
        <v>57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0</v>
      </c>
      <c r="M166" s="32">
        <v>0</v>
      </c>
      <c r="N166" s="36">
        <v>0</v>
      </c>
      <c r="O166" s="32">
        <v>0</v>
      </c>
      <c r="P166" s="36">
        <v>0</v>
      </c>
      <c r="Q166" s="32">
        <v>1</v>
      </c>
      <c r="R166" s="36">
        <v>2</v>
      </c>
      <c r="S166" s="32">
        <v>4</v>
      </c>
      <c r="T166" s="36">
        <v>1</v>
      </c>
      <c r="U166" s="32">
        <v>4</v>
      </c>
      <c r="V166" s="36">
        <v>2</v>
      </c>
      <c r="W166" s="32">
        <v>8</v>
      </c>
      <c r="X166" s="36">
        <v>3</v>
      </c>
      <c r="Y166" s="32">
        <v>8</v>
      </c>
      <c r="Z166" s="36">
        <v>0</v>
      </c>
      <c r="AA166" s="32">
        <v>6</v>
      </c>
      <c r="AB166" s="36">
        <v>3</v>
      </c>
      <c r="AC166" s="38">
        <v>4</v>
      </c>
      <c r="AD166" s="36">
        <v>1</v>
      </c>
      <c r="AE166" s="38">
        <v>7</v>
      </c>
      <c r="AF166" s="36">
        <v>3</v>
      </c>
      <c r="AG166" s="38">
        <v>2</v>
      </c>
      <c r="AH166" s="36">
        <v>4</v>
      </c>
      <c r="AI166" s="38">
        <v>8</v>
      </c>
      <c r="AJ166" s="36">
        <v>1</v>
      </c>
      <c r="AK166" s="38">
        <v>3</v>
      </c>
      <c r="AL166" s="31">
        <v>3</v>
      </c>
      <c r="AM166" s="135">
        <v>2</v>
      </c>
      <c r="AN166" s="38">
        <v>80</v>
      </c>
      <c r="AO166" s="113">
        <v>18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50</v>
      </c>
      <c r="D167" s="180">
        <f t="shared" si="38"/>
        <v>30</v>
      </c>
      <c r="E167" s="166">
        <f t="shared" si="38"/>
        <v>20</v>
      </c>
      <c r="F167" s="36">
        <v>13</v>
      </c>
      <c r="G167" s="38">
        <v>3</v>
      </c>
      <c r="H167" s="36">
        <v>8</v>
      </c>
      <c r="I167" s="38">
        <v>7</v>
      </c>
      <c r="J167" s="36">
        <v>0</v>
      </c>
      <c r="K167" s="32">
        <v>1</v>
      </c>
      <c r="L167" s="36">
        <v>2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1</v>
      </c>
      <c r="T167" s="36">
        <v>0</v>
      </c>
      <c r="U167" s="32">
        <v>0</v>
      </c>
      <c r="V167" s="36">
        <v>0</v>
      </c>
      <c r="W167" s="32">
        <v>2</v>
      </c>
      <c r="X167" s="36">
        <v>1</v>
      </c>
      <c r="Y167" s="32">
        <v>0</v>
      </c>
      <c r="Z167" s="36">
        <v>0</v>
      </c>
      <c r="AA167" s="32">
        <v>2</v>
      </c>
      <c r="AB167" s="36">
        <v>0</v>
      </c>
      <c r="AC167" s="38">
        <v>1</v>
      </c>
      <c r="AD167" s="36">
        <v>1</v>
      </c>
      <c r="AE167" s="38">
        <v>0</v>
      </c>
      <c r="AF167" s="36">
        <v>2</v>
      </c>
      <c r="AG167" s="38">
        <v>0</v>
      </c>
      <c r="AH167" s="36">
        <v>2</v>
      </c>
      <c r="AI167" s="38">
        <v>0</v>
      </c>
      <c r="AJ167" s="36">
        <v>0</v>
      </c>
      <c r="AK167" s="38">
        <v>1</v>
      </c>
      <c r="AL167" s="31">
        <v>1</v>
      </c>
      <c r="AM167" s="135">
        <v>2</v>
      </c>
      <c r="AN167" s="38">
        <v>50</v>
      </c>
      <c r="AO167" s="113">
        <v>46</v>
      </c>
      <c r="AP167" s="113">
        <v>1</v>
      </c>
      <c r="AQ167" s="38">
        <v>1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415</v>
      </c>
      <c r="D168" s="165">
        <f t="shared" si="38"/>
        <v>162</v>
      </c>
      <c r="E168" s="166">
        <f t="shared" si="38"/>
        <v>253</v>
      </c>
      <c r="F168" s="36">
        <v>7</v>
      </c>
      <c r="G168" s="38">
        <v>3</v>
      </c>
      <c r="H168" s="36">
        <v>21</v>
      </c>
      <c r="I168" s="38">
        <v>21</v>
      </c>
      <c r="J168" s="36">
        <v>20</v>
      </c>
      <c r="K168" s="32">
        <v>17</v>
      </c>
      <c r="L168" s="36">
        <v>4</v>
      </c>
      <c r="M168" s="32">
        <v>5</v>
      </c>
      <c r="N168" s="36">
        <v>1</v>
      </c>
      <c r="O168" s="32">
        <v>1</v>
      </c>
      <c r="P168" s="36">
        <v>3</v>
      </c>
      <c r="Q168" s="32">
        <v>3</v>
      </c>
      <c r="R168" s="36">
        <v>4</v>
      </c>
      <c r="S168" s="32">
        <v>0</v>
      </c>
      <c r="T168" s="36">
        <v>1</v>
      </c>
      <c r="U168" s="32">
        <v>0</v>
      </c>
      <c r="V168" s="36">
        <v>1</v>
      </c>
      <c r="W168" s="32">
        <v>2</v>
      </c>
      <c r="X168" s="36">
        <v>1</v>
      </c>
      <c r="Y168" s="32">
        <v>4</v>
      </c>
      <c r="Z168" s="36">
        <v>3</v>
      </c>
      <c r="AA168" s="32">
        <v>0</v>
      </c>
      <c r="AB168" s="36">
        <v>3</v>
      </c>
      <c r="AC168" s="32">
        <v>3</v>
      </c>
      <c r="AD168" s="36">
        <v>3</v>
      </c>
      <c r="AE168" s="32">
        <v>7</v>
      </c>
      <c r="AF168" s="36">
        <v>31</v>
      </c>
      <c r="AG168" s="32">
        <v>65</v>
      </c>
      <c r="AH168" s="36">
        <v>22</v>
      </c>
      <c r="AI168" s="38">
        <v>52</v>
      </c>
      <c r="AJ168" s="36">
        <v>20</v>
      </c>
      <c r="AK168" s="38">
        <v>42</v>
      </c>
      <c r="AL168" s="31">
        <v>17</v>
      </c>
      <c r="AM168" s="135">
        <v>28</v>
      </c>
      <c r="AN168" s="38">
        <v>415</v>
      </c>
      <c r="AO168" s="113">
        <v>331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718</v>
      </c>
      <c r="D169" s="182">
        <f>SUM(F169+H169+J169+L169+N169+P169+R169+T169+V169+X169+Z169+AB169+AD169+AF169+AH169+AJ169+AL169)</f>
        <v>539</v>
      </c>
      <c r="E169" s="183">
        <f>SUM(G169+I169+K169+M169+O169+Q169+S169+U169+W169+Y169+AA169+AC169+AE169+AG169+AI169+AK169+AM169)</f>
        <v>179</v>
      </c>
      <c r="F169" s="98">
        <v>9</v>
      </c>
      <c r="G169" s="184">
        <v>20</v>
      </c>
      <c r="H169" s="98">
        <v>18</v>
      </c>
      <c r="I169" s="184">
        <v>1</v>
      </c>
      <c r="J169" s="98">
        <v>27</v>
      </c>
      <c r="K169" s="185">
        <v>15</v>
      </c>
      <c r="L169" s="98">
        <v>11</v>
      </c>
      <c r="M169" s="185">
        <v>9</v>
      </c>
      <c r="N169" s="98">
        <v>4</v>
      </c>
      <c r="O169" s="185">
        <v>1</v>
      </c>
      <c r="P169" s="98">
        <v>7</v>
      </c>
      <c r="Q169" s="185">
        <v>0</v>
      </c>
      <c r="R169" s="98">
        <v>1</v>
      </c>
      <c r="S169" s="185">
        <v>0</v>
      </c>
      <c r="T169" s="98">
        <v>12</v>
      </c>
      <c r="U169" s="185">
        <v>0</v>
      </c>
      <c r="V169" s="98">
        <v>21</v>
      </c>
      <c r="W169" s="185">
        <v>5</v>
      </c>
      <c r="X169" s="98">
        <v>5</v>
      </c>
      <c r="Y169" s="185">
        <v>11</v>
      </c>
      <c r="Z169" s="98">
        <v>51</v>
      </c>
      <c r="AA169" s="185">
        <v>8</v>
      </c>
      <c r="AB169" s="98">
        <v>95</v>
      </c>
      <c r="AC169" s="185">
        <v>10</v>
      </c>
      <c r="AD169" s="98">
        <v>88</v>
      </c>
      <c r="AE169" s="185">
        <v>24</v>
      </c>
      <c r="AF169" s="98">
        <v>33</v>
      </c>
      <c r="AG169" s="185">
        <v>30</v>
      </c>
      <c r="AH169" s="98">
        <v>34</v>
      </c>
      <c r="AI169" s="184">
        <v>10</v>
      </c>
      <c r="AJ169" s="98">
        <v>12</v>
      </c>
      <c r="AK169" s="184">
        <v>3</v>
      </c>
      <c r="AL169" s="186">
        <v>111</v>
      </c>
      <c r="AM169" s="187">
        <v>32</v>
      </c>
      <c r="AN169" s="184">
        <v>714</v>
      </c>
      <c r="AO169" s="188">
        <v>92</v>
      </c>
      <c r="AP169" s="188">
        <v>1</v>
      </c>
      <c r="AQ169" s="184">
        <v>19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726" t="s">
        <v>99</v>
      </c>
      <c r="B171" s="727"/>
      <c r="C171" s="193">
        <f t="shared" ref="C171:AQ171" si="39">SUM(C160:C170)</f>
        <v>3679</v>
      </c>
      <c r="D171" s="194">
        <f t="shared" si="39"/>
        <v>1643</v>
      </c>
      <c r="E171" s="170">
        <f t="shared" si="39"/>
        <v>2036</v>
      </c>
      <c r="F171" s="70">
        <f t="shared" si="39"/>
        <v>92</v>
      </c>
      <c r="G171" s="124">
        <f t="shared" si="39"/>
        <v>78</v>
      </c>
      <c r="H171" s="70">
        <f t="shared" si="39"/>
        <v>70</v>
      </c>
      <c r="I171" s="124">
        <f t="shared" si="39"/>
        <v>45</v>
      </c>
      <c r="J171" s="743">
        <f t="shared" si="39"/>
        <v>53</v>
      </c>
      <c r="K171" s="606">
        <f t="shared" si="39"/>
        <v>55</v>
      </c>
      <c r="L171" s="743">
        <f t="shared" si="39"/>
        <v>26</v>
      </c>
      <c r="M171" s="606">
        <f t="shared" si="39"/>
        <v>39</v>
      </c>
      <c r="N171" s="743">
        <f t="shared" si="39"/>
        <v>21</v>
      </c>
      <c r="O171" s="606">
        <f t="shared" si="39"/>
        <v>60</v>
      </c>
      <c r="P171" s="743">
        <f t="shared" si="39"/>
        <v>33</v>
      </c>
      <c r="Q171" s="606">
        <f t="shared" si="39"/>
        <v>104</v>
      </c>
      <c r="R171" s="743">
        <f t="shared" si="39"/>
        <v>41</v>
      </c>
      <c r="S171" s="606">
        <f t="shared" si="39"/>
        <v>145</v>
      </c>
      <c r="T171" s="743">
        <f t="shared" si="39"/>
        <v>62</v>
      </c>
      <c r="U171" s="606">
        <f t="shared" si="39"/>
        <v>134</v>
      </c>
      <c r="V171" s="743">
        <f t="shared" si="39"/>
        <v>60</v>
      </c>
      <c r="W171" s="606">
        <f t="shared" si="39"/>
        <v>117</v>
      </c>
      <c r="X171" s="743">
        <f t="shared" si="39"/>
        <v>46</v>
      </c>
      <c r="Y171" s="606">
        <f t="shared" si="39"/>
        <v>118</v>
      </c>
      <c r="Z171" s="743">
        <f t="shared" si="39"/>
        <v>92</v>
      </c>
      <c r="AA171" s="606">
        <f t="shared" si="39"/>
        <v>96</v>
      </c>
      <c r="AB171" s="743">
        <f t="shared" si="39"/>
        <v>167</v>
      </c>
      <c r="AC171" s="606">
        <f t="shared" si="39"/>
        <v>139</v>
      </c>
      <c r="AD171" s="743">
        <f t="shared" si="39"/>
        <v>167</v>
      </c>
      <c r="AE171" s="606">
        <f t="shared" si="39"/>
        <v>153</v>
      </c>
      <c r="AF171" s="743">
        <f t="shared" si="39"/>
        <v>166</v>
      </c>
      <c r="AG171" s="606">
        <f t="shared" si="39"/>
        <v>217</v>
      </c>
      <c r="AH171" s="743">
        <f t="shared" si="39"/>
        <v>161</v>
      </c>
      <c r="AI171" s="606">
        <f t="shared" si="39"/>
        <v>196</v>
      </c>
      <c r="AJ171" s="743">
        <f t="shared" si="39"/>
        <v>151</v>
      </c>
      <c r="AK171" s="606">
        <f t="shared" si="39"/>
        <v>157</v>
      </c>
      <c r="AL171" s="757">
        <f t="shared" si="39"/>
        <v>235</v>
      </c>
      <c r="AM171" s="631">
        <f t="shared" si="39"/>
        <v>183</v>
      </c>
      <c r="AN171" s="124">
        <f t="shared" si="39"/>
        <v>3675</v>
      </c>
      <c r="AO171" s="123">
        <f t="shared" si="39"/>
        <v>2164</v>
      </c>
      <c r="AP171" s="123">
        <f t="shared" si="39"/>
        <v>4</v>
      </c>
      <c r="AQ171" s="124">
        <f t="shared" si="39"/>
        <v>26</v>
      </c>
    </row>
    <row r="172" spans="1:71" s="14" customFormat="1" ht="12" x14ac:dyDescent="0.2">
      <c r="A172" s="144" t="s">
        <v>169</v>
      </c>
      <c r="B172" s="758"/>
      <c r="C172" s="758"/>
      <c r="D172" s="758"/>
      <c r="E172" s="758"/>
      <c r="F172" s="758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759" t="s">
        <v>170</v>
      </c>
      <c r="B173" s="710" t="s">
        <v>151</v>
      </c>
      <c r="C173" s="746" t="s">
        <v>149</v>
      </c>
      <c r="D173" s="538"/>
      <c r="E173" s="747"/>
      <c r="F173" s="711" t="s">
        <v>152</v>
      </c>
      <c r="G173" s="713"/>
      <c r="H173" s="713"/>
      <c r="I173" s="713"/>
      <c r="J173" s="713"/>
      <c r="K173" s="713"/>
      <c r="L173" s="713"/>
      <c r="M173" s="713"/>
      <c r="N173" s="713"/>
      <c r="O173" s="713"/>
      <c r="P173" s="713"/>
      <c r="Q173" s="713"/>
      <c r="R173" s="713"/>
      <c r="S173" s="713"/>
      <c r="T173" s="713"/>
      <c r="U173" s="713"/>
      <c r="V173" s="713"/>
      <c r="W173" s="713"/>
      <c r="X173" s="713"/>
      <c r="Y173" s="713"/>
      <c r="Z173" s="713"/>
      <c r="AA173" s="713"/>
      <c r="AB173" s="713"/>
      <c r="AC173" s="713"/>
      <c r="AD173" s="713"/>
      <c r="AE173" s="713"/>
      <c r="AF173" s="713"/>
      <c r="AG173" s="713"/>
      <c r="AH173" s="713"/>
      <c r="AI173" s="713"/>
      <c r="AJ173" s="713"/>
      <c r="AK173" s="713"/>
      <c r="AL173" s="713"/>
      <c r="AM173" s="748"/>
      <c r="AN173" s="708" t="s">
        <v>9</v>
      </c>
      <c r="AO173" s="537" t="s">
        <v>171</v>
      </c>
      <c r="AP173" s="708"/>
      <c r="AQ173" s="710" t="s">
        <v>154</v>
      </c>
      <c r="AR173" s="708" t="s">
        <v>155</v>
      </c>
      <c r="AS173" s="710" t="s">
        <v>172</v>
      </c>
      <c r="AT173" s="710" t="s">
        <v>173</v>
      </c>
    </row>
    <row r="174" spans="1:71" x14ac:dyDescent="0.25">
      <c r="A174" s="500"/>
      <c r="B174" s="493"/>
      <c r="C174" s="505"/>
      <c r="D174" s="506"/>
      <c r="E174" s="507"/>
      <c r="F174" s="726" t="s">
        <v>13</v>
      </c>
      <c r="G174" s="727"/>
      <c r="H174" s="726" t="s">
        <v>14</v>
      </c>
      <c r="I174" s="727"/>
      <c r="J174" s="726" t="s">
        <v>15</v>
      </c>
      <c r="K174" s="727"/>
      <c r="L174" s="726" t="s">
        <v>16</v>
      </c>
      <c r="M174" s="727"/>
      <c r="N174" s="726" t="s">
        <v>17</v>
      </c>
      <c r="O174" s="727"/>
      <c r="P174" s="711" t="s">
        <v>18</v>
      </c>
      <c r="Q174" s="712"/>
      <c r="R174" s="711" t="s">
        <v>19</v>
      </c>
      <c r="S174" s="712"/>
      <c r="T174" s="711" t="s">
        <v>20</v>
      </c>
      <c r="U174" s="712"/>
      <c r="V174" s="711" t="s">
        <v>21</v>
      </c>
      <c r="W174" s="712"/>
      <c r="X174" s="711" t="s">
        <v>22</v>
      </c>
      <c r="Y174" s="712"/>
      <c r="Z174" s="711" t="s">
        <v>23</v>
      </c>
      <c r="AA174" s="712"/>
      <c r="AB174" s="711" t="s">
        <v>24</v>
      </c>
      <c r="AC174" s="712"/>
      <c r="AD174" s="711" t="s">
        <v>25</v>
      </c>
      <c r="AE174" s="712"/>
      <c r="AF174" s="711" t="s">
        <v>26</v>
      </c>
      <c r="AG174" s="712"/>
      <c r="AH174" s="711" t="s">
        <v>27</v>
      </c>
      <c r="AI174" s="712"/>
      <c r="AJ174" s="711" t="s">
        <v>28</v>
      </c>
      <c r="AK174" s="712"/>
      <c r="AL174" s="711" t="s">
        <v>29</v>
      </c>
      <c r="AM174" s="748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760" t="s">
        <v>156</v>
      </c>
      <c r="D175" s="761" t="s">
        <v>174</v>
      </c>
      <c r="E175" s="201" t="s">
        <v>175</v>
      </c>
      <c r="F175" s="762" t="s">
        <v>174</v>
      </c>
      <c r="G175" s="569" t="s">
        <v>175</v>
      </c>
      <c r="H175" s="714" t="s">
        <v>174</v>
      </c>
      <c r="I175" s="750" t="s">
        <v>175</v>
      </c>
      <c r="J175" s="762" t="s">
        <v>174</v>
      </c>
      <c r="K175" s="569" t="s">
        <v>175</v>
      </c>
      <c r="L175" s="762" t="s">
        <v>174</v>
      </c>
      <c r="M175" s="569" t="s">
        <v>175</v>
      </c>
      <c r="N175" s="762" t="s">
        <v>174</v>
      </c>
      <c r="O175" s="569" t="s">
        <v>175</v>
      </c>
      <c r="P175" s="714" t="s">
        <v>174</v>
      </c>
      <c r="Q175" s="750" t="s">
        <v>175</v>
      </c>
      <c r="R175" s="714" t="s">
        <v>174</v>
      </c>
      <c r="S175" s="750" t="s">
        <v>175</v>
      </c>
      <c r="T175" s="762" t="s">
        <v>174</v>
      </c>
      <c r="U175" s="569" t="s">
        <v>175</v>
      </c>
      <c r="V175" s="714" t="s">
        <v>174</v>
      </c>
      <c r="W175" s="750" t="s">
        <v>175</v>
      </c>
      <c r="X175" s="714" t="s">
        <v>174</v>
      </c>
      <c r="Y175" s="750" t="s">
        <v>175</v>
      </c>
      <c r="Z175" s="762" t="s">
        <v>174</v>
      </c>
      <c r="AA175" s="569" t="s">
        <v>175</v>
      </c>
      <c r="AB175" s="762" t="s">
        <v>174</v>
      </c>
      <c r="AC175" s="569" t="s">
        <v>175</v>
      </c>
      <c r="AD175" s="714" t="s">
        <v>174</v>
      </c>
      <c r="AE175" s="750" t="s">
        <v>175</v>
      </c>
      <c r="AF175" s="714" t="s">
        <v>174</v>
      </c>
      <c r="AG175" s="750" t="s">
        <v>175</v>
      </c>
      <c r="AH175" s="762" t="s">
        <v>174</v>
      </c>
      <c r="AI175" s="569" t="s">
        <v>175</v>
      </c>
      <c r="AJ175" s="714" t="s">
        <v>174</v>
      </c>
      <c r="AK175" s="750" t="s">
        <v>175</v>
      </c>
      <c r="AL175" s="762" t="s">
        <v>174</v>
      </c>
      <c r="AM175" s="608" t="s">
        <v>175</v>
      </c>
      <c r="AN175" s="495"/>
      <c r="AO175" s="428" t="s">
        <v>176</v>
      </c>
      <c r="AP175" s="569" t="s">
        <v>177</v>
      </c>
      <c r="AQ175" s="494"/>
      <c r="AR175" s="495"/>
      <c r="AS175" s="494"/>
      <c r="AT175" s="494"/>
    </row>
    <row r="176" spans="1:71" ht="15" customHeight="1" x14ac:dyDescent="0.25">
      <c r="A176" s="634" t="s">
        <v>178</v>
      </c>
      <c r="B176" s="635" t="s">
        <v>157</v>
      </c>
      <c r="C176" s="636">
        <f t="shared" ref="C176:C186" si="40">SUM(D176+E176)</f>
        <v>0</v>
      </c>
      <c r="D176" s="637">
        <f>SUM(F176+H176+J176+L176+N176+P176+R176+T176+V176+X176+Z176+AB176+AD176+AF176+AH176+AJ176+AL176)</f>
        <v>0</v>
      </c>
      <c r="E176" s="638">
        <f>SUM(G176+I176+K176+M176+O176+Q176+S176+U176+W176+Y176+AA176+AC176+AE176+AG176+AI176+AK176+AM176)</f>
        <v>0</v>
      </c>
      <c r="F176" s="573"/>
      <c r="G176" s="612"/>
      <c r="H176" s="573"/>
      <c r="I176" s="612"/>
      <c r="J176" s="573"/>
      <c r="K176" s="602"/>
      <c r="L176" s="573"/>
      <c r="M176" s="602"/>
      <c r="N176" s="573"/>
      <c r="O176" s="602"/>
      <c r="P176" s="573"/>
      <c r="Q176" s="602"/>
      <c r="R176" s="573"/>
      <c r="S176" s="602"/>
      <c r="T176" s="573"/>
      <c r="U176" s="602"/>
      <c r="V176" s="573"/>
      <c r="W176" s="602"/>
      <c r="X176" s="573"/>
      <c r="Y176" s="602"/>
      <c r="Z176" s="573"/>
      <c r="AA176" s="602"/>
      <c r="AB176" s="573"/>
      <c r="AC176" s="602"/>
      <c r="AD176" s="573"/>
      <c r="AE176" s="602"/>
      <c r="AF176" s="573"/>
      <c r="AG176" s="602"/>
      <c r="AH176" s="573"/>
      <c r="AI176" s="602"/>
      <c r="AJ176" s="573"/>
      <c r="AK176" s="602"/>
      <c r="AL176" s="639"/>
      <c r="AM176" s="611"/>
      <c r="AN176" s="612"/>
      <c r="AO176" s="603"/>
      <c r="AP176" s="612"/>
      <c r="AQ176" s="627"/>
      <c r="AR176" s="612"/>
      <c r="AS176" s="612"/>
      <c r="AT176" s="612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49</v>
      </c>
      <c r="D177" s="190">
        <f>SUM(F177+H177+J177+L177+N177+P177+R177+T177+V177+X177+Z177+AB177+AD177+AF177+AH177+AJ177+AL177)</f>
        <v>13</v>
      </c>
      <c r="E177" s="191">
        <f t="shared" ref="E177:E184" si="41">SUM(G177+I177+K177+M177+O177+Q177+S177+U177+W177+Y177+AA177+AC177+AE177+AG177+AI177+AK177+AM177)</f>
        <v>36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1</v>
      </c>
      <c r="N177" s="55">
        <v>2</v>
      </c>
      <c r="O177" s="57">
        <v>4</v>
      </c>
      <c r="P177" s="55">
        <v>1</v>
      </c>
      <c r="Q177" s="57">
        <v>8</v>
      </c>
      <c r="R177" s="55">
        <v>4</v>
      </c>
      <c r="S177" s="57">
        <v>9</v>
      </c>
      <c r="T177" s="55">
        <v>4</v>
      </c>
      <c r="U177" s="57">
        <v>1</v>
      </c>
      <c r="V177" s="55">
        <v>2</v>
      </c>
      <c r="W177" s="57">
        <v>0</v>
      </c>
      <c r="X177" s="55">
        <v>0</v>
      </c>
      <c r="Y177" s="57">
        <v>5</v>
      </c>
      <c r="Z177" s="55">
        <v>0</v>
      </c>
      <c r="AA177" s="57">
        <v>1</v>
      </c>
      <c r="AB177" s="55">
        <v>0</v>
      </c>
      <c r="AC177" s="57">
        <v>2</v>
      </c>
      <c r="AD177" s="55">
        <v>0</v>
      </c>
      <c r="AE177" s="57">
        <v>3</v>
      </c>
      <c r="AF177" s="55">
        <v>0</v>
      </c>
      <c r="AG177" s="57">
        <v>2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49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640" t="s">
        <v>179</v>
      </c>
      <c r="B178" s="635" t="s">
        <v>157</v>
      </c>
      <c r="C178" s="636">
        <f t="shared" si="40"/>
        <v>0</v>
      </c>
      <c r="D178" s="637">
        <f t="shared" ref="D178:D184" si="57">SUM(F178+H178+J178+L178+N178+P178+R178+T178+V178+X178+Z178+AB178+AD178+AF178+AH178+AJ178+AL178)</f>
        <v>0</v>
      </c>
      <c r="E178" s="638">
        <f>SUM(G178+I178+K178+M178+O178+Q178+S178+U178+W178+Y178+AA178+AC178+AE178+AG178+AI178+AK178+AM178)</f>
        <v>0</v>
      </c>
      <c r="F178" s="573"/>
      <c r="G178" s="612"/>
      <c r="H178" s="573"/>
      <c r="I178" s="612"/>
      <c r="J178" s="573"/>
      <c r="K178" s="602"/>
      <c r="L178" s="573"/>
      <c r="M178" s="602"/>
      <c r="N178" s="573"/>
      <c r="O178" s="602"/>
      <c r="P178" s="573"/>
      <c r="Q178" s="602"/>
      <c r="R178" s="573"/>
      <c r="S178" s="602"/>
      <c r="T178" s="573"/>
      <c r="U178" s="602"/>
      <c r="V178" s="573"/>
      <c r="W178" s="602"/>
      <c r="X178" s="573"/>
      <c r="Y178" s="602"/>
      <c r="Z178" s="573"/>
      <c r="AA178" s="602"/>
      <c r="AB178" s="573"/>
      <c r="AC178" s="602"/>
      <c r="AD178" s="573"/>
      <c r="AE178" s="602"/>
      <c r="AF178" s="573"/>
      <c r="AG178" s="602"/>
      <c r="AH178" s="573"/>
      <c r="AI178" s="602"/>
      <c r="AJ178" s="573"/>
      <c r="AK178" s="602"/>
      <c r="AL178" s="639"/>
      <c r="AM178" s="611"/>
      <c r="AN178" s="612"/>
      <c r="AO178" s="603"/>
      <c r="AP178" s="612"/>
      <c r="AQ178" s="627"/>
      <c r="AR178" s="612"/>
      <c r="AS178" s="612"/>
      <c r="AT178" s="612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/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753" t="s">
        <v>181</v>
      </c>
      <c r="B181" s="635" t="s">
        <v>157</v>
      </c>
      <c r="C181" s="636">
        <f t="shared" si="40"/>
        <v>0</v>
      </c>
      <c r="D181" s="637">
        <f t="shared" si="57"/>
        <v>0</v>
      </c>
      <c r="E181" s="638">
        <f t="shared" si="41"/>
        <v>0</v>
      </c>
      <c r="F181" s="573"/>
      <c r="G181" s="612"/>
      <c r="H181" s="573"/>
      <c r="I181" s="612"/>
      <c r="J181" s="573"/>
      <c r="K181" s="602"/>
      <c r="L181" s="573"/>
      <c r="M181" s="602"/>
      <c r="N181" s="573"/>
      <c r="O181" s="602"/>
      <c r="P181" s="573"/>
      <c r="Q181" s="602"/>
      <c r="R181" s="573"/>
      <c r="S181" s="602"/>
      <c r="T181" s="573"/>
      <c r="U181" s="602"/>
      <c r="V181" s="573"/>
      <c r="W181" s="612"/>
      <c r="X181" s="573"/>
      <c r="Y181" s="602"/>
      <c r="Z181" s="573"/>
      <c r="AA181" s="602"/>
      <c r="AB181" s="573"/>
      <c r="AC181" s="602"/>
      <c r="AD181" s="573"/>
      <c r="AE181" s="602"/>
      <c r="AF181" s="573"/>
      <c r="AG181" s="602"/>
      <c r="AH181" s="573"/>
      <c r="AI181" s="602"/>
      <c r="AJ181" s="573"/>
      <c r="AK181" s="602"/>
      <c r="AL181" s="639"/>
      <c r="AM181" s="611"/>
      <c r="AN181" s="612"/>
      <c r="AO181" s="603"/>
      <c r="AP181" s="612"/>
      <c r="AQ181" s="627"/>
      <c r="AR181" s="612"/>
      <c r="AS181" s="612"/>
      <c r="AT181" s="612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192</v>
      </c>
      <c r="D182" s="165">
        <f t="shared" si="57"/>
        <v>150</v>
      </c>
      <c r="E182" s="166">
        <f t="shared" si="41"/>
        <v>42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0</v>
      </c>
      <c r="M182" s="57">
        <v>0</v>
      </c>
      <c r="N182" s="55">
        <v>10</v>
      </c>
      <c r="O182" s="57">
        <v>0</v>
      </c>
      <c r="P182" s="55">
        <v>14</v>
      </c>
      <c r="Q182" s="57">
        <v>4</v>
      </c>
      <c r="R182" s="55">
        <v>20</v>
      </c>
      <c r="S182" s="57">
        <v>8</v>
      </c>
      <c r="T182" s="55">
        <v>34</v>
      </c>
      <c r="U182" s="57">
        <v>5</v>
      </c>
      <c r="V182" s="55">
        <v>19</v>
      </c>
      <c r="W182" s="57">
        <v>11</v>
      </c>
      <c r="X182" s="55">
        <v>20</v>
      </c>
      <c r="Y182" s="57">
        <v>5</v>
      </c>
      <c r="Z182" s="55">
        <v>11</v>
      </c>
      <c r="AA182" s="57">
        <v>4</v>
      </c>
      <c r="AB182" s="55">
        <v>11</v>
      </c>
      <c r="AC182" s="57">
        <v>4</v>
      </c>
      <c r="AD182" s="55">
        <v>6</v>
      </c>
      <c r="AE182" s="57">
        <v>0</v>
      </c>
      <c r="AF182" s="55">
        <v>2</v>
      </c>
      <c r="AG182" s="57">
        <v>1</v>
      </c>
      <c r="AH182" s="55">
        <v>2</v>
      </c>
      <c r="AI182" s="57">
        <v>0</v>
      </c>
      <c r="AJ182" s="55">
        <v>1</v>
      </c>
      <c r="AK182" s="57">
        <v>0</v>
      </c>
      <c r="AL182" s="59">
        <v>0</v>
      </c>
      <c r="AM182" s="192">
        <v>0</v>
      </c>
      <c r="AN182" s="58">
        <v>192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753" t="s">
        <v>182</v>
      </c>
      <c r="B183" s="635" t="s">
        <v>157</v>
      </c>
      <c r="C183" s="636">
        <f t="shared" si="40"/>
        <v>0</v>
      </c>
      <c r="D183" s="637">
        <f t="shared" si="57"/>
        <v>0</v>
      </c>
      <c r="E183" s="638">
        <f t="shared" si="41"/>
        <v>0</v>
      </c>
      <c r="F183" s="573"/>
      <c r="G183" s="612"/>
      <c r="H183" s="573"/>
      <c r="I183" s="612"/>
      <c r="J183" s="573"/>
      <c r="K183" s="602"/>
      <c r="L183" s="573"/>
      <c r="M183" s="602"/>
      <c r="N183" s="573"/>
      <c r="O183" s="602"/>
      <c r="P183" s="573"/>
      <c r="Q183" s="602"/>
      <c r="R183" s="573"/>
      <c r="S183" s="602"/>
      <c r="T183" s="573"/>
      <c r="U183" s="602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612"/>
      <c r="AO183" s="603"/>
      <c r="AP183" s="612"/>
      <c r="AQ183" s="627"/>
      <c r="AR183" s="612"/>
      <c r="AS183" s="612"/>
      <c r="AT183" s="612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11</v>
      </c>
      <c r="D184" s="165">
        <f t="shared" si="57"/>
        <v>6</v>
      </c>
      <c r="E184" s="166">
        <f t="shared" si="41"/>
        <v>5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1</v>
      </c>
      <c r="Q184" s="57">
        <v>1</v>
      </c>
      <c r="R184" s="55">
        <v>2</v>
      </c>
      <c r="S184" s="57">
        <v>2</v>
      </c>
      <c r="T184" s="55">
        <v>1</v>
      </c>
      <c r="U184" s="57">
        <v>1</v>
      </c>
      <c r="V184" s="106">
        <v>1</v>
      </c>
      <c r="W184" s="26">
        <v>1</v>
      </c>
      <c r="X184" s="27">
        <v>0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1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11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763" t="s">
        <v>183</v>
      </c>
      <c r="B185" s="635" t="s">
        <v>157</v>
      </c>
      <c r="C185" s="764">
        <f t="shared" si="40"/>
        <v>0</v>
      </c>
      <c r="D185" s="755">
        <f>SUM(L185+N185+P185+R185+T185+V185+X185+Z185+AB185+AD185+AF185+AH185+AJ185+AL185)</f>
        <v>0</v>
      </c>
      <c r="E185" s="756">
        <f>SUM(M185+O185+Q185+S185+U185+W185+Y185+AA185+AC185+AE185+AG185+AI185+AK185+AM185)</f>
        <v>0</v>
      </c>
      <c r="F185" s="765"/>
      <c r="G185" s="766"/>
      <c r="H185" s="765"/>
      <c r="I185" s="766"/>
      <c r="J185" s="765"/>
      <c r="K185" s="766"/>
      <c r="L185" s="767"/>
      <c r="M185" s="768"/>
      <c r="N185" s="769"/>
      <c r="O185" s="768"/>
      <c r="P185" s="769"/>
      <c r="Q185" s="768"/>
      <c r="R185" s="769"/>
      <c r="S185" s="768"/>
      <c r="T185" s="769"/>
      <c r="U185" s="768"/>
      <c r="V185" s="769"/>
      <c r="W185" s="768"/>
      <c r="X185" s="769"/>
      <c r="Y185" s="768"/>
      <c r="Z185" s="769"/>
      <c r="AA185" s="768"/>
      <c r="AB185" s="769"/>
      <c r="AC185" s="768"/>
      <c r="AD185" s="769"/>
      <c r="AE185" s="768"/>
      <c r="AF185" s="769"/>
      <c r="AG185" s="768"/>
      <c r="AH185" s="769"/>
      <c r="AI185" s="768"/>
      <c r="AJ185" s="769"/>
      <c r="AK185" s="768"/>
      <c r="AL185" s="770"/>
      <c r="AM185" s="771"/>
      <c r="AN185" s="772"/>
      <c r="AO185" s="773"/>
      <c r="AP185" s="772"/>
      <c r="AQ185" s="774"/>
      <c r="AR185" s="772"/>
      <c r="AS185" s="772"/>
      <c r="AT185" s="772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775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/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41595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",[6]NOMBRE!B2," - ","( ",[6]NOMBRE!C2,[6]NOMBRE!D2,[6]NOMBRE!E2,[6]NOMBRE!F2,[6]NOMBRE!G2," )")</f>
        <v>COMUNA: LINARES - ( 07401 )</v>
      </c>
    </row>
    <row r="3" spans="1:141" x14ac:dyDescent="0.25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141" x14ac:dyDescent="0.25">
      <c r="A4" s="1" t="str">
        <f>CONCATENATE("MES: ",[6]NOMBRE!B6," - ","( ",[6]NOMBRE!C6,[6]NOMBRE!D6," )")</f>
        <v>MES: ABRIL - ( 04 )</v>
      </c>
    </row>
    <row r="5" spans="1:141" x14ac:dyDescent="0.25">
      <c r="A5" s="1" t="str">
        <f>CONCATENATE("AÑO: ",[6]NOMBRE!B7)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776" t="s">
        <v>3</v>
      </c>
      <c r="B9" s="777" t="s">
        <v>4</v>
      </c>
      <c r="C9" s="707"/>
      <c r="D9" s="707"/>
      <c r="E9" s="707"/>
      <c r="F9" s="707"/>
      <c r="G9" s="707"/>
      <c r="H9" s="707"/>
      <c r="I9" s="707"/>
      <c r="J9" s="707"/>
      <c r="K9" s="707"/>
      <c r="L9" s="707"/>
      <c r="M9" s="707"/>
      <c r="N9" s="707"/>
      <c r="O9" s="707"/>
      <c r="P9" s="707"/>
      <c r="Q9" s="707"/>
      <c r="R9" s="707"/>
      <c r="S9" s="707"/>
      <c r="T9" s="707"/>
      <c r="U9" s="707"/>
      <c r="V9" s="778"/>
      <c r="W9" s="776" t="s">
        <v>5</v>
      </c>
      <c r="X9" s="537"/>
      <c r="Y9" s="537"/>
      <c r="Z9" s="537"/>
      <c r="AA9" s="537"/>
      <c r="AB9" s="537"/>
      <c r="AC9" s="537"/>
      <c r="AD9" s="779"/>
      <c r="AE9" s="780" t="s">
        <v>6</v>
      </c>
      <c r="AF9" s="780"/>
    </row>
    <row r="10" spans="1:141" ht="15" customHeight="1" x14ac:dyDescent="0.25">
      <c r="A10" s="531"/>
      <c r="B10" s="781" t="s">
        <v>7</v>
      </c>
      <c r="C10" s="776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779"/>
      <c r="T10" s="781" t="s">
        <v>9</v>
      </c>
      <c r="U10" s="782" t="s">
        <v>10</v>
      </c>
      <c r="V10" s="783"/>
      <c r="W10" s="713" t="s">
        <v>11</v>
      </c>
      <c r="X10" s="713"/>
      <c r="Y10" s="713"/>
      <c r="Z10" s="783"/>
      <c r="AA10" s="782" t="s">
        <v>12</v>
      </c>
      <c r="AB10" s="713"/>
      <c r="AC10" s="713"/>
      <c r="AD10" s="783"/>
      <c r="AE10" s="780"/>
      <c r="AF10" s="780"/>
    </row>
    <row r="11" spans="1:141" ht="32.25" customHeight="1" x14ac:dyDescent="0.25">
      <c r="A11" s="532"/>
      <c r="B11" s="494"/>
      <c r="C11" s="784" t="s">
        <v>13</v>
      </c>
      <c r="D11" s="785" t="s">
        <v>14</v>
      </c>
      <c r="E11" s="786" t="s">
        <v>15</v>
      </c>
      <c r="F11" s="786" t="s">
        <v>16</v>
      </c>
      <c r="G11" s="786" t="s">
        <v>17</v>
      </c>
      <c r="H11" s="787" t="s">
        <v>18</v>
      </c>
      <c r="I11" s="787" t="s">
        <v>19</v>
      </c>
      <c r="J11" s="787" t="s">
        <v>20</v>
      </c>
      <c r="K11" s="787" t="s">
        <v>21</v>
      </c>
      <c r="L11" s="787" t="s">
        <v>22</v>
      </c>
      <c r="M11" s="787" t="s">
        <v>23</v>
      </c>
      <c r="N11" s="787" t="s">
        <v>24</v>
      </c>
      <c r="O11" s="787" t="s">
        <v>25</v>
      </c>
      <c r="P11" s="787" t="s">
        <v>26</v>
      </c>
      <c r="Q11" s="787" t="s">
        <v>27</v>
      </c>
      <c r="R11" s="787" t="s">
        <v>28</v>
      </c>
      <c r="S11" s="788" t="s">
        <v>29</v>
      </c>
      <c r="T11" s="495"/>
      <c r="U11" s="789" t="s">
        <v>30</v>
      </c>
      <c r="V11" s="788" t="s">
        <v>31</v>
      </c>
      <c r="W11" s="717" t="s">
        <v>32</v>
      </c>
      <c r="X11" s="790" t="s">
        <v>33</v>
      </c>
      <c r="Y11" s="786" t="s">
        <v>34</v>
      </c>
      <c r="Z11" s="788" t="s">
        <v>35</v>
      </c>
      <c r="AA11" s="790" t="s">
        <v>32</v>
      </c>
      <c r="AB11" s="790" t="s">
        <v>33</v>
      </c>
      <c r="AC11" s="786" t="s">
        <v>34</v>
      </c>
      <c r="AD11" s="788" t="s">
        <v>36</v>
      </c>
      <c r="AE11" s="784" t="s">
        <v>37</v>
      </c>
      <c r="AF11" s="788" t="s">
        <v>38</v>
      </c>
    </row>
    <row r="12" spans="1:141" x14ac:dyDescent="0.25">
      <c r="A12" s="23" t="s">
        <v>39</v>
      </c>
      <c r="B12" s="24">
        <f>SUM(C12:S12)</f>
        <v>472</v>
      </c>
      <c r="C12" s="791">
        <v>222</v>
      </c>
      <c r="D12" s="792">
        <v>104</v>
      </c>
      <c r="E12" s="792">
        <v>117</v>
      </c>
      <c r="F12" s="792">
        <v>28</v>
      </c>
      <c r="G12" s="793">
        <v>1</v>
      </c>
      <c r="H12" s="793">
        <v>0</v>
      </c>
      <c r="I12" s="793">
        <v>0</v>
      </c>
      <c r="J12" s="793">
        <v>0</v>
      </c>
      <c r="K12" s="793">
        <v>0</v>
      </c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3">
        <v>0</v>
      </c>
      <c r="R12" s="793">
        <v>0</v>
      </c>
      <c r="S12" s="794">
        <v>0</v>
      </c>
      <c r="T12" s="26">
        <v>472</v>
      </c>
      <c r="U12" s="27">
        <v>250</v>
      </c>
      <c r="V12" s="28">
        <v>222</v>
      </c>
      <c r="W12" s="23">
        <f>SUM(X12+Y12+Z12)</f>
        <v>158</v>
      </c>
      <c r="X12" s="27">
        <v>20</v>
      </c>
      <c r="Y12" s="29">
        <v>138</v>
      </c>
      <c r="Z12" s="28">
        <v>0</v>
      </c>
      <c r="AA12" s="795">
        <f>SUM(AB12+AC12+AD12)</f>
        <v>11</v>
      </c>
      <c r="AB12" s="27">
        <v>0</v>
      </c>
      <c r="AC12" s="29">
        <v>11</v>
      </c>
      <c r="AD12" s="28">
        <v>0</v>
      </c>
      <c r="AE12" s="31"/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1793</v>
      </c>
      <c r="C13" s="36">
        <v>0</v>
      </c>
      <c r="D13" s="37">
        <v>0</v>
      </c>
      <c r="E13" s="37">
        <v>0</v>
      </c>
      <c r="F13" s="37">
        <v>18</v>
      </c>
      <c r="G13" s="37">
        <v>47</v>
      </c>
      <c r="H13" s="37">
        <v>90</v>
      </c>
      <c r="I13" s="37">
        <v>113</v>
      </c>
      <c r="J13" s="37">
        <v>91</v>
      </c>
      <c r="K13" s="37">
        <v>105</v>
      </c>
      <c r="L13" s="37">
        <v>97</v>
      </c>
      <c r="M13" s="37">
        <v>137</v>
      </c>
      <c r="N13" s="37">
        <v>190</v>
      </c>
      <c r="O13" s="37">
        <v>216</v>
      </c>
      <c r="P13" s="37">
        <v>193</v>
      </c>
      <c r="Q13" s="37">
        <v>194</v>
      </c>
      <c r="R13" s="37">
        <v>135</v>
      </c>
      <c r="S13" s="32">
        <v>167</v>
      </c>
      <c r="T13" s="38">
        <v>1793</v>
      </c>
      <c r="U13" s="36">
        <v>614</v>
      </c>
      <c r="V13" s="32">
        <v>1179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628</v>
      </c>
      <c r="AB13" s="36">
        <v>170</v>
      </c>
      <c r="AC13" s="40">
        <v>457</v>
      </c>
      <c r="AD13" s="32">
        <v>1</v>
      </c>
      <c r="AE13" s="31"/>
      <c r="AF13" s="32">
        <v>396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/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61</v>
      </c>
      <c r="C15" s="36">
        <v>27</v>
      </c>
      <c r="D15" s="37">
        <v>22</v>
      </c>
      <c r="E15" s="37">
        <v>11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61</v>
      </c>
      <c r="U15" s="36">
        <v>35</v>
      </c>
      <c r="V15" s="32">
        <v>26</v>
      </c>
      <c r="W15" s="35">
        <f t="shared" si="1"/>
        <v>10</v>
      </c>
      <c r="X15" s="36">
        <v>4</v>
      </c>
      <c r="Y15" s="37">
        <v>6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/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106</v>
      </c>
      <c r="C16" s="36">
        <v>0</v>
      </c>
      <c r="D16" s="37">
        <v>0</v>
      </c>
      <c r="E16" s="37">
        <v>0</v>
      </c>
      <c r="F16" s="37">
        <v>4</v>
      </c>
      <c r="G16" s="37">
        <v>2</v>
      </c>
      <c r="H16" s="37">
        <v>3</v>
      </c>
      <c r="I16" s="37">
        <v>1</v>
      </c>
      <c r="J16" s="37">
        <v>1</v>
      </c>
      <c r="K16" s="37">
        <v>3</v>
      </c>
      <c r="L16" s="37">
        <v>4</v>
      </c>
      <c r="M16" s="37">
        <v>2</v>
      </c>
      <c r="N16" s="37">
        <v>4</v>
      </c>
      <c r="O16" s="37">
        <v>7</v>
      </c>
      <c r="P16" s="37">
        <v>18</v>
      </c>
      <c r="Q16" s="37">
        <v>19</v>
      </c>
      <c r="R16" s="37">
        <v>14</v>
      </c>
      <c r="S16" s="32">
        <v>24</v>
      </c>
      <c r="T16" s="38">
        <v>106</v>
      </c>
      <c r="U16" s="36">
        <v>40</v>
      </c>
      <c r="V16" s="32">
        <v>66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36</v>
      </c>
      <c r="AB16" s="36">
        <v>27</v>
      </c>
      <c r="AC16" s="40">
        <v>9</v>
      </c>
      <c r="AD16" s="32">
        <v>0</v>
      </c>
      <c r="AE16" s="31"/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97</v>
      </c>
      <c r="C17" s="36">
        <v>46</v>
      </c>
      <c r="D17" s="37">
        <v>30</v>
      </c>
      <c r="E17" s="37">
        <v>18</v>
      </c>
      <c r="F17" s="37">
        <v>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97</v>
      </c>
      <c r="U17" s="36">
        <v>58</v>
      </c>
      <c r="V17" s="32">
        <v>39</v>
      </c>
      <c r="W17" s="35">
        <f t="shared" si="1"/>
        <v>41</v>
      </c>
      <c r="X17" s="36">
        <v>33</v>
      </c>
      <c r="Y17" s="37">
        <v>8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/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433</v>
      </c>
      <c r="C18" s="36">
        <v>0</v>
      </c>
      <c r="D18" s="37">
        <v>0</v>
      </c>
      <c r="E18" s="37">
        <v>0</v>
      </c>
      <c r="F18" s="37">
        <v>7</v>
      </c>
      <c r="G18" s="37">
        <v>3</v>
      </c>
      <c r="H18" s="37">
        <v>1</v>
      </c>
      <c r="I18" s="37">
        <v>4</v>
      </c>
      <c r="J18" s="37">
        <v>4</v>
      </c>
      <c r="K18" s="37">
        <v>5</v>
      </c>
      <c r="L18" s="37">
        <v>9</v>
      </c>
      <c r="M18" s="37">
        <v>22</v>
      </c>
      <c r="N18" s="37">
        <v>39</v>
      </c>
      <c r="O18" s="37">
        <v>56</v>
      </c>
      <c r="P18" s="37">
        <v>75</v>
      </c>
      <c r="Q18" s="37">
        <v>71</v>
      </c>
      <c r="R18" s="37">
        <v>52</v>
      </c>
      <c r="S18" s="32">
        <v>85</v>
      </c>
      <c r="T18" s="38">
        <v>433</v>
      </c>
      <c r="U18" s="36">
        <v>248</v>
      </c>
      <c r="V18" s="32">
        <v>185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172</v>
      </c>
      <c r="AB18" s="36">
        <v>68</v>
      </c>
      <c r="AC18" s="40">
        <v>104</v>
      </c>
      <c r="AD18" s="32">
        <v>0</v>
      </c>
      <c r="AE18" s="31"/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/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49</v>
      </c>
      <c r="C20" s="36">
        <v>0</v>
      </c>
      <c r="D20" s="37">
        <v>0</v>
      </c>
      <c r="E20" s="37">
        <v>0</v>
      </c>
      <c r="F20" s="37">
        <v>2</v>
      </c>
      <c r="G20" s="37">
        <v>3</v>
      </c>
      <c r="H20" s="37">
        <v>3</v>
      </c>
      <c r="I20" s="37">
        <v>2</v>
      </c>
      <c r="J20" s="37">
        <v>2</v>
      </c>
      <c r="K20" s="37">
        <v>6</v>
      </c>
      <c r="L20" s="37">
        <v>3</v>
      </c>
      <c r="M20" s="37">
        <v>2</v>
      </c>
      <c r="N20" s="37">
        <v>2</v>
      </c>
      <c r="O20" s="37">
        <v>7</v>
      </c>
      <c r="P20" s="37">
        <v>5</v>
      </c>
      <c r="Q20" s="37">
        <v>7</v>
      </c>
      <c r="R20" s="37">
        <v>3</v>
      </c>
      <c r="S20" s="32">
        <v>2</v>
      </c>
      <c r="T20" s="38">
        <v>49</v>
      </c>
      <c r="U20" s="36">
        <v>14</v>
      </c>
      <c r="V20" s="32">
        <v>35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18</v>
      </c>
      <c r="AB20" s="36">
        <v>8</v>
      </c>
      <c r="AC20" s="40">
        <v>10</v>
      </c>
      <c r="AD20" s="32">
        <v>0</v>
      </c>
      <c r="AE20" s="31"/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/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75</v>
      </c>
      <c r="C22" s="36">
        <v>0</v>
      </c>
      <c r="D22" s="37">
        <v>0</v>
      </c>
      <c r="E22" s="37">
        <v>0</v>
      </c>
      <c r="F22" s="37">
        <v>0</v>
      </c>
      <c r="G22" s="37">
        <v>2</v>
      </c>
      <c r="H22" s="37">
        <v>3</v>
      </c>
      <c r="I22" s="37">
        <v>3</v>
      </c>
      <c r="J22" s="37">
        <v>4</v>
      </c>
      <c r="K22" s="37">
        <v>6</v>
      </c>
      <c r="L22" s="37">
        <v>3</v>
      </c>
      <c r="M22" s="37">
        <v>5</v>
      </c>
      <c r="N22" s="37">
        <v>8</v>
      </c>
      <c r="O22" s="37">
        <v>12</v>
      </c>
      <c r="P22" s="37">
        <v>11</v>
      </c>
      <c r="Q22" s="37">
        <v>8</v>
      </c>
      <c r="R22" s="37">
        <v>6</v>
      </c>
      <c r="S22" s="32">
        <v>4</v>
      </c>
      <c r="T22" s="38">
        <v>75</v>
      </c>
      <c r="U22" s="36">
        <v>24</v>
      </c>
      <c r="V22" s="32">
        <v>51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42</v>
      </c>
      <c r="AB22" s="36">
        <v>21</v>
      </c>
      <c r="AC22" s="40">
        <v>21</v>
      </c>
      <c r="AD22" s="32">
        <v>0</v>
      </c>
      <c r="AE22" s="31"/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/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/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/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/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/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/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/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/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/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142</v>
      </c>
      <c r="C32" s="36">
        <v>8</v>
      </c>
      <c r="D32" s="37">
        <v>6</v>
      </c>
      <c r="E32" s="37">
        <v>5</v>
      </c>
      <c r="F32" s="37">
        <v>7</v>
      </c>
      <c r="G32" s="37">
        <v>4</v>
      </c>
      <c r="H32" s="37">
        <v>3</v>
      </c>
      <c r="I32" s="37">
        <v>6</v>
      </c>
      <c r="J32" s="37">
        <v>4</v>
      </c>
      <c r="K32" s="37">
        <v>6</v>
      </c>
      <c r="L32" s="37">
        <v>6</v>
      </c>
      <c r="M32" s="37">
        <v>7</v>
      </c>
      <c r="N32" s="37">
        <v>8</v>
      </c>
      <c r="O32" s="37">
        <v>11</v>
      </c>
      <c r="P32" s="37">
        <v>18</v>
      </c>
      <c r="Q32" s="37">
        <v>12</v>
      </c>
      <c r="R32" s="37">
        <v>18</v>
      </c>
      <c r="S32" s="32">
        <v>13</v>
      </c>
      <c r="T32" s="38">
        <v>142</v>
      </c>
      <c r="U32" s="36">
        <v>49</v>
      </c>
      <c r="V32" s="32">
        <v>93</v>
      </c>
      <c r="W32" s="35">
        <f t="shared" si="1"/>
        <v>9</v>
      </c>
      <c r="X32" s="36">
        <v>3</v>
      </c>
      <c r="Y32" s="37">
        <v>6</v>
      </c>
      <c r="Z32" s="32">
        <v>0</v>
      </c>
      <c r="AA32" s="43">
        <f t="shared" si="2"/>
        <v>57</v>
      </c>
      <c r="AB32" s="36">
        <v>15</v>
      </c>
      <c r="AC32" s="40">
        <v>42</v>
      </c>
      <c r="AD32" s="32">
        <v>0</v>
      </c>
      <c r="AE32" s="31"/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/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/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/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/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/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/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192</v>
      </c>
      <c r="C39" s="46">
        <v>61</v>
      </c>
      <c r="D39" s="45">
        <v>77</v>
      </c>
      <c r="E39" s="45">
        <v>43</v>
      </c>
      <c r="F39" s="45">
        <v>11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192</v>
      </c>
      <c r="U39" s="36">
        <v>138</v>
      </c>
      <c r="V39" s="32">
        <v>54</v>
      </c>
      <c r="W39" s="35">
        <f>SUM(X39+Y39+Z39)</f>
        <v>48</v>
      </c>
      <c r="X39" s="36">
        <v>30</v>
      </c>
      <c r="Y39" s="37">
        <v>18</v>
      </c>
      <c r="Z39" s="32">
        <v>0</v>
      </c>
      <c r="AA39" s="43">
        <f>SUM(AB39+AC39+AD39)</f>
        <v>2</v>
      </c>
      <c r="AB39" s="36">
        <v>0</v>
      </c>
      <c r="AC39" s="40">
        <v>2</v>
      </c>
      <c r="AD39" s="32">
        <v>0</v>
      </c>
      <c r="AE39" s="31"/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182</v>
      </c>
      <c r="C40" s="46">
        <v>0</v>
      </c>
      <c r="D40" s="45">
        <v>0</v>
      </c>
      <c r="E40" s="45">
        <v>0</v>
      </c>
      <c r="F40" s="37">
        <v>9</v>
      </c>
      <c r="G40" s="37">
        <v>3</v>
      </c>
      <c r="H40" s="37">
        <v>8</v>
      </c>
      <c r="I40" s="37">
        <v>6</v>
      </c>
      <c r="J40" s="37">
        <v>9</v>
      </c>
      <c r="K40" s="37">
        <v>9</v>
      </c>
      <c r="L40" s="37">
        <v>10</v>
      </c>
      <c r="M40" s="37">
        <v>13</v>
      </c>
      <c r="N40" s="37">
        <v>14</v>
      </c>
      <c r="O40" s="37">
        <v>11</v>
      </c>
      <c r="P40" s="37">
        <v>18</v>
      </c>
      <c r="Q40" s="37">
        <v>17</v>
      </c>
      <c r="R40" s="37">
        <v>19</v>
      </c>
      <c r="S40" s="32">
        <v>36</v>
      </c>
      <c r="T40" s="38">
        <v>182</v>
      </c>
      <c r="U40" s="36">
        <v>89</v>
      </c>
      <c r="V40" s="32">
        <v>93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86</v>
      </c>
      <c r="AB40" s="36">
        <v>35</v>
      </c>
      <c r="AC40" s="40">
        <v>51</v>
      </c>
      <c r="AD40" s="32">
        <v>0</v>
      </c>
      <c r="AE40" s="31"/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/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48</v>
      </c>
      <c r="C42" s="46">
        <v>0</v>
      </c>
      <c r="D42" s="45">
        <v>3</v>
      </c>
      <c r="E42" s="45">
        <v>19</v>
      </c>
      <c r="F42" s="37">
        <v>26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48</v>
      </c>
      <c r="U42" s="36">
        <v>18</v>
      </c>
      <c r="V42" s="32">
        <v>30</v>
      </c>
      <c r="W42" s="35">
        <f>SUM(X42+Y42+Z42)</f>
        <v>7</v>
      </c>
      <c r="X42" s="36">
        <v>2</v>
      </c>
      <c r="Y42" s="37">
        <v>5</v>
      </c>
      <c r="Z42" s="32">
        <v>0</v>
      </c>
      <c r="AA42" s="43">
        <f>SUM(AB42+AC42+AD42)</f>
        <v>10</v>
      </c>
      <c r="AB42" s="36">
        <v>1</v>
      </c>
      <c r="AC42" s="40">
        <v>9</v>
      </c>
      <c r="AD42" s="32">
        <v>0</v>
      </c>
      <c r="AE42" s="31"/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435</v>
      </c>
      <c r="C43" s="36">
        <v>0</v>
      </c>
      <c r="D43" s="37">
        <v>0</v>
      </c>
      <c r="E43" s="37">
        <v>0</v>
      </c>
      <c r="F43" s="37">
        <v>29</v>
      </c>
      <c r="G43" s="37">
        <v>37</v>
      </c>
      <c r="H43" s="37">
        <v>44</v>
      </c>
      <c r="I43" s="37">
        <v>38</v>
      </c>
      <c r="J43" s="37">
        <v>40</v>
      </c>
      <c r="K43" s="37">
        <v>39</v>
      </c>
      <c r="L43" s="37">
        <v>51</v>
      </c>
      <c r="M43" s="37">
        <v>45</v>
      </c>
      <c r="N43" s="37">
        <v>33</v>
      </c>
      <c r="O43" s="37">
        <v>38</v>
      </c>
      <c r="P43" s="37">
        <v>26</v>
      </c>
      <c r="Q43" s="37">
        <v>9</v>
      </c>
      <c r="R43" s="37">
        <v>2</v>
      </c>
      <c r="S43" s="32">
        <v>4</v>
      </c>
      <c r="T43" s="38">
        <v>435</v>
      </c>
      <c r="U43" s="36">
        <v>198</v>
      </c>
      <c r="V43" s="32">
        <v>237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50</v>
      </c>
      <c r="AB43" s="36">
        <v>17</v>
      </c>
      <c r="AC43" s="40">
        <v>33</v>
      </c>
      <c r="AD43" s="32">
        <v>0</v>
      </c>
      <c r="AE43" s="31"/>
      <c r="AF43" s="32">
        <v>57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155</v>
      </c>
      <c r="C44" s="36">
        <v>50</v>
      </c>
      <c r="D44" s="37">
        <v>87</v>
      </c>
      <c r="E44" s="37">
        <v>16</v>
      </c>
      <c r="F44" s="37">
        <v>2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155</v>
      </c>
      <c r="U44" s="36">
        <v>137</v>
      </c>
      <c r="V44" s="32">
        <v>18</v>
      </c>
      <c r="W44" s="35">
        <f t="shared" si="10"/>
        <v>55</v>
      </c>
      <c r="X44" s="36">
        <v>37</v>
      </c>
      <c r="Y44" s="37">
        <v>18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/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932</v>
      </c>
      <c r="C45" s="36">
        <v>0</v>
      </c>
      <c r="D45" s="37">
        <v>0</v>
      </c>
      <c r="E45" s="37">
        <v>0</v>
      </c>
      <c r="F45" s="37">
        <v>10</v>
      </c>
      <c r="G45" s="37">
        <v>19</v>
      </c>
      <c r="H45" s="37">
        <v>26</v>
      </c>
      <c r="I45" s="37">
        <v>29</v>
      </c>
      <c r="J45" s="37">
        <v>55</v>
      </c>
      <c r="K45" s="37">
        <v>63</v>
      </c>
      <c r="L45" s="37">
        <v>83</v>
      </c>
      <c r="M45" s="37">
        <v>86</v>
      </c>
      <c r="N45" s="37">
        <v>102</v>
      </c>
      <c r="O45" s="37">
        <v>116</v>
      </c>
      <c r="P45" s="37">
        <v>112</v>
      </c>
      <c r="Q45" s="37">
        <v>99</v>
      </c>
      <c r="R45" s="37">
        <v>61</v>
      </c>
      <c r="S45" s="32">
        <v>71</v>
      </c>
      <c r="T45" s="38">
        <v>932</v>
      </c>
      <c r="U45" s="36">
        <v>247</v>
      </c>
      <c r="V45" s="32">
        <v>685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428</v>
      </c>
      <c r="AB45" s="36">
        <v>198</v>
      </c>
      <c r="AC45" s="40">
        <v>230</v>
      </c>
      <c r="AD45" s="32">
        <v>0</v>
      </c>
      <c r="AE45" s="31"/>
      <c r="AF45" s="32">
        <v>0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/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/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/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/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/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26</v>
      </c>
      <c r="C51" s="36">
        <v>0</v>
      </c>
      <c r="D51" s="37">
        <v>0</v>
      </c>
      <c r="E51" s="37">
        <v>0</v>
      </c>
      <c r="F51" s="37">
        <v>1</v>
      </c>
      <c r="G51" s="37">
        <v>0</v>
      </c>
      <c r="H51" s="37">
        <v>0</v>
      </c>
      <c r="I51" s="37">
        <v>0</v>
      </c>
      <c r="J51" s="37">
        <v>2</v>
      </c>
      <c r="K51" s="37">
        <v>1</v>
      </c>
      <c r="L51" s="37">
        <v>3</v>
      </c>
      <c r="M51" s="37">
        <v>1</v>
      </c>
      <c r="N51" s="37">
        <v>3</v>
      </c>
      <c r="O51" s="37">
        <v>3</v>
      </c>
      <c r="P51" s="37">
        <v>6</v>
      </c>
      <c r="Q51" s="37">
        <v>0</v>
      </c>
      <c r="R51" s="37">
        <v>2</v>
      </c>
      <c r="S51" s="32">
        <v>4</v>
      </c>
      <c r="T51" s="38">
        <v>26</v>
      </c>
      <c r="U51" s="36">
        <v>18</v>
      </c>
      <c r="V51" s="32">
        <v>8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9</v>
      </c>
      <c r="AB51" s="36">
        <v>6</v>
      </c>
      <c r="AC51" s="40">
        <v>3</v>
      </c>
      <c r="AD51" s="32">
        <v>0</v>
      </c>
      <c r="AE51" s="31"/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29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1</v>
      </c>
      <c r="K52" s="37">
        <v>1</v>
      </c>
      <c r="L52" s="37">
        <v>0</v>
      </c>
      <c r="M52" s="37">
        <v>2</v>
      </c>
      <c r="N52" s="37">
        <v>4</v>
      </c>
      <c r="O52" s="37">
        <v>4</v>
      </c>
      <c r="P52" s="37">
        <v>6</v>
      </c>
      <c r="Q52" s="37">
        <v>6</v>
      </c>
      <c r="R52" s="37">
        <v>3</v>
      </c>
      <c r="S52" s="32">
        <v>2</v>
      </c>
      <c r="T52" s="38">
        <v>29</v>
      </c>
      <c r="U52" s="36">
        <v>16</v>
      </c>
      <c r="V52" s="32">
        <v>13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18</v>
      </c>
      <c r="AB52" s="36">
        <v>7</v>
      </c>
      <c r="AC52" s="40">
        <v>11</v>
      </c>
      <c r="AD52" s="32">
        <v>0</v>
      </c>
      <c r="AE52" s="31"/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2"/>
      <c r="T53" s="38"/>
      <c r="U53" s="36"/>
      <c r="V53" s="32"/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/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2"/>
      <c r="T54" s="38"/>
      <c r="U54" s="36"/>
      <c r="V54" s="32"/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/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215</v>
      </c>
      <c r="C55" s="36">
        <v>1</v>
      </c>
      <c r="D55" s="37">
        <v>1</v>
      </c>
      <c r="E55" s="37">
        <v>1</v>
      </c>
      <c r="F55" s="37">
        <v>0</v>
      </c>
      <c r="G55" s="37">
        <v>1</v>
      </c>
      <c r="H55" s="37">
        <v>1</v>
      </c>
      <c r="I55" s="37">
        <v>0</v>
      </c>
      <c r="J55" s="37">
        <v>5</v>
      </c>
      <c r="K55" s="37">
        <v>3</v>
      </c>
      <c r="L55" s="37">
        <v>10</v>
      </c>
      <c r="M55" s="37">
        <v>9</v>
      </c>
      <c r="N55" s="37">
        <v>12</v>
      </c>
      <c r="O55" s="37">
        <v>32</v>
      </c>
      <c r="P55" s="37">
        <v>33</v>
      </c>
      <c r="Q55" s="37">
        <v>29</v>
      </c>
      <c r="R55" s="37">
        <v>32</v>
      </c>
      <c r="S55" s="32">
        <v>45</v>
      </c>
      <c r="T55" s="38">
        <v>215</v>
      </c>
      <c r="U55" s="36">
        <v>95</v>
      </c>
      <c r="V55" s="32">
        <v>120</v>
      </c>
      <c r="W55" s="35">
        <f t="shared" si="10"/>
        <v>1</v>
      </c>
      <c r="X55" s="36">
        <v>0</v>
      </c>
      <c r="Y55" s="37">
        <v>1</v>
      </c>
      <c r="Z55" s="32">
        <v>0</v>
      </c>
      <c r="AA55" s="43">
        <f t="shared" si="11"/>
        <v>125</v>
      </c>
      <c r="AB55" s="36">
        <v>4</v>
      </c>
      <c r="AC55" s="40">
        <v>121</v>
      </c>
      <c r="AD55" s="32">
        <v>0</v>
      </c>
      <c r="AE55" s="31"/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229</v>
      </c>
      <c r="C56" s="36">
        <v>0</v>
      </c>
      <c r="D56" s="37">
        <v>0</v>
      </c>
      <c r="E56" s="37">
        <v>1</v>
      </c>
      <c r="F56" s="37">
        <v>10</v>
      </c>
      <c r="G56" s="37">
        <v>39</v>
      </c>
      <c r="H56" s="37">
        <v>52</v>
      </c>
      <c r="I56" s="37">
        <v>53</v>
      </c>
      <c r="J56" s="37">
        <v>55</v>
      </c>
      <c r="K56" s="37">
        <v>17</v>
      </c>
      <c r="L56" s="37">
        <v>0</v>
      </c>
      <c r="M56" s="37">
        <v>2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229</v>
      </c>
      <c r="U56" s="36">
        <v>0</v>
      </c>
      <c r="V56" s="32">
        <v>229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96</v>
      </c>
      <c r="AB56" s="36">
        <v>39</v>
      </c>
      <c r="AC56" s="40">
        <v>57</v>
      </c>
      <c r="AD56" s="32">
        <v>0</v>
      </c>
      <c r="AE56" s="31"/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102</v>
      </c>
      <c r="C57" s="36">
        <v>3</v>
      </c>
      <c r="D57" s="37">
        <v>36</v>
      </c>
      <c r="E57" s="37">
        <v>41</v>
      </c>
      <c r="F57" s="37">
        <v>21</v>
      </c>
      <c r="G57" s="37">
        <v>1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102</v>
      </c>
      <c r="U57" s="36">
        <v>0</v>
      </c>
      <c r="V57" s="32">
        <v>102</v>
      </c>
      <c r="W57" s="35">
        <f t="shared" si="10"/>
        <v>33</v>
      </c>
      <c r="X57" s="36">
        <v>7</v>
      </c>
      <c r="Y57" s="37">
        <v>26</v>
      </c>
      <c r="Z57" s="32">
        <v>0</v>
      </c>
      <c r="AA57" s="43">
        <f t="shared" si="11"/>
        <v>11</v>
      </c>
      <c r="AB57" s="36">
        <v>1</v>
      </c>
      <c r="AC57" s="40">
        <v>10</v>
      </c>
      <c r="AD57" s="32">
        <v>0</v>
      </c>
      <c r="AE57" s="31"/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576</v>
      </c>
      <c r="C58" s="36">
        <v>0</v>
      </c>
      <c r="D58" s="37">
        <v>0</v>
      </c>
      <c r="E58" s="37">
        <v>0</v>
      </c>
      <c r="F58" s="37">
        <v>4</v>
      </c>
      <c r="G58" s="37">
        <v>12</v>
      </c>
      <c r="H58" s="37">
        <v>44</v>
      </c>
      <c r="I58" s="37">
        <v>65</v>
      </c>
      <c r="J58" s="37">
        <v>65</v>
      </c>
      <c r="K58" s="37">
        <v>67</v>
      </c>
      <c r="L58" s="37">
        <v>78</v>
      </c>
      <c r="M58" s="37">
        <v>67</v>
      </c>
      <c r="N58" s="37">
        <v>58</v>
      </c>
      <c r="O58" s="37">
        <v>47</v>
      </c>
      <c r="P58" s="37">
        <v>32</v>
      </c>
      <c r="Q58" s="37">
        <v>22</v>
      </c>
      <c r="R58" s="37">
        <v>9</v>
      </c>
      <c r="S58" s="32">
        <v>6</v>
      </c>
      <c r="T58" s="38">
        <v>576</v>
      </c>
      <c r="U58" s="36">
        <v>1</v>
      </c>
      <c r="V58" s="32">
        <v>575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245</v>
      </c>
      <c r="AB58" s="36">
        <v>78</v>
      </c>
      <c r="AC58" s="40">
        <v>167</v>
      </c>
      <c r="AD58" s="32">
        <v>0</v>
      </c>
      <c r="AE58" s="31"/>
      <c r="AF58" s="32">
        <v>0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199</v>
      </c>
      <c r="C59" s="36">
        <v>7</v>
      </c>
      <c r="D59" s="37">
        <v>6</v>
      </c>
      <c r="E59" s="37">
        <v>0</v>
      </c>
      <c r="F59" s="37">
        <v>2</v>
      </c>
      <c r="G59" s="37">
        <v>2</v>
      </c>
      <c r="H59" s="37">
        <v>3</v>
      </c>
      <c r="I59" s="37">
        <v>9</v>
      </c>
      <c r="J59" s="37">
        <v>2</v>
      </c>
      <c r="K59" s="37">
        <v>12</v>
      </c>
      <c r="L59" s="37">
        <v>13</v>
      </c>
      <c r="M59" s="37">
        <v>11</v>
      </c>
      <c r="N59" s="37">
        <v>16</v>
      </c>
      <c r="O59" s="37">
        <v>19</v>
      </c>
      <c r="P59" s="37">
        <v>22</v>
      </c>
      <c r="Q59" s="37">
        <v>29</v>
      </c>
      <c r="R59" s="37">
        <v>23</v>
      </c>
      <c r="S59" s="32">
        <v>23</v>
      </c>
      <c r="T59" s="38">
        <v>199</v>
      </c>
      <c r="U59" s="36">
        <v>103</v>
      </c>
      <c r="V59" s="32">
        <v>96</v>
      </c>
      <c r="W59" s="35">
        <f t="shared" si="10"/>
        <v>3</v>
      </c>
      <c r="X59" s="36">
        <v>0</v>
      </c>
      <c r="Y59" s="37">
        <v>3</v>
      </c>
      <c r="Z59" s="32">
        <v>0</v>
      </c>
      <c r="AA59" s="43">
        <f t="shared" si="11"/>
        <v>79</v>
      </c>
      <c r="AB59" s="36">
        <v>6</v>
      </c>
      <c r="AC59" s="40">
        <v>73</v>
      </c>
      <c r="AD59" s="32">
        <v>0</v>
      </c>
      <c r="AE59" s="31"/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255</v>
      </c>
      <c r="C60" s="36">
        <v>23</v>
      </c>
      <c r="D60" s="37">
        <v>44</v>
      </c>
      <c r="E60" s="37">
        <v>21</v>
      </c>
      <c r="F60" s="37">
        <v>7</v>
      </c>
      <c r="G60" s="37">
        <v>2</v>
      </c>
      <c r="H60" s="37">
        <v>1</v>
      </c>
      <c r="I60" s="37">
        <v>12</v>
      </c>
      <c r="J60" s="37">
        <v>5</v>
      </c>
      <c r="K60" s="37">
        <v>9</v>
      </c>
      <c r="L60" s="37">
        <v>10</v>
      </c>
      <c r="M60" s="37">
        <v>9</v>
      </c>
      <c r="N60" s="37">
        <v>4</v>
      </c>
      <c r="O60" s="37">
        <v>12</v>
      </c>
      <c r="P60" s="37">
        <v>21</v>
      </c>
      <c r="Q60" s="37">
        <v>25</v>
      </c>
      <c r="R60" s="37">
        <v>22</v>
      </c>
      <c r="S60" s="32">
        <v>28</v>
      </c>
      <c r="T60" s="38">
        <v>255</v>
      </c>
      <c r="U60" s="36">
        <v>111</v>
      </c>
      <c r="V60" s="32">
        <v>144</v>
      </c>
      <c r="W60" s="35">
        <f t="shared" si="10"/>
        <v>37</v>
      </c>
      <c r="X60" s="36">
        <v>13</v>
      </c>
      <c r="Y60" s="37">
        <v>24</v>
      </c>
      <c r="Z60" s="32">
        <v>0</v>
      </c>
      <c r="AA60" s="43">
        <f t="shared" si="11"/>
        <v>82</v>
      </c>
      <c r="AB60" s="36">
        <v>12</v>
      </c>
      <c r="AC60" s="40">
        <v>70</v>
      </c>
      <c r="AD60" s="32">
        <v>0</v>
      </c>
      <c r="AE60" s="31"/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115</v>
      </c>
      <c r="C61" s="36">
        <v>45</v>
      </c>
      <c r="D61" s="37">
        <v>25</v>
      </c>
      <c r="E61" s="37">
        <v>43</v>
      </c>
      <c r="F61" s="37">
        <v>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115</v>
      </c>
      <c r="U61" s="36">
        <v>45</v>
      </c>
      <c r="V61" s="32">
        <v>70</v>
      </c>
      <c r="W61" s="35">
        <f t="shared" si="10"/>
        <v>53</v>
      </c>
      <c r="X61" s="36">
        <v>15</v>
      </c>
      <c r="Y61" s="37">
        <v>38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/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810</v>
      </c>
      <c r="C62" s="36">
        <v>0</v>
      </c>
      <c r="D62" s="37">
        <v>0</v>
      </c>
      <c r="E62" s="37">
        <v>0</v>
      </c>
      <c r="F62" s="37">
        <v>43</v>
      </c>
      <c r="G62" s="37">
        <v>25</v>
      </c>
      <c r="H62" s="37">
        <v>21</v>
      </c>
      <c r="I62" s="37">
        <v>30</v>
      </c>
      <c r="J62" s="37">
        <v>29</v>
      </c>
      <c r="K62" s="37">
        <v>45</v>
      </c>
      <c r="L62" s="37">
        <v>41</v>
      </c>
      <c r="M62" s="37">
        <v>61</v>
      </c>
      <c r="N62" s="37">
        <v>97</v>
      </c>
      <c r="O62" s="37">
        <v>120</v>
      </c>
      <c r="P62" s="37">
        <v>99</v>
      </c>
      <c r="Q62" s="37">
        <v>90</v>
      </c>
      <c r="R62" s="37">
        <v>56</v>
      </c>
      <c r="S62" s="32">
        <v>53</v>
      </c>
      <c r="T62" s="38">
        <v>810</v>
      </c>
      <c r="U62" s="36">
        <v>321</v>
      </c>
      <c r="V62" s="32">
        <v>489</v>
      </c>
      <c r="W62" s="35">
        <f>SUM(X62+Y62+Z62)</f>
        <v>0</v>
      </c>
      <c r="X62" s="36"/>
      <c r="Y62" s="37"/>
      <c r="Z62" s="32"/>
      <c r="AA62" s="43">
        <f t="shared" si="11"/>
        <v>286</v>
      </c>
      <c r="AB62" s="36">
        <v>123</v>
      </c>
      <c r="AC62" s="40">
        <v>163</v>
      </c>
      <c r="AD62" s="32">
        <v>0</v>
      </c>
      <c r="AE62" s="31"/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2"/>
      <c r="T63" s="38"/>
      <c r="U63" s="36"/>
      <c r="V63" s="32"/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/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193</v>
      </c>
      <c r="C64" s="36">
        <v>0</v>
      </c>
      <c r="D64" s="37">
        <v>0</v>
      </c>
      <c r="E64" s="37">
        <v>0</v>
      </c>
      <c r="F64" s="37">
        <v>2</v>
      </c>
      <c r="G64" s="37">
        <v>1</v>
      </c>
      <c r="H64" s="37">
        <v>3</v>
      </c>
      <c r="I64" s="37">
        <v>6</v>
      </c>
      <c r="J64" s="37">
        <v>4</v>
      </c>
      <c r="K64" s="37">
        <v>7</v>
      </c>
      <c r="L64" s="37">
        <v>8</v>
      </c>
      <c r="M64" s="37">
        <v>3</v>
      </c>
      <c r="N64" s="37">
        <v>15</v>
      </c>
      <c r="O64" s="37">
        <v>23</v>
      </c>
      <c r="P64" s="37">
        <v>22</v>
      </c>
      <c r="Q64" s="37">
        <v>35</v>
      </c>
      <c r="R64" s="37">
        <v>30</v>
      </c>
      <c r="S64" s="32">
        <v>34</v>
      </c>
      <c r="T64" s="38">
        <v>193</v>
      </c>
      <c r="U64" s="36">
        <v>158</v>
      </c>
      <c r="V64" s="32">
        <v>35</v>
      </c>
      <c r="W64" s="35">
        <f t="shared" si="10"/>
        <v>0</v>
      </c>
      <c r="X64" s="36"/>
      <c r="Y64" s="37"/>
      <c r="Z64" s="32"/>
      <c r="AA64" s="43">
        <f t="shared" si="11"/>
        <v>80</v>
      </c>
      <c r="AB64" s="36">
        <v>43</v>
      </c>
      <c r="AC64" s="40">
        <v>37</v>
      </c>
      <c r="AD64" s="32">
        <v>0</v>
      </c>
      <c r="AE64" s="31"/>
      <c r="AF64" s="32">
        <v>73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/>
      <c r="Y65" s="37"/>
      <c r="Z65" s="32"/>
      <c r="AA65" s="43">
        <f t="shared" si="11"/>
        <v>0</v>
      </c>
      <c r="AB65" s="36">
        <v>0</v>
      </c>
      <c r="AC65" s="40">
        <v>0</v>
      </c>
      <c r="AD65" s="32">
        <v>0</v>
      </c>
      <c r="AE65" s="31"/>
      <c r="AF65" s="32"/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39</v>
      </c>
      <c r="C66" s="36">
        <v>0</v>
      </c>
      <c r="D66" s="37">
        <v>0</v>
      </c>
      <c r="E66" s="37">
        <v>0</v>
      </c>
      <c r="F66" s="37">
        <v>0</v>
      </c>
      <c r="G66" s="37">
        <v>1</v>
      </c>
      <c r="H66" s="37">
        <v>0</v>
      </c>
      <c r="I66" s="37">
        <v>1</v>
      </c>
      <c r="J66" s="37">
        <v>0</v>
      </c>
      <c r="K66" s="37">
        <v>0</v>
      </c>
      <c r="L66" s="37">
        <v>0</v>
      </c>
      <c r="M66" s="37">
        <v>3</v>
      </c>
      <c r="N66" s="37">
        <v>2</v>
      </c>
      <c r="O66" s="37">
        <v>3</v>
      </c>
      <c r="P66" s="37">
        <v>0</v>
      </c>
      <c r="Q66" s="37">
        <v>11</v>
      </c>
      <c r="R66" s="37">
        <v>8</v>
      </c>
      <c r="S66" s="32">
        <v>10</v>
      </c>
      <c r="T66" s="38">
        <v>39</v>
      </c>
      <c r="U66" s="36">
        <v>17</v>
      </c>
      <c r="V66" s="32">
        <v>22</v>
      </c>
      <c r="W66" s="35">
        <f t="shared" si="10"/>
        <v>0</v>
      </c>
      <c r="X66" s="36"/>
      <c r="Y66" s="37"/>
      <c r="Z66" s="32"/>
      <c r="AA66" s="43">
        <f t="shared" si="11"/>
        <v>9</v>
      </c>
      <c r="AB66" s="36">
        <v>2</v>
      </c>
      <c r="AC66" s="40">
        <v>7</v>
      </c>
      <c r="AD66" s="32">
        <v>0</v>
      </c>
      <c r="AE66" s="31"/>
      <c r="AF66" s="32"/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796" t="s">
        <v>99</v>
      </c>
      <c r="B72" s="797">
        <f t="shared" ref="B72:AA72" si="12">SUM(B12:B71)</f>
        <v>7960</v>
      </c>
      <c r="C72" s="65">
        <f>SUM(C12:C71)</f>
        <v>493</v>
      </c>
      <c r="D72" s="66">
        <f t="shared" si="12"/>
        <v>441</v>
      </c>
      <c r="E72" s="66">
        <f t="shared" si="12"/>
        <v>336</v>
      </c>
      <c r="F72" s="66">
        <f t="shared" si="12"/>
        <v>249</v>
      </c>
      <c r="G72" s="66">
        <f t="shared" si="12"/>
        <v>205</v>
      </c>
      <c r="H72" s="66">
        <f t="shared" si="12"/>
        <v>306</v>
      </c>
      <c r="I72" s="66">
        <f t="shared" si="12"/>
        <v>378</v>
      </c>
      <c r="J72" s="66">
        <f t="shared" si="12"/>
        <v>378</v>
      </c>
      <c r="K72" s="66">
        <f t="shared" si="12"/>
        <v>404</v>
      </c>
      <c r="L72" s="66">
        <f t="shared" si="12"/>
        <v>429</v>
      </c>
      <c r="M72" s="66">
        <f t="shared" si="12"/>
        <v>487</v>
      </c>
      <c r="N72" s="66">
        <f t="shared" si="12"/>
        <v>611</v>
      </c>
      <c r="O72" s="66">
        <f t="shared" si="12"/>
        <v>737</v>
      </c>
      <c r="P72" s="66">
        <f t="shared" si="12"/>
        <v>717</v>
      </c>
      <c r="Q72" s="66">
        <f t="shared" si="12"/>
        <v>683</v>
      </c>
      <c r="R72" s="66">
        <f t="shared" si="12"/>
        <v>495</v>
      </c>
      <c r="S72" s="67">
        <f t="shared" si="12"/>
        <v>611</v>
      </c>
      <c r="T72" s="68">
        <f t="shared" si="12"/>
        <v>7960</v>
      </c>
      <c r="U72" s="69">
        <f t="shared" si="12"/>
        <v>3044</v>
      </c>
      <c r="V72" s="67">
        <f t="shared" si="12"/>
        <v>4916</v>
      </c>
      <c r="W72" s="69">
        <f t="shared" si="12"/>
        <v>455</v>
      </c>
      <c r="X72" s="69">
        <f t="shared" si="12"/>
        <v>164</v>
      </c>
      <c r="Y72" s="66">
        <f t="shared" si="12"/>
        <v>291</v>
      </c>
      <c r="Z72" s="68">
        <f t="shared" si="12"/>
        <v>0</v>
      </c>
      <c r="AA72" s="70">
        <f t="shared" si="12"/>
        <v>2580</v>
      </c>
      <c r="AB72" s="69">
        <f>SUM(AB12:AB71)</f>
        <v>881</v>
      </c>
      <c r="AC72" s="66">
        <f>SUM(AC12:AC71)</f>
        <v>1698</v>
      </c>
      <c r="AD72" s="67">
        <f>SUM(AD12:AD71)</f>
        <v>1</v>
      </c>
      <c r="AE72" s="71">
        <f>SUM(AE12:AE71)</f>
        <v>0</v>
      </c>
      <c r="AF72" s="72">
        <f>SUM(AF12:AF71)</f>
        <v>526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781" t="s">
        <v>101</v>
      </c>
      <c r="B74" s="798" t="s">
        <v>102</v>
      </c>
      <c r="C74" s="539"/>
      <c r="D74" s="539"/>
      <c r="E74" s="799"/>
      <c r="F74" s="798" t="s">
        <v>103</v>
      </c>
      <c r="G74" s="539"/>
      <c r="H74" s="539"/>
      <c r="I74" s="799"/>
      <c r="J74" s="539" t="s">
        <v>104</v>
      </c>
      <c r="K74" s="539"/>
      <c r="L74" s="539"/>
      <c r="M74" s="799"/>
      <c r="N74" s="800" t="s">
        <v>105</v>
      </c>
      <c r="O74" s="724"/>
      <c r="P74" s="801"/>
      <c r="Q74" s="776" t="s">
        <v>106</v>
      </c>
      <c r="R74" s="779"/>
      <c r="S74" s="776" t="s">
        <v>107</v>
      </c>
      <c r="T74" s="779"/>
      <c r="U74" s="776" t="s">
        <v>108</v>
      </c>
      <c r="V74" s="779"/>
      <c r="W74" s="781" t="s">
        <v>109</v>
      </c>
      <c r="X74" s="776" t="s">
        <v>110</v>
      </c>
      <c r="Y74" s="779"/>
      <c r="Z74" s="776" t="s">
        <v>111</v>
      </c>
      <c r="AA74" s="779"/>
      <c r="AB74" s="802" t="s">
        <v>112</v>
      </c>
      <c r="AC74" s="803"/>
      <c r="AD74" s="781" t="s">
        <v>113</v>
      </c>
      <c r="AE74" s="804" t="s">
        <v>114</v>
      </c>
      <c r="AF74" s="805"/>
      <c r="AG74" s="806" t="s">
        <v>115</v>
      </c>
      <c r="AH74" s="806"/>
      <c r="AI74" s="806"/>
    </row>
    <row r="75" spans="1:66" ht="63" x14ac:dyDescent="0.25">
      <c r="A75" s="494"/>
      <c r="B75" s="807" t="s">
        <v>32</v>
      </c>
      <c r="C75" s="808" t="s">
        <v>33</v>
      </c>
      <c r="D75" s="809" t="s">
        <v>116</v>
      </c>
      <c r="E75" s="810" t="s">
        <v>36</v>
      </c>
      <c r="F75" s="811" t="s">
        <v>32</v>
      </c>
      <c r="G75" s="808" t="s">
        <v>33</v>
      </c>
      <c r="H75" s="809" t="s">
        <v>116</v>
      </c>
      <c r="I75" s="810" t="s">
        <v>36</v>
      </c>
      <c r="J75" s="807" t="s">
        <v>32</v>
      </c>
      <c r="K75" s="808" t="s">
        <v>33</v>
      </c>
      <c r="L75" s="809" t="s">
        <v>116</v>
      </c>
      <c r="M75" s="809" t="s">
        <v>36</v>
      </c>
      <c r="N75" s="80" t="s">
        <v>32</v>
      </c>
      <c r="O75" s="81" t="s">
        <v>11</v>
      </c>
      <c r="P75" s="82" t="s">
        <v>117</v>
      </c>
      <c r="Q75" s="784" t="s">
        <v>37</v>
      </c>
      <c r="R75" s="788" t="s">
        <v>38</v>
      </c>
      <c r="S75" s="784" t="s">
        <v>37</v>
      </c>
      <c r="T75" s="788" t="s">
        <v>38</v>
      </c>
      <c r="U75" s="784" t="s">
        <v>118</v>
      </c>
      <c r="V75" s="788" t="s">
        <v>119</v>
      </c>
      <c r="W75" s="494"/>
      <c r="X75" s="784" t="s">
        <v>37</v>
      </c>
      <c r="Y75" s="788" t="s">
        <v>38</v>
      </c>
      <c r="Z75" s="812" t="s">
        <v>120</v>
      </c>
      <c r="AA75" s="812" t="s">
        <v>121</v>
      </c>
      <c r="AB75" s="427" t="s">
        <v>122</v>
      </c>
      <c r="AC75" s="427" t="s">
        <v>123</v>
      </c>
      <c r="AD75" s="494"/>
      <c r="AE75" s="813" t="s">
        <v>11</v>
      </c>
      <c r="AF75" s="814" t="s">
        <v>117</v>
      </c>
      <c r="AG75" s="815" t="s">
        <v>124</v>
      </c>
      <c r="AH75" s="816" t="s">
        <v>125</v>
      </c>
      <c r="AI75" s="817" t="s">
        <v>126</v>
      </c>
    </row>
    <row r="76" spans="1:66" x14ac:dyDescent="0.25">
      <c r="A76" s="23" t="s">
        <v>39</v>
      </c>
      <c r="B76" s="818">
        <f>SUM(C76:E76)</f>
        <v>0</v>
      </c>
      <c r="C76" s="769"/>
      <c r="D76" s="740"/>
      <c r="E76" s="740"/>
      <c r="F76" s="818">
        <f>SUM(G76:I76)</f>
        <v>0</v>
      </c>
      <c r="G76" s="769"/>
      <c r="H76" s="740"/>
      <c r="I76" s="740"/>
      <c r="J76" s="818">
        <f>SUM(K76:M76)</f>
        <v>18</v>
      </c>
      <c r="K76" s="769">
        <v>18</v>
      </c>
      <c r="L76" s="740">
        <v>0</v>
      </c>
      <c r="M76" s="819">
        <v>0</v>
      </c>
      <c r="N76" s="820">
        <f>SUM(O76:P76)</f>
        <v>24</v>
      </c>
      <c r="O76" s="92">
        <v>24</v>
      </c>
      <c r="P76" s="93">
        <v>0</v>
      </c>
      <c r="Q76" s="31">
        <v>1</v>
      </c>
      <c r="R76" s="32">
        <v>0</v>
      </c>
      <c r="S76" s="791">
        <v>14</v>
      </c>
      <c r="T76" s="821">
        <v>1</v>
      </c>
      <c r="U76" s="822">
        <v>19</v>
      </c>
      <c r="V76" s="821">
        <v>23</v>
      </c>
      <c r="W76" s="94">
        <v>227</v>
      </c>
      <c r="X76" s="31">
        <v>0</v>
      </c>
      <c r="Y76" s="32">
        <v>0</v>
      </c>
      <c r="Z76" s="28"/>
      <c r="AA76" s="28"/>
      <c r="AB76" s="28">
        <v>0</v>
      </c>
      <c r="AC76" s="28"/>
      <c r="AD76" s="28"/>
      <c r="AE76" s="95"/>
      <c r="AF76" s="96"/>
      <c r="AG76" s="791"/>
      <c r="AH76" s="792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153</v>
      </c>
      <c r="K77" s="98">
        <v>145</v>
      </c>
      <c r="L77" s="99">
        <v>7</v>
      </c>
      <c r="M77" s="100">
        <v>1</v>
      </c>
      <c r="N77" s="101">
        <f t="shared" ref="N77:N135" si="14">SUM(O77:P77)</f>
        <v>162</v>
      </c>
      <c r="O77" s="102">
        <v>1</v>
      </c>
      <c r="P77" s="103">
        <v>161</v>
      </c>
      <c r="Q77" s="31">
        <v>0</v>
      </c>
      <c r="R77" s="32">
        <v>19</v>
      </c>
      <c r="S77" s="36">
        <v>0</v>
      </c>
      <c r="T77" s="32">
        <v>79</v>
      </c>
      <c r="U77" s="40">
        <v>80</v>
      </c>
      <c r="V77" s="32">
        <v>119</v>
      </c>
      <c r="W77" s="94">
        <v>1324</v>
      </c>
      <c r="X77" s="31">
        <v>0</v>
      </c>
      <c r="Y77" s="32">
        <v>32</v>
      </c>
      <c r="Z77" s="28"/>
      <c r="AA77" s="28"/>
      <c r="AB77" s="28">
        <v>3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1</v>
      </c>
      <c r="V79" s="32">
        <v>4</v>
      </c>
      <c r="W79" s="94">
        <v>1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21</v>
      </c>
      <c r="K80" s="36">
        <v>21</v>
      </c>
      <c r="L80" s="37">
        <v>0</v>
      </c>
      <c r="M80" s="104">
        <v>0</v>
      </c>
      <c r="N80" s="101">
        <f t="shared" si="14"/>
        <v>23</v>
      </c>
      <c r="O80" s="40">
        <v>0</v>
      </c>
      <c r="P80" s="94">
        <v>23</v>
      </c>
      <c r="Q80" s="31">
        <v>0</v>
      </c>
      <c r="R80" s="32">
        <v>1</v>
      </c>
      <c r="S80" s="36">
        <v>0</v>
      </c>
      <c r="T80" s="32">
        <v>6</v>
      </c>
      <c r="U80" s="40">
        <v>7</v>
      </c>
      <c r="V80" s="32">
        <v>14</v>
      </c>
      <c r="W80" s="94">
        <v>25</v>
      </c>
      <c r="X80" s="31">
        <v>0</v>
      </c>
      <c r="Y80" s="32">
        <v>6</v>
      </c>
      <c r="Z80" s="28"/>
      <c r="AA80" s="28"/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9</v>
      </c>
      <c r="T81" s="32">
        <v>0</v>
      </c>
      <c r="U81" s="40">
        <v>0</v>
      </c>
      <c r="V81" s="32">
        <v>0</v>
      </c>
      <c r="W81" s="94">
        <v>86</v>
      </c>
      <c r="X81" s="31">
        <v>7</v>
      </c>
      <c r="Y81" s="32">
        <v>0</v>
      </c>
      <c r="Z81" s="28"/>
      <c r="AA81" s="28"/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65</v>
      </c>
      <c r="K82" s="36">
        <v>60</v>
      </c>
      <c r="L82" s="37">
        <v>5</v>
      </c>
      <c r="M82" s="104">
        <v>0</v>
      </c>
      <c r="N82" s="101">
        <f t="shared" si="14"/>
        <v>65</v>
      </c>
      <c r="O82" s="40">
        <v>1</v>
      </c>
      <c r="P82" s="94">
        <v>64</v>
      </c>
      <c r="Q82" s="31">
        <v>0</v>
      </c>
      <c r="R82" s="32">
        <v>1</v>
      </c>
      <c r="S82" s="36">
        <v>0</v>
      </c>
      <c r="T82" s="32">
        <v>25</v>
      </c>
      <c r="U82" s="40">
        <v>7</v>
      </c>
      <c r="V82" s="32">
        <v>23</v>
      </c>
      <c r="W82" s="94">
        <v>538</v>
      </c>
      <c r="X82" s="31">
        <v>0</v>
      </c>
      <c r="Y82" s="32">
        <v>7</v>
      </c>
      <c r="Z82" s="28"/>
      <c r="AA82" s="28"/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9</v>
      </c>
      <c r="K84" s="36">
        <v>8</v>
      </c>
      <c r="L84" s="37">
        <v>1</v>
      </c>
      <c r="M84" s="104">
        <v>0</v>
      </c>
      <c r="N84" s="101">
        <f t="shared" si="14"/>
        <v>9</v>
      </c>
      <c r="O84" s="40">
        <v>0</v>
      </c>
      <c r="P84" s="94">
        <v>9</v>
      </c>
      <c r="Q84" s="31">
        <v>0</v>
      </c>
      <c r="R84" s="32">
        <v>0</v>
      </c>
      <c r="S84" s="36">
        <v>0</v>
      </c>
      <c r="T84" s="32">
        <v>1</v>
      </c>
      <c r="U84" s="40">
        <v>1</v>
      </c>
      <c r="V84" s="32">
        <v>1</v>
      </c>
      <c r="W84" s="94">
        <v>8</v>
      </c>
      <c r="X84" s="31">
        <v>0</v>
      </c>
      <c r="Y84" s="32">
        <v>1</v>
      </c>
      <c r="Z84" s="28"/>
      <c r="AA84" s="28"/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26</v>
      </c>
      <c r="K86" s="36">
        <v>22</v>
      </c>
      <c r="L86" s="37">
        <v>4</v>
      </c>
      <c r="M86" s="104">
        <v>0</v>
      </c>
      <c r="N86" s="101">
        <f t="shared" si="14"/>
        <v>27</v>
      </c>
      <c r="O86" s="40">
        <v>0</v>
      </c>
      <c r="P86" s="94">
        <v>27</v>
      </c>
      <c r="Q86" s="31">
        <v>0</v>
      </c>
      <c r="R86" s="32">
        <v>3</v>
      </c>
      <c r="S86" s="36">
        <v>0</v>
      </c>
      <c r="T86" s="32">
        <v>9</v>
      </c>
      <c r="U86" s="40">
        <v>12</v>
      </c>
      <c r="V86" s="32">
        <v>3</v>
      </c>
      <c r="W86" s="94">
        <v>11</v>
      </c>
      <c r="X86" s="31">
        <v>0</v>
      </c>
      <c r="Y86" s="32">
        <v>8</v>
      </c>
      <c r="Z86" s="28"/>
      <c r="AA86" s="28"/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2</v>
      </c>
      <c r="Z91" s="28"/>
      <c r="AA91" s="28"/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15</v>
      </c>
      <c r="K96" s="36">
        <v>13</v>
      </c>
      <c r="L96" s="37">
        <v>2</v>
      </c>
      <c r="M96" s="104">
        <v>0</v>
      </c>
      <c r="N96" s="101">
        <f t="shared" si="14"/>
        <v>15</v>
      </c>
      <c r="O96" s="40">
        <v>3</v>
      </c>
      <c r="P96" s="94">
        <v>12</v>
      </c>
      <c r="Q96" s="31">
        <v>1</v>
      </c>
      <c r="R96" s="32">
        <v>1</v>
      </c>
      <c r="S96" s="36">
        <v>7</v>
      </c>
      <c r="T96" s="32">
        <v>11</v>
      </c>
      <c r="U96" s="40">
        <v>16</v>
      </c>
      <c r="V96" s="32">
        <v>10</v>
      </c>
      <c r="W96" s="94">
        <v>0</v>
      </c>
      <c r="X96" s="31">
        <v>0</v>
      </c>
      <c r="Y96" s="32">
        <v>1</v>
      </c>
      <c r="Z96" s="28"/>
      <c r="AA96" s="28"/>
      <c r="AB96" s="28">
        <v>2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31</v>
      </c>
      <c r="K103" s="36">
        <v>28</v>
      </c>
      <c r="L103" s="37">
        <v>3</v>
      </c>
      <c r="M103" s="104">
        <v>0</v>
      </c>
      <c r="N103" s="101">
        <f t="shared" si="14"/>
        <v>31</v>
      </c>
      <c r="O103" s="40">
        <v>31</v>
      </c>
      <c r="P103" s="94">
        <v>0</v>
      </c>
      <c r="Q103" s="31">
        <v>0</v>
      </c>
      <c r="R103" s="32">
        <v>5</v>
      </c>
      <c r="S103" s="36">
        <v>0</v>
      </c>
      <c r="T103" s="32">
        <v>2</v>
      </c>
      <c r="U103" s="40">
        <v>0</v>
      </c>
      <c r="V103" s="32">
        <v>0</v>
      </c>
      <c r="W103" s="94">
        <v>169</v>
      </c>
      <c r="X103" s="31">
        <v>11</v>
      </c>
      <c r="Y103" s="32">
        <v>0</v>
      </c>
      <c r="Z103" s="28"/>
      <c r="AA103" s="28"/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29</v>
      </c>
      <c r="K104" s="106">
        <v>29</v>
      </c>
      <c r="L104" s="107">
        <v>0</v>
      </c>
      <c r="M104" s="108">
        <v>0</v>
      </c>
      <c r="N104" s="101">
        <f t="shared" si="14"/>
        <v>33</v>
      </c>
      <c r="O104" s="92">
        <v>0</v>
      </c>
      <c r="P104" s="93">
        <v>33</v>
      </c>
      <c r="Q104" s="31">
        <v>0</v>
      </c>
      <c r="R104" s="32">
        <v>0</v>
      </c>
      <c r="S104" s="36">
        <v>0</v>
      </c>
      <c r="T104" s="32">
        <v>21</v>
      </c>
      <c r="U104" s="40">
        <v>11</v>
      </c>
      <c r="V104" s="32">
        <v>12</v>
      </c>
      <c r="W104" s="94">
        <v>110</v>
      </c>
      <c r="X104" s="31">
        <v>0</v>
      </c>
      <c r="Y104" s="32">
        <v>52</v>
      </c>
      <c r="Z104" s="28"/>
      <c r="AA104" s="28"/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0</v>
      </c>
      <c r="T106" s="32">
        <v>2</v>
      </c>
      <c r="U106" s="40">
        <v>0</v>
      </c>
      <c r="V106" s="32">
        <v>0</v>
      </c>
      <c r="W106" s="94">
        <v>21</v>
      </c>
      <c r="X106" s="31">
        <v>3</v>
      </c>
      <c r="Y106" s="32">
        <v>8</v>
      </c>
      <c r="Z106" s="28"/>
      <c r="AA106" s="28"/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11</v>
      </c>
      <c r="U107" s="40">
        <v>4</v>
      </c>
      <c r="V107" s="32">
        <v>36</v>
      </c>
      <c r="W107" s="94">
        <v>254</v>
      </c>
      <c r="X107" s="31">
        <v>0</v>
      </c>
      <c r="Y107" s="32">
        <v>18</v>
      </c>
      <c r="Z107" s="28"/>
      <c r="AA107" s="28"/>
      <c r="AB107" s="28">
        <v>9</v>
      </c>
      <c r="AC107" s="28"/>
      <c r="AD107" s="28"/>
      <c r="AE107" s="95"/>
      <c r="AF107" s="96"/>
      <c r="AG107" s="27">
        <v>3</v>
      </c>
      <c r="AH107" s="29">
        <v>9</v>
      </c>
      <c r="AI107" s="26">
        <v>9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37</v>
      </c>
      <c r="K108" s="27">
        <v>37</v>
      </c>
      <c r="L108" s="29">
        <v>0</v>
      </c>
      <c r="M108" s="110">
        <v>0</v>
      </c>
      <c r="N108" s="101">
        <f t="shared" si="14"/>
        <v>37</v>
      </c>
      <c r="O108" s="111">
        <v>37</v>
      </c>
      <c r="P108" s="112">
        <v>0</v>
      </c>
      <c r="Q108" s="31">
        <v>2</v>
      </c>
      <c r="R108" s="32">
        <v>0</v>
      </c>
      <c r="S108" s="36">
        <v>32</v>
      </c>
      <c r="T108" s="32">
        <v>2</v>
      </c>
      <c r="U108" s="40">
        <v>11</v>
      </c>
      <c r="V108" s="32">
        <v>8</v>
      </c>
      <c r="W108" s="94">
        <v>0</v>
      </c>
      <c r="X108" s="31">
        <v>0</v>
      </c>
      <c r="Y108" s="32">
        <v>0</v>
      </c>
      <c r="Z108" s="28"/>
      <c r="AA108" s="28"/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192</v>
      </c>
      <c r="K109" s="106">
        <v>181</v>
      </c>
      <c r="L109" s="107">
        <v>11</v>
      </c>
      <c r="M109" s="108">
        <v>0</v>
      </c>
      <c r="N109" s="101">
        <f t="shared" si="14"/>
        <v>193</v>
      </c>
      <c r="O109" s="92">
        <v>0</v>
      </c>
      <c r="P109" s="93">
        <v>193</v>
      </c>
      <c r="Q109" s="31">
        <v>0</v>
      </c>
      <c r="R109" s="32">
        <v>0</v>
      </c>
      <c r="S109" s="36">
        <v>0</v>
      </c>
      <c r="T109" s="32">
        <v>80</v>
      </c>
      <c r="U109" s="40">
        <v>0</v>
      </c>
      <c r="V109" s="32">
        <v>0</v>
      </c>
      <c r="W109" s="38">
        <v>35</v>
      </c>
      <c r="X109" s="31">
        <v>0</v>
      </c>
      <c r="Y109" s="32">
        <v>24</v>
      </c>
      <c r="Z109" s="28"/>
      <c r="AA109" s="28"/>
      <c r="AB109" s="28">
        <v>37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5</v>
      </c>
      <c r="K115" s="36">
        <v>5</v>
      </c>
      <c r="L115" s="37">
        <v>0</v>
      </c>
      <c r="M115" s="104">
        <v>0</v>
      </c>
      <c r="N115" s="101">
        <f t="shared" si="14"/>
        <v>5</v>
      </c>
      <c r="O115" s="40">
        <v>0</v>
      </c>
      <c r="P115" s="94">
        <v>5</v>
      </c>
      <c r="Q115" s="31">
        <v>0</v>
      </c>
      <c r="R115" s="32">
        <v>0</v>
      </c>
      <c r="S115" s="36">
        <v>0</v>
      </c>
      <c r="T115" s="32">
        <v>3</v>
      </c>
      <c r="U115" s="40">
        <v>0</v>
      </c>
      <c r="V115" s="32">
        <v>0</v>
      </c>
      <c r="W115" s="94">
        <v>3</v>
      </c>
      <c r="X115" s="31">
        <v>0</v>
      </c>
      <c r="Y115" s="32">
        <v>6</v>
      </c>
      <c r="Z115" s="28"/>
      <c r="AA115" s="28"/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7</v>
      </c>
      <c r="K116" s="98">
        <v>6</v>
      </c>
      <c r="L116" s="99">
        <v>1</v>
      </c>
      <c r="M116" s="100">
        <v>0</v>
      </c>
      <c r="N116" s="101">
        <f t="shared" si="14"/>
        <v>8</v>
      </c>
      <c r="O116" s="102">
        <v>0</v>
      </c>
      <c r="P116" s="103">
        <v>8</v>
      </c>
      <c r="Q116" s="31">
        <v>0</v>
      </c>
      <c r="R116" s="32">
        <v>4</v>
      </c>
      <c r="S116" s="36">
        <v>0</v>
      </c>
      <c r="T116" s="32">
        <v>4</v>
      </c>
      <c r="U116" s="40">
        <v>5</v>
      </c>
      <c r="V116" s="32">
        <v>3</v>
      </c>
      <c r="W116" s="94">
        <v>0</v>
      </c>
      <c r="X116" s="31">
        <v>0</v>
      </c>
      <c r="Y116" s="32">
        <v>0</v>
      </c>
      <c r="Z116" s="113"/>
      <c r="AA116" s="32"/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5</v>
      </c>
      <c r="K119" s="98">
        <v>4</v>
      </c>
      <c r="L119" s="99">
        <v>1</v>
      </c>
      <c r="M119" s="100">
        <v>0</v>
      </c>
      <c r="N119" s="101">
        <f t="shared" si="14"/>
        <v>5</v>
      </c>
      <c r="O119" s="102">
        <v>0</v>
      </c>
      <c r="P119" s="103">
        <v>5</v>
      </c>
      <c r="Q119" s="31">
        <v>0</v>
      </c>
      <c r="R119" s="32">
        <v>0</v>
      </c>
      <c r="S119" s="36">
        <v>0</v>
      </c>
      <c r="T119" s="32">
        <v>0</v>
      </c>
      <c r="U119" s="40">
        <v>13</v>
      </c>
      <c r="V119" s="32">
        <v>0</v>
      </c>
      <c r="W119" s="94">
        <v>17</v>
      </c>
      <c r="X119" s="31">
        <v>0</v>
      </c>
      <c r="Y119" s="32">
        <v>67</v>
      </c>
      <c r="Z119" s="113"/>
      <c r="AA119" s="32"/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33</v>
      </c>
      <c r="K120" s="98">
        <v>33</v>
      </c>
      <c r="L120" s="99">
        <v>0</v>
      </c>
      <c r="M120" s="100">
        <v>0</v>
      </c>
      <c r="N120" s="101">
        <f t="shared" si="14"/>
        <v>33</v>
      </c>
      <c r="O120" s="102">
        <v>0</v>
      </c>
      <c r="P120" s="103">
        <v>33</v>
      </c>
      <c r="Q120" s="31">
        <v>0</v>
      </c>
      <c r="R120" s="32">
        <v>3</v>
      </c>
      <c r="S120" s="36">
        <v>0</v>
      </c>
      <c r="T120" s="32">
        <v>7</v>
      </c>
      <c r="U120" s="40">
        <v>5</v>
      </c>
      <c r="V120" s="32">
        <v>14</v>
      </c>
      <c r="W120" s="94">
        <v>4</v>
      </c>
      <c r="X120" s="31">
        <v>0</v>
      </c>
      <c r="Y120" s="32">
        <v>0</v>
      </c>
      <c r="Z120" s="113"/>
      <c r="AA120" s="32"/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8</v>
      </c>
      <c r="K121" s="98">
        <v>8</v>
      </c>
      <c r="L121" s="99">
        <v>0</v>
      </c>
      <c r="M121" s="100">
        <v>0</v>
      </c>
      <c r="N121" s="101">
        <f t="shared" si="14"/>
        <v>8</v>
      </c>
      <c r="O121" s="102">
        <v>7</v>
      </c>
      <c r="P121" s="103">
        <v>1</v>
      </c>
      <c r="Q121" s="31">
        <v>0</v>
      </c>
      <c r="R121" s="32">
        <v>0</v>
      </c>
      <c r="S121" s="36">
        <v>4</v>
      </c>
      <c r="T121" s="32">
        <v>1</v>
      </c>
      <c r="U121" s="40">
        <v>0</v>
      </c>
      <c r="V121" s="32">
        <v>0</v>
      </c>
      <c r="W121" s="94">
        <v>13</v>
      </c>
      <c r="X121" s="31">
        <v>0</v>
      </c>
      <c r="Y121" s="32">
        <v>0</v>
      </c>
      <c r="Z121" s="113"/>
      <c r="AA121" s="32"/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51</v>
      </c>
      <c r="K122" s="98">
        <v>49</v>
      </c>
      <c r="L122" s="99">
        <v>2</v>
      </c>
      <c r="M122" s="100">
        <v>0</v>
      </c>
      <c r="N122" s="101">
        <f t="shared" si="14"/>
        <v>74</v>
      </c>
      <c r="O122" s="102">
        <v>0</v>
      </c>
      <c r="P122" s="103">
        <v>74</v>
      </c>
      <c r="Q122" s="31">
        <v>0</v>
      </c>
      <c r="R122" s="32">
        <v>1</v>
      </c>
      <c r="S122" s="36">
        <v>0</v>
      </c>
      <c r="T122" s="32">
        <v>61</v>
      </c>
      <c r="U122" s="40">
        <v>25</v>
      </c>
      <c r="V122" s="32">
        <v>32</v>
      </c>
      <c r="W122" s="94">
        <v>51</v>
      </c>
      <c r="X122" s="31">
        <v>0</v>
      </c>
      <c r="Y122" s="32">
        <v>0</v>
      </c>
      <c r="Z122" s="113"/>
      <c r="AA122" s="32"/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5</v>
      </c>
      <c r="K123" s="98">
        <v>5</v>
      </c>
      <c r="L123" s="99">
        <v>0</v>
      </c>
      <c r="M123" s="100">
        <v>0</v>
      </c>
      <c r="N123" s="101">
        <f t="shared" si="14"/>
        <v>6</v>
      </c>
      <c r="O123" s="102">
        <v>0</v>
      </c>
      <c r="P123" s="103">
        <v>6</v>
      </c>
      <c r="Q123" s="31">
        <v>0</v>
      </c>
      <c r="R123" s="32">
        <v>2</v>
      </c>
      <c r="S123" s="36">
        <v>4</v>
      </c>
      <c r="T123" s="32">
        <v>14</v>
      </c>
      <c r="U123" s="40">
        <v>1</v>
      </c>
      <c r="V123" s="32">
        <v>1</v>
      </c>
      <c r="W123" s="94">
        <v>178</v>
      </c>
      <c r="X123" s="31">
        <v>0</v>
      </c>
      <c r="Y123" s="32">
        <v>0</v>
      </c>
      <c r="Z123" s="113"/>
      <c r="AA123" s="32"/>
      <c r="AB123" s="28">
        <v>21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23</v>
      </c>
      <c r="K124" s="36">
        <v>20</v>
      </c>
      <c r="L124" s="37">
        <v>3</v>
      </c>
      <c r="M124" s="104">
        <v>0</v>
      </c>
      <c r="N124" s="101">
        <f t="shared" si="14"/>
        <v>23</v>
      </c>
      <c r="O124" s="40">
        <v>12</v>
      </c>
      <c r="P124" s="94">
        <v>11</v>
      </c>
      <c r="Q124" s="31">
        <v>0</v>
      </c>
      <c r="R124" s="32">
        <v>2</v>
      </c>
      <c r="S124" s="36">
        <v>1</v>
      </c>
      <c r="T124" s="32">
        <v>4</v>
      </c>
      <c r="U124" s="40">
        <v>16</v>
      </c>
      <c r="V124" s="32">
        <v>24</v>
      </c>
      <c r="W124" s="94">
        <v>0</v>
      </c>
      <c r="X124" s="31">
        <v>0</v>
      </c>
      <c r="Y124" s="32">
        <v>9</v>
      </c>
      <c r="Z124" s="113"/>
      <c r="AA124" s="32"/>
      <c r="AB124" s="28">
        <v>0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10</v>
      </c>
      <c r="K125" s="36">
        <v>10</v>
      </c>
      <c r="L125" s="37">
        <v>0</v>
      </c>
      <c r="M125" s="104">
        <v>0</v>
      </c>
      <c r="N125" s="101">
        <f t="shared" si="14"/>
        <v>11</v>
      </c>
      <c r="O125" s="40">
        <v>11</v>
      </c>
      <c r="P125" s="94">
        <v>0</v>
      </c>
      <c r="Q125" s="31">
        <v>0</v>
      </c>
      <c r="R125" s="32">
        <v>0</v>
      </c>
      <c r="S125" s="36">
        <v>18</v>
      </c>
      <c r="T125" s="32">
        <v>1</v>
      </c>
      <c r="U125" s="40">
        <v>0</v>
      </c>
      <c r="V125" s="32">
        <v>0</v>
      </c>
      <c r="W125" s="94">
        <v>0</v>
      </c>
      <c r="X125" s="31">
        <v>0</v>
      </c>
      <c r="Y125" s="32">
        <v>0</v>
      </c>
      <c r="Z125" s="113"/>
      <c r="AA125" s="32"/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115</v>
      </c>
      <c r="K126" s="106">
        <v>103</v>
      </c>
      <c r="L126" s="107">
        <v>12</v>
      </c>
      <c r="M126" s="108">
        <v>0</v>
      </c>
      <c r="N126" s="101">
        <f t="shared" si="14"/>
        <v>125</v>
      </c>
      <c r="O126" s="92">
        <v>0</v>
      </c>
      <c r="P126" s="93">
        <v>125</v>
      </c>
      <c r="Q126" s="31">
        <v>0</v>
      </c>
      <c r="R126" s="32">
        <v>16</v>
      </c>
      <c r="S126" s="36">
        <v>0</v>
      </c>
      <c r="T126" s="32">
        <v>78</v>
      </c>
      <c r="U126" s="40">
        <v>34</v>
      </c>
      <c r="V126" s="32">
        <v>25</v>
      </c>
      <c r="W126" s="94">
        <v>22</v>
      </c>
      <c r="X126" s="31">
        <v>0</v>
      </c>
      <c r="Y126" s="32">
        <v>51</v>
      </c>
      <c r="Z126" s="113"/>
      <c r="AA126" s="32"/>
      <c r="AB126" s="28">
        <v>2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28</v>
      </c>
      <c r="K128" s="98">
        <v>25</v>
      </c>
      <c r="L128" s="99">
        <v>3</v>
      </c>
      <c r="M128" s="100">
        <v>0</v>
      </c>
      <c r="N128" s="101">
        <f t="shared" si="14"/>
        <v>28</v>
      </c>
      <c r="O128" s="102">
        <v>0</v>
      </c>
      <c r="P128" s="103">
        <v>28</v>
      </c>
      <c r="Q128" s="31">
        <v>0</v>
      </c>
      <c r="R128" s="32">
        <v>0</v>
      </c>
      <c r="S128" s="36">
        <v>0</v>
      </c>
      <c r="T128" s="32">
        <v>6</v>
      </c>
      <c r="U128" s="40">
        <v>0</v>
      </c>
      <c r="V128" s="32">
        <v>0</v>
      </c>
      <c r="W128" s="94">
        <v>0</v>
      </c>
      <c r="X128" s="31">
        <v>0</v>
      </c>
      <c r="Y128" s="32">
        <v>25</v>
      </c>
      <c r="Z128" s="113"/>
      <c r="AA128" s="32"/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>
        <v>0</v>
      </c>
      <c r="L129" s="99">
        <v>0</v>
      </c>
      <c r="M129" s="100">
        <v>0</v>
      </c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2</v>
      </c>
      <c r="K130" s="36">
        <v>1</v>
      </c>
      <c r="L130" s="37">
        <v>1</v>
      </c>
      <c r="M130" s="104">
        <v>0</v>
      </c>
      <c r="N130" s="101">
        <f t="shared" si="14"/>
        <v>2</v>
      </c>
      <c r="O130" s="40">
        <v>0</v>
      </c>
      <c r="P130" s="94">
        <v>2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2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>
        <v>0</v>
      </c>
      <c r="P131" s="94">
        <v>0</v>
      </c>
      <c r="Q131" s="31">
        <v>0</v>
      </c>
      <c r="R131" s="32">
        <v>0</v>
      </c>
      <c r="S131" s="36">
        <v>0</v>
      </c>
      <c r="T131" s="32">
        <v>0</v>
      </c>
      <c r="U131" s="40">
        <v>0</v>
      </c>
      <c r="V131" s="32">
        <v>0</v>
      </c>
      <c r="W131" s="94">
        <v>0</v>
      </c>
      <c r="X131" s="31">
        <v>0</v>
      </c>
      <c r="Y131" s="32">
        <v>0</v>
      </c>
      <c r="Z131" s="113"/>
      <c r="AA131" s="32"/>
      <c r="AB131" s="28">
        <v>0</v>
      </c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>
        <v>0</v>
      </c>
      <c r="P132" s="94">
        <v>0</v>
      </c>
      <c r="Q132" s="31">
        <v>0</v>
      </c>
      <c r="R132" s="32">
        <v>0</v>
      </c>
      <c r="S132" s="36">
        <v>0</v>
      </c>
      <c r="T132" s="32">
        <v>0</v>
      </c>
      <c r="U132" s="40">
        <v>0</v>
      </c>
      <c r="V132" s="32">
        <v>0</v>
      </c>
      <c r="W132" s="94">
        <v>0</v>
      </c>
      <c r="X132" s="31">
        <v>0</v>
      </c>
      <c r="Y132" s="32">
        <v>0</v>
      </c>
      <c r="Z132" s="113"/>
      <c r="AA132" s="32"/>
      <c r="AB132" s="28">
        <v>0</v>
      </c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>
        <v>0</v>
      </c>
      <c r="P133" s="94">
        <v>0</v>
      </c>
      <c r="Q133" s="31">
        <v>0</v>
      </c>
      <c r="R133" s="32">
        <v>0</v>
      </c>
      <c r="S133" s="36">
        <v>0</v>
      </c>
      <c r="T133" s="32">
        <v>0</v>
      </c>
      <c r="U133" s="40">
        <v>0</v>
      </c>
      <c r="V133" s="32">
        <v>0</v>
      </c>
      <c r="W133" s="94">
        <v>0</v>
      </c>
      <c r="X133" s="31">
        <v>0</v>
      </c>
      <c r="Y133" s="32">
        <v>0</v>
      </c>
      <c r="Z133" s="113"/>
      <c r="AA133" s="32"/>
      <c r="AB133" s="113">
        <v>0</v>
      </c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>
        <v>0</v>
      </c>
      <c r="P134" s="112">
        <v>0</v>
      </c>
      <c r="Q134" s="31">
        <v>0</v>
      </c>
      <c r="R134" s="32">
        <v>0</v>
      </c>
      <c r="S134" s="27">
        <v>0</v>
      </c>
      <c r="T134" s="28">
        <v>0</v>
      </c>
      <c r="U134" s="111">
        <v>0</v>
      </c>
      <c r="V134" s="28">
        <v>0</v>
      </c>
      <c r="W134" s="112">
        <v>217</v>
      </c>
      <c r="X134" s="31">
        <v>0</v>
      </c>
      <c r="Y134" s="32">
        <v>0</v>
      </c>
      <c r="Z134" s="26"/>
      <c r="AA134" s="26"/>
      <c r="AB134" s="26">
        <v>0</v>
      </c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>
        <v>0</v>
      </c>
      <c r="P135" s="119">
        <v>0</v>
      </c>
      <c r="Q135" s="59">
        <v>0</v>
      </c>
      <c r="R135" s="57">
        <v>0</v>
      </c>
      <c r="S135" s="55">
        <v>0</v>
      </c>
      <c r="T135" s="57">
        <v>0</v>
      </c>
      <c r="U135" s="62">
        <v>0</v>
      </c>
      <c r="V135" s="57">
        <v>0</v>
      </c>
      <c r="W135" s="119">
        <v>0</v>
      </c>
      <c r="X135" s="59">
        <v>0</v>
      </c>
      <c r="Y135" s="57">
        <v>0</v>
      </c>
      <c r="Z135" s="58"/>
      <c r="AA135" s="58"/>
      <c r="AB135" s="58">
        <v>0</v>
      </c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823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888</v>
      </c>
      <c r="K136" s="70">
        <f t="shared" si="17"/>
        <v>831</v>
      </c>
      <c r="L136" s="66">
        <f t="shared" si="17"/>
        <v>56</v>
      </c>
      <c r="M136" s="66">
        <f t="shared" si="17"/>
        <v>1</v>
      </c>
      <c r="N136" s="123">
        <f>SUM(N76:N135)</f>
        <v>947</v>
      </c>
      <c r="O136" s="65">
        <f t="shared" si="17"/>
        <v>127</v>
      </c>
      <c r="P136" s="68">
        <f t="shared" si="17"/>
        <v>820</v>
      </c>
      <c r="Q136" s="70">
        <f t="shared" si="17"/>
        <v>4</v>
      </c>
      <c r="R136" s="124">
        <f>SUM(R76:R135)</f>
        <v>58</v>
      </c>
      <c r="S136" s="824">
        <f>SUM(S76:S135)</f>
        <v>89</v>
      </c>
      <c r="T136" s="825">
        <f>SUM(T76:T135)</f>
        <v>429</v>
      </c>
      <c r="U136" s="65">
        <f t="shared" si="17"/>
        <v>268</v>
      </c>
      <c r="V136" s="67">
        <f t="shared" si="17"/>
        <v>352</v>
      </c>
      <c r="W136" s="124">
        <f>SUM(W76:W135)</f>
        <v>3316</v>
      </c>
      <c r="X136" s="69">
        <f t="shared" ref="X136:AI136" si="18">SUM(X76:X135)</f>
        <v>21</v>
      </c>
      <c r="Y136" s="67">
        <f t="shared" si="18"/>
        <v>317</v>
      </c>
      <c r="Z136" s="124">
        <f t="shared" si="18"/>
        <v>0</v>
      </c>
      <c r="AA136" s="124">
        <f t="shared" si="18"/>
        <v>0</v>
      </c>
      <c r="AB136" s="124">
        <f t="shared" si="18"/>
        <v>74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3</v>
      </c>
      <c r="AH136" s="66">
        <f t="shared" si="18"/>
        <v>9</v>
      </c>
      <c r="AI136" s="124">
        <f t="shared" si="18"/>
        <v>9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823" t="s">
        <v>129</v>
      </c>
      <c r="B138" s="826" t="s">
        <v>99</v>
      </c>
      <c r="C138" s="784" t="s">
        <v>13</v>
      </c>
      <c r="D138" s="785" t="s">
        <v>14</v>
      </c>
      <c r="E138" s="786" t="s">
        <v>15</v>
      </c>
      <c r="F138" s="786" t="s">
        <v>16</v>
      </c>
      <c r="G138" s="786" t="s">
        <v>17</v>
      </c>
      <c r="H138" s="787" t="s">
        <v>18</v>
      </c>
      <c r="I138" s="787" t="s">
        <v>19</v>
      </c>
      <c r="J138" s="787" t="s">
        <v>20</v>
      </c>
      <c r="K138" s="787" t="s">
        <v>21</v>
      </c>
      <c r="L138" s="787" t="s">
        <v>22</v>
      </c>
      <c r="M138" s="787" t="s">
        <v>23</v>
      </c>
      <c r="N138" s="787" t="s">
        <v>24</v>
      </c>
      <c r="O138" s="787" t="s">
        <v>25</v>
      </c>
      <c r="P138" s="787" t="s">
        <v>26</v>
      </c>
      <c r="Q138" s="787" t="s">
        <v>27</v>
      </c>
      <c r="R138" s="787" t="s">
        <v>28</v>
      </c>
      <c r="S138" s="827" t="s">
        <v>130</v>
      </c>
      <c r="T138" s="828" t="s">
        <v>131</v>
      </c>
      <c r="U138" s="828" t="s">
        <v>132</v>
      </c>
    </row>
    <row r="139" spans="1:66" x14ac:dyDescent="0.25">
      <c r="A139" s="795" t="s">
        <v>133</v>
      </c>
      <c r="B139" s="829">
        <f>SUM(C139:S139)</f>
        <v>0</v>
      </c>
      <c r="C139" s="791">
        <v>0</v>
      </c>
      <c r="D139" s="792"/>
      <c r="E139" s="792"/>
      <c r="F139" s="792"/>
      <c r="G139" s="792"/>
      <c r="H139" s="792"/>
      <c r="I139" s="792"/>
      <c r="J139" s="792"/>
      <c r="K139" s="792"/>
      <c r="L139" s="792"/>
      <c r="M139" s="792"/>
      <c r="N139" s="792"/>
      <c r="O139" s="792"/>
      <c r="P139" s="792"/>
      <c r="Q139" s="792"/>
      <c r="R139" s="792"/>
      <c r="S139" s="830"/>
      <c r="T139" s="831"/>
      <c r="U139" s="831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149</v>
      </c>
      <c r="C140" s="36">
        <v>0</v>
      </c>
      <c r="D140" s="37">
        <v>0</v>
      </c>
      <c r="E140" s="37">
        <v>0</v>
      </c>
      <c r="F140" s="37">
        <v>5</v>
      </c>
      <c r="G140" s="37">
        <v>5</v>
      </c>
      <c r="H140" s="37">
        <v>5</v>
      </c>
      <c r="I140" s="37">
        <v>1</v>
      </c>
      <c r="J140" s="37">
        <v>7</v>
      </c>
      <c r="K140" s="37">
        <v>3</v>
      </c>
      <c r="L140" s="37">
        <v>6</v>
      </c>
      <c r="M140" s="37">
        <v>13</v>
      </c>
      <c r="N140" s="37">
        <v>27</v>
      </c>
      <c r="O140" s="37">
        <v>29</v>
      </c>
      <c r="P140" s="37">
        <v>15</v>
      </c>
      <c r="Q140" s="37">
        <v>17</v>
      </c>
      <c r="R140" s="37">
        <v>11</v>
      </c>
      <c r="S140" s="135">
        <v>5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393</v>
      </c>
      <c r="C141" s="36">
        <v>0</v>
      </c>
      <c r="D141" s="37">
        <v>0</v>
      </c>
      <c r="E141" s="37">
        <v>0</v>
      </c>
      <c r="F141" s="37">
        <v>5</v>
      </c>
      <c r="G141" s="37">
        <v>7</v>
      </c>
      <c r="H141" s="37">
        <v>18</v>
      </c>
      <c r="I141" s="37">
        <v>12</v>
      </c>
      <c r="J141" s="37">
        <v>26</v>
      </c>
      <c r="K141" s="37">
        <v>28</v>
      </c>
      <c r="L141" s="37">
        <v>42</v>
      </c>
      <c r="M141" s="37">
        <v>48</v>
      </c>
      <c r="N141" s="37">
        <v>54</v>
      </c>
      <c r="O141" s="37">
        <v>52</v>
      </c>
      <c r="P141" s="37">
        <v>40</v>
      </c>
      <c r="Q141" s="37">
        <v>26</v>
      </c>
      <c r="R141" s="37">
        <v>16</v>
      </c>
      <c r="S141" s="135">
        <v>19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220</v>
      </c>
      <c r="C142" s="36">
        <v>0</v>
      </c>
      <c r="D142" s="37">
        <v>0</v>
      </c>
      <c r="E142" s="37">
        <v>1</v>
      </c>
      <c r="F142" s="37">
        <v>10</v>
      </c>
      <c r="G142" s="37">
        <v>39</v>
      </c>
      <c r="H142" s="37">
        <v>51</v>
      </c>
      <c r="I142" s="37">
        <v>51</v>
      </c>
      <c r="J142" s="37">
        <v>52</v>
      </c>
      <c r="K142" s="37">
        <v>16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326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3</v>
      </c>
      <c r="I144" s="37">
        <v>2</v>
      </c>
      <c r="J144" s="37">
        <v>6</v>
      </c>
      <c r="K144" s="37">
        <v>6</v>
      </c>
      <c r="L144" s="37">
        <v>6</v>
      </c>
      <c r="M144" s="37">
        <v>12</v>
      </c>
      <c r="N144" s="37">
        <v>30</v>
      </c>
      <c r="O144" s="37">
        <v>34</v>
      </c>
      <c r="P144" s="37">
        <v>58</v>
      </c>
      <c r="Q144" s="37">
        <v>67</v>
      </c>
      <c r="R144" s="37">
        <v>35</v>
      </c>
      <c r="S144" s="135">
        <v>67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231</v>
      </c>
      <c r="C145" s="36">
        <v>0</v>
      </c>
      <c r="D145" s="37">
        <v>0</v>
      </c>
      <c r="E145" s="37">
        <v>0</v>
      </c>
      <c r="F145" s="37">
        <v>0</v>
      </c>
      <c r="G145" s="37">
        <v>2</v>
      </c>
      <c r="H145" s="37">
        <v>0</v>
      </c>
      <c r="I145" s="37">
        <v>3</v>
      </c>
      <c r="J145" s="37">
        <v>3</v>
      </c>
      <c r="K145" s="37">
        <v>4</v>
      </c>
      <c r="L145" s="37">
        <v>5</v>
      </c>
      <c r="M145" s="37">
        <v>12</v>
      </c>
      <c r="N145" s="37">
        <v>15</v>
      </c>
      <c r="O145" s="37">
        <v>37</v>
      </c>
      <c r="P145" s="37">
        <v>28</v>
      </c>
      <c r="Q145" s="37">
        <v>34</v>
      </c>
      <c r="R145" s="37">
        <v>33</v>
      </c>
      <c r="S145" s="135">
        <v>55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285</v>
      </c>
      <c r="C147" s="36">
        <v>0</v>
      </c>
      <c r="D147" s="37">
        <v>0</v>
      </c>
      <c r="E147" s="37">
        <v>0</v>
      </c>
      <c r="F147" s="37">
        <v>0</v>
      </c>
      <c r="G147" s="37">
        <v>5</v>
      </c>
      <c r="H147" s="37">
        <v>31</v>
      </c>
      <c r="I147" s="37">
        <v>51</v>
      </c>
      <c r="J147" s="37">
        <v>39</v>
      </c>
      <c r="K147" s="37">
        <v>37</v>
      </c>
      <c r="L147" s="37">
        <v>39</v>
      </c>
      <c r="M147" s="37">
        <v>29</v>
      </c>
      <c r="N147" s="37">
        <v>24</v>
      </c>
      <c r="O147" s="37">
        <v>12</v>
      </c>
      <c r="P147" s="37">
        <v>11</v>
      </c>
      <c r="Q147" s="37">
        <v>4</v>
      </c>
      <c r="R147" s="37">
        <v>3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150</v>
      </c>
      <c r="C149" s="36">
        <v>3</v>
      </c>
      <c r="D149" s="37">
        <v>39</v>
      </c>
      <c r="E149" s="37">
        <v>60</v>
      </c>
      <c r="F149" s="37">
        <v>47</v>
      </c>
      <c r="G149" s="37">
        <v>1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81</v>
      </c>
      <c r="C150" s="36">
        <v>62</v>
      </c>
      <c r="D150" s="37">
        <v>13</v>
      </c>
      <c r="E150" s="37">
        <v>5</v>
      </c>
      <c r="F150" s="37">
        <v>1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27</v>
      </c>
      <c r="C151" s="36">
        <v>0</v>
      </c>
      <c r="D151" s="37">
        <v>0</v>
      </c>
      <c r="E151" s="37">
        <v>0</v>
      </c>
      <c r="F151" s="37">
        <v>0</v>
      </c>
      <c r="G151" s="37">
        <v>6</v>
      </c>
      <c r="H151" s="37">
        <v>2</v>
      </c>
      <c r="I151" s="37">
        <v>4</v>
      </c>
      <c r="J151" s="37">
        <v>4</v>
      </c>
      <c r="K151" s="37">
        <v>2</v>
      </c>
      <c r="L151" s="37">
        <v>3</v>
      </c>
      <c r="M151" s="37">
        <v>3</v>
      </c>
      <c r="N151" s="37">
        <v>2</v>
      </c>
      <c r="O151" s="37">
        <v>0</v>
      </c>
      <c r="P151" s="37">
        <v>0</v>
      </c>
      <c r="Q151" s="37">
        <v>1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17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0</v>
      </c>
      <c r="I152" s="37">
        <v>3</v>
      </c>
      <c r="J152" s="37">
        <v>3</v>
      </c>
      <c r="K152" s="37">
        <v>3</v>
      </c>
      <c r="L152" s="37">
        <v>3</v>
      </c>
      <c r="M152" s="37">
        <v>1</v>
      </c>
      <c r="N152" s="37">
        <v>2</v>
      </c>
      <c r="O152" s="37">
        <v>1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286</v>
      </c>
      <c r="C153" s="36">
        <v>0</v>
      </c>
      <c r="D153" s="37">
        <v>0</v>
      </c>
      <c r="E153" s="37">
        <v>0</v>
      </c>
      <c r="F153" s="37">
        <v>1</v>
      </c>
      <c r="G153" s="37">
        <v>9</v>
      </c>
      <c r="H153" s="37">
        <v>20</v>
      </c>
      <c r="I153" s="37">
        <v>55</v>
      </c>
      <c r="J153" s="37">
        <v>37</v>
      </c>
      <c r="K153" s="37">
        <v>43</v>
      </c>
      <c r="L153" s="37">
        <v>33</v>
      </c>
      <c r="M153" s="37">
        <v>27</v>
      </c>
      <c r="N153" s="37">
        <v>21</v>
      </c>
      <c r="O153" s="37">
        <v>23</v>
      </c>
      <c r="P153" s="37">
        <v>5</v>
      </c>
      <c r="Q153" s="37">
        <v>7</v>
      </c>
      <c r="R153" s="37">
        <v>4</v>
      </c>
      <c r="S153" s="135">
        <v>1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797">
        <f>SUM(B139:B154)</f>
        <v>2165</v>
      </c>
      <c r="C155" s="70">
        <f t="shared" ref="C155:T155" si="27">SUM(C139:C154)</f>
        <v>65</v>
      </c>
      <c r="D155" s="66">
        <f t="shared" si="27"/>
        <v>52</v>
      </c>
      <c r="E155" s="66">
        <f t="shared" si="27"/>
        <v>66</v>
      </c>
      <c r="F155" s="66">
        <f t="shared" si="27"/>
        <v>69</v>
      </c>
      <c r="G155" s="66">
        <f t="shared" si="27"/>
        <v>75</v>
      </c>
      <c r="H155" s="66">
        <f>SUM(H139:H154)</f>
        <v>130</v>
      </c>
      <c r="I155" s="66">
        <f t="shared" si="27"/>
        <v>182</v>
      </c>
      <c r="J155" s="66">
        <f t="shared" si="27"/>
        <v>177</v>
      </c>
      <c r="K155" s="66">
        <f t="shared" si="27"/>
        <v>142</v>
      </c>
      <c r="L155" s="66">
        <f t="shared" si="27"/>
        <v>137</v>
      </c>
      <c r="M155" s="66">
        <f t="shared" si="27"/>
        <v>145</v>
      </c>
      <c r="N155" s="66">
        <f t="shared" si="27"/>
        <v>175</v>
      </c>
      <c r="O155" s="66">
        <f t="shared" si="27"/>
        <v>188</v>
      </c>
      <c r="P155" s="66">
        <f t="shared" si="27"/>
        <v>157</v>
      </c>
      <c r="Q155" s="66">
        <f t="shared" si="27"/>
        <v>156</v>
      </c>
      <c r="R155" s="66">
        <f t="shared" si="27"/>
        <v>102</v>
      </c>
      <c r="S155" s="143">
        <f t="shared" si="27"/>
        <v>147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832" t="s">
        <v>151</v>
      </c>
      <c r="B157" s="833"/>
      <c r="C157" s="832" t="s">
        <v>149</v>
      </c>
      <c r="D157" s="538"/>
      <c r="E157" s="833"/>
      <c r="F157" s="782" t="s">
        <v>152</v>
      </c>
      <c r="G157" s="713"/>
      <c r="H157" s="713"/>
      <c r="I157" s="713"/>
      <c r="J157" s="713"/>
      <c r="K157" s="713"/>
      <c r="L157" s="713"/>
      <c r="M157" s="713"/>
      <c r="N157" s="713"/>
      <c r="O157" s="713"/>
      <c r="P157" s="713"/>
      <c r="Q157" s="713"/>
      <c r="R157" s="713"/>
      <c r="S157" s="713"/>
      <c r="T157" s="713"/>
      <c r="U157" s="713"/>
      <c r="V157" s="713"/>
      <c r="W157" s="713"/>
      <c r="X157" s="713"/>
      <c r="Y157" s="713"/>
      <c r="Z157" s="713"/>
      <c r="AA157" s="713"/>
      <c r="AB157" s="713"/>
      <c r="AC157" s="713"/>
      <c r="AD157" s="713"/>
      <c r="AE157" s="713"/>
      <c r="AF157" s="713"/>
      <c r="AG157" s="713"/>
      <c r="AH157" s="713"/>
      <c r="AI157" s="713"/>
      <c r="AJ157" s="713"/>
      <c r="AK157" s="713"/>
      <c r="AL157" s="713"/>
      <c r="AM157" s="834"/>
      <c r="AN157" s="779" t="s">
        <v>9</v>
      </c>
      <c r="AO157" s="779" t="s">
        <v>153</v>
      </c>
      <c r="AP157" s="781" t="s">
        <v>154</v>
      </c>
      <c r="AQ157" s="779" t="s">
        <v>155</v>
      </c>
    </row>
    <row r="158" spans="1:67" x14ac:dyDescent="0.25">
      <c r="A158" s="518"/>
      <c r="B158" s="519"/>
      <c r="C158" s="505"/>
      <c r="D158" s="506"/>
      <c r="E158" s="507"/>
      <c r="F158" s="802" t="s">
        <v>13</v>
      </c>
      <c r="G158" s="803"/>
      <c r="H158" s="802" t="s">
        <v>14</v>
      </c>
      <c r="I158" s="803"/>
      <c r="J158" s="802" t="s">
        <v>15</v>
      </c>
      <c r="K158" s="803"/>
      <c r="L158" s="802" t="s">
        <v>16</v>
      </c>
      <c r="M158" s="803"/>
      <c r="N158" s="802" t="s">
        <v>17</v>
      </c>
      <c r="O158" s="803"/>
      <c r="P158" s="782" t="s">
        <v>18</v>
      </c>
      <c r="Q158" s="783"/>
      <c r="R158" s="782" t="s">
        <v>19</v>
      </c>
      <c r="S158" s="783"/>
      <c r="T158" s="782" t="s">
        <v>20</v>
      </c>
      <c r="U158" s="783"/>
      <c r="V158" s="782" t="s">
        <v>21</v>
      </c>
      <c r="W158" s="783"/>
      <c r="X158" s="782" t="s">
        <v>22</v>
      </c>
      <c r="Y158" s="783"/>
      <c r="Z158" s="782" t="s">
        <v>23</v>
      </c>
      <c r="AA158" s="783"/>
      <c r="AB158" s="782" t="s">
        <v>24</v>
      </c>
      <c r="AC158" s="783"/>
      <c r="AD158" s="782" t="s">
        <v>25</v>
      </c>
      <c r="AE158" s="783"/>
      <c r="AF158" s="782" t="s">
        <v>26</v>
      </c>
      <c r="AG158" s="783"/>
      <c r="AH158" s="782" t="s">
        <v>27</v>
      </c>
      <c r="AI158" s="783"/>
      <c r="AJ158" s="782" t="s">
        <v>28</v>
      </c>
      <c r="AK158" s="783"/>
      <c r="AL158" s="782" t="s">
        <v>29</v>
      </c>
      <c r="AM158" s="834"/>
      <c r="AN158" s="491"/>
      <c r="AO158" s="491"/>
      <c r="AP158" s="493"/>
      <c r="AQ158" s="491"/>
    </row>
    <row r="159" spans="1:67" x14ac:dyDescent="0.25">
      <c r="A159" s="505"/>
      <c r="B159" s="507"/>
      <c r="C159" s="790" t="s">
        <v>156</v>
      </c>
      <c r="D159" s="787" t="s">
        <v>30</v>
      </c>
      <c r="E159" s="835" t="s">
        <v>31</v>
      </c>
      <c r="F159" s="784" t="s">
        <v>30</v>
      </c>
      <c r="G159" s="836" t="s">
        <v>31</v>
      </c>
      <c r="H159" s="784" t="s">
        <v>30</v>
      </c>
      <c r="I159" s="836" t="s">
        <v>31</v>
      </c>
      <c r="J159" s="784" t="s">
        <v>30</v>
      </c>
      <c r="K159" s="836" t="s">
        <v>31</v>
      </c>
      <c r="L159" s="784" t="s">
        <v>30</v>
      </c>
      <c r="M159" s="836" t="s">
        <v>31</v>
      </c>
      <c r="N159" s="784" t="s">
        <v>30</v>
      </c>
      <c r="O159" s="836" t="s">
        <v>31</v>
      </c>
      <c r="P159" s="784" t="s">
        <v>30</v>
      </c>
      <c r="Q159" s="836" t="s">
        <v>31</v>
      </c>
      <c r="R159" s="784" t="s">
        <v>30</v>
      </c>
      <c r="S159" s="836" t="s">
        <v>31</v>
      </c>
      <c r="T159" s="784" t="s">
        <v>30</v>
      </c>
      <c r="U159" s="836" t="s">
        <v>31</v>
      </c>
      <c r="V159" s="784" t="s">
        <v>30</v>
      </c>
      <c r="W159" s="836" t="s">
        <v>31</v>
      </c>
      <c r="X159" s="784" t="s">
        <v>30</v>
      </c>
      <c r="Y159" s="836" t="s">
        <v>31</v>
      </c>
      <c r="Z159" s="784" t="s">
        <v>30</v>
      </c>
      <c r="AA159" s="836" t="s">
        <v>31</v>
      </c>
      <c r="AB159" s="784" t="s">
        <v>30</v>
      </c>
      <c r="AC159" s="836" t="s">
        <v>31</v>
      </c>
      <c r="AD159" s="784" t="s">
        <v>30</v>
      </c>
      <c r="AE159" s="836" t="s">
        <v>31</v>
      </c>
      <c r="AF159" s="784" t="s">
        <v>30</v>
      </c>
      <c r="AG159" s="836" t="s">
        <v>31</v>
      </c>
      <c r="AH159" s="784" t="s">
        <v>30</v>
      </c>
      <c r="AI159" s="836" t="s">
        <v>31</v>
      </c>
      <c r="AJ159" s="784" t="s">
        <v>30</v>
      </c>
      <c r="AK159" s="836" t="s">
        <v>31</v>
      </c>
      <c r="AL159" s="784" t="s">
        <v>30</v>
      </c>
      <c r="AM159" s="837" t="s">
        <v>31</v>
      </c>
      <c r="AN159" s="495"/>
      <c r="AO159" s="495"/>
      <c r="AP159" s="494"/>
      <c r="AQ159" s="495"/>
    </row>
    <row r="160" spans="1:67" x14ac:dyDescent="0.25">
      <c r="A160" s="838" t="s">
        <v>157</v>
      </c>
      <c r="B160" s="839"/>
      <c r="C160" s="840">
        <f>SUM(D160+E160)</f>
        <v>1268</v>
      </c>
      <c r="D160" s="755">
        <f>SUM(F160+H160+J160+L160+N160+P160+R160+T160+V160+X160+Z160+AB160+AD160+AF160+AH160+AJ160+AL160)</f>
        <v>556</v>
      </c>
      <c r="E160" s="841">
        <f>SUM(G160+I160+K160+M160+O160+Q160+S160+U160+W160+Y160+AA160+AC160+AE160+AG160+AI160+AK160+AM160)</f>
        <v>712</v>
      </c>
      <c r="F160" s="769">
        <v>4</v>
      </c>
      <c r="G160" s="772">
        <v>1</v>
      </c>
      <c r="H160" s="769">
        <v>8</v>
      </c>
      <c r="I160" s="772">
        <v>8</v>
      </c>
      <c r="J160" s="769">
        <v>4</v>
      </c>
      <c r="K160" s="768">
        <v>6</v>
      </c>
      <c r="L160" s="769">
        <v>8</v>
      </c>
      <c r="M160" s="768">
        <v>8</v>
      </c>
      <c r="N160" s="769">
        <v>5</v>
      </c>
      <c r="O160" s="768">
        <v>5</v>
      </c>
      <c r="P160" s="769">
        <v>7</v>
      </c>
      <c r="Q160" s="768">
        <v>10</v>
      </c>
      <c r="R160" s="769">
        <v>12</v>
      </c>
      <c r="S160" s="768">
        <v>20</v>
      </c>
      <c r="T160" s="769">
        <v>5</v>
      </c>
      <c r="U160" s="768">
        <v>31</v>
      </c>
      <c r="V160" s="769">
        <v>21</v>
      </c>
      <c r="W160" s="768">
        <v>37</v>
      </c>
      <c r="X160" s="769">
        <v>17</v>
      </c>
      <c r="Y160" s="768">
        <v>43</v>
      </c>
      <c r="Z160" s="769">
        <v>20</v>
      </c>
      <c r="AA160" s="768">
        <v>56</v>
      </c>
      <c r="AB160" s="769">
        <v>43</v>
      </c>
      <c r="AC160" s="768">
        <v>69</v>
      </c>
      <c r="AD160" s="769">
        <v>58</v>
      </c>
      <c r="AE160" s="768">
        <v>75</v>
      </c>
      <c r="AF160" s="769">
        <v>91</v>
      </c>
      <c r="AG160" s="768">
        <v>93</v>
      </c>
      <c r="AH160" s="769">
        <v>105</v>
      </c>
      <c r="AI160" s="768">
        <v>111</v>
      </c>
      <c r="AJ160" s="769">
        <v>84</v>
      </c>
      <c r="AK160" s="768">
        <v>63</v>
      </c>
      <c r="AL160" s="770">
        <v>64</v>
      </c>
      <c r="AM160" s="771">
        <v>76</v>
      </c>
      <c r="AN160" s="772">
        <v>1268</v>
      </c>
      <c r="AO160" s="774">
        <v>1072</v>
      </c>
      <c r="AP160" s="774">
        <v>0</v>
      </c>
      <c r="AQ160" s="772">
        <v>21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781" t="s">
        <v>158</v>
      </c>
      <c r="B161" s="795" t="s">
        <v>159</v>
      </c>
      <c r="C161" s="153">
        <f>SUM(D161:E161)</f>
        <v>215</v>
      </c>
      <c r="D161" s="842"/>
      <c r="E161" s="843">
        <f>SUM(K161+M161+O161+Q161+S161+U161+W161+Y161+AA161+AC161+AE161+AG161+AI161+AK161+AM161)</f>
        <v>215</v>
      </c>
      <c r="F161" s="844"/>
      <c r="G161" s="845"/>
      <c r="H161" s="844"/>
      <c r="I161" s="845"/>
      <c r="J161" s="844"/>
      <c r="K161" s="821">
        <v>1</v>
      </c>
      <c r="L161" s="844"/>
      <c r="M161" s="821">
        <v>10</v>
      </c>
      <c r="N161" s="844"/>
      <c r="O161" s="821">
        <v>37</v>
      </c>
      <c r="P161" s="844"/>
      <c r="Q161" s="821">
        <v>50</v>
      </c>
      <c r="R161" s="844"/>
      <c r="S161" s="821">
        <v>51</v>
      </c>
      <c r="T161" s="844"/>
      <c r="U161" s="821">
        <v>51</v>
      </c>
      <c r="V161" s="844"/>
      <c r="W161" s="821">
        <v>15</v>
      </c>
      <c r="X161" s="844"/>
      <c r="Y161" s="821"/>
      <c r="Z161" s="844"/>
      <c r="AA161" s="821"/>
      <c r="AB161" s="844"/>
      <c r="AC161" s="821"/>
      <c r="AD161" s="844"/>
      <c r="AE161" s="821"/>
      <c r="AF161" s="844"/>
      <c r="AG161" s="821"/>
      <c r="AH161" s="844"/>
      <c r="AI161" s="821"/>
      <c r="AJ161" s="844"/>
      <c r="AK161" s="821"/>
      <c r="AL161" s="844"/>
      <c r="AM161" s="830"/>
      <c r="AN161" s="831">
        <v>215</v>
      </c>
      <c r="AO161" s="846">
        <v>0</v>
      </c>
      <c r="AP161" s="846">
        <v>0</v>
      </c>
      <c r="AQ161" s="831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>
        <v>0</v>
      </c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519</v>
      </c>
      <c r="D163" s="165">
        <f>SUM(F163+H163+J163+L163+N163+P163+R163+T163+V163+X163+Z163+AB163+AD163+AF163+AH163+AJ163+AL163)</f>
        <v>147</v>
      </c>
      <c r="E163" s="166">
        <f>SUM(G163+I163+K163+M163+O163+Q163+S163+U163+W163+Y163+AA163+AC163+AE163+AG163+AI163+AK163+AM163)</f>
        <v>372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1</v>
      </c>
      <c r="M163" s="32">
        <v>2</v>
      </c>
      <c r="N163" s="36">
        <v>10</v>
      </c>
      <c r="O163" s="32">
        <v>9</v>
      </c>
      <c r="P163" s="36">
        <v>11</v>
      </c>
      <c r="Q163" s="32">
        <v>35</v>
      </c>
      <c r="R163" s="36">
        <v>24</v>
      </c>
      <c r="S163" s="32">
        <v>56</v>
      </c>
      <c r="T163" s="36">
        <v>23</v>
      </c>
      <c r="U163" s="32">
        <v>59</v>
      </c>
      <c r="V163" s="36">
        <v>21</v>
      </c>
      <c r="W163" s="32">
        <v>42</v>
      </c>
      <c r="X163" s="36">
        <v>22</v>
      </c>
      <c r="Y163" s="32">
        <v>48</v>
      </c>
      <c r="Z163" s="36">
        <v>12</v>
      </c>
      <c r="AA163" s="32">
        <v>32</v>
      </c>
      <c r="AB163" s="36">
        <v>12</v>
      </c>
      <c r="AC163" s="32">
        <v>44</v>
      </c>
      <c r="AD163" s="36">
        <v>7</v>
      </c>
      <c r="AE163" s="32">
        <v>21</v>
      </c>
      <c r="AF163" s="36">
        <v>1</v>
      </c>
      <c r="AG163" s="32">
        <v>16</v>
      </c>
      <c r="AH163" s="36">
        <v>2</v>
      </c>
      <c r="AI163" s="32">
        <v>5</v>
      </c>
      <c r="AJ163" s="36">
        <v>1</v>
      </c>
      <c r="AK163" s="32">
        <v>3</v>
      </c>
      <c r="AL163" s="31">
        <v>0</v>
      </c>
      <c r="AM163" s="135">
        <v>0</v>
      </c>
      <c r="AN163" s="38">
        <v>519</v>
      </c>
      <c r="AO163" s="113">
        <v>162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>
        <v>0</v>
      </c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847" t="s">
        <v>163</v>
      </c>
      <c r="B165" s="848"/>
      <c r="C165" s="175">
        <f t="shared" si="37"/>
        <v>654</v>
      </c>
      <c r="D165" s="176">
        <f t="shared" ref="D165:E170" si="38">SUM(F165+H165+J165+L165+N165+P165+R165+T165+V165+X165+Z165+AB165+AD165+AF165+AH165+AJ165+AL165)</f>
        <v>265</v>
      </c>
      <c r="E165" s="177">
        <f t="shared" si="38"/>
        <v>389</v>
      </c>
      <c r="F165" s="27">
        <v>78</v>
      </c>
      <c r="G165" s="26">
        <v>67</v>
      </c>
      <c r="H165" s="27">
        <v>18</v>
      </c>
      <c r="I165" s="26">
        <v>16</v>
      </c>
      <c r="J165" s="27">
        <v>14</v>
      </c>
      <c r="K165" s="28">
        <v>15</v>
      </c>
      <c r="L165" s="27">
        <v>5</v>
      </c>
      <c r="M165" s="28">
        <v>13</v>
      </c>
      <c r="N165" s="27">
        <v>1</v>
      </c>
      <c r="O165" s="28">
        <v>11</v>
      </c>
      <c r="P165" s="27">
        <v>0</v>
      </c>
      <c r="Q165" s="28">
        <v>9</v>
      </c>
      <c r="R165" s="27">
        <v>2</v>
      </c>
      <c r="S165" s="28">
        <v>16</v>
      </c>
      <c r="T165" s="27">
        <v>2</v>
      </c>
      <c r="U165" s="28">
        <v>15</v>
      </c>
      <c r="V165" s="27">
        <v>7</v>
      </c>
      <c r="W165" s="28">
        <v>13</v>
      </c>
      <c r="X165" s="27">
        <v>7</v>
      </c>
      <c r="Y165" s="28">
        <v>15</v>
      </c>
      <c r="Z165" s="27">
        <v>8</v>
      </c>
      <c r="AA165" s="28">
        <v>31</v>
      </c>
      <c r="AB165" s="27">
        <v>11</v>
      </c>
      <c r="AC165" s="28">
        <v>30</v>
      </c>
      <c r="AD165" s="27">
        <v>10</v>
      </c>
      <c r="AE165" s="28">
        <v>30</v>
      </c>
      <c r="AF165" s="27">
        <v>19</v>
      </c>
      <c r="AG165" s="28">
        <v>27</v>
      </c>
      <c r="AH165" s="27">
        <v>20</v>
      </c>
      <c r="AI165" s="26">
        <v>27</v>
      </c>
      <c r="AJ165" s="27">
        <v>26</v>
      </c>
      <c r="AK165" s="26">
        <v>22</v>
      </c>
      <c r="AL165" s="51">
        <v>37</v>
      </c>
      <c r="AM165" s="161">
        <v>32</v>
      </c>
      <c r="AN165" s="26">
        <v>654</v>
      </c>
      <c r="AO165" s="162">
        <v>540</v>
      </c>
      <c r="AP165" s="162">
        <v>0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115</v>
      </c>
      <c r="D166" s="165">
        <f t="shared" si="38"/>
        <v>29</v>
      </c>
      <c r="E166" s="166">
        <f t="shared" si="38"/>
        <v>86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0</v>
      </c>
      <c r="M166" s="32">
        <v>0</v>
      </c>
      <c r="N166" s="36">
        <v>1</v>
      </c>
      <c r="O166" s="32">
        <v>0</v>
      </c>
      <c r="P166" s="36">
        <v>0</v>
      </c>
      <c r="Q166" s="32">
        <v>1</v>
      </c>
      <c r="R166" s="36">
        <v>1</v>
      </c>
      <c r="S166" s="32">
        <v>6</v>
      </c>
      <c r="T166" s="36">
        <v>2</v>
      </c>
      <c r="U166" s="32">
        <v>5</v>
      </c>
      <c r="V166" s="36">
        <v>2</v>
      </c>
      <c r="W166" s="32">
        <v>11</v>
      </c>
      <c r="X166" s="36">
        <v>1</v>
      </c>
      <c r="Y166" s="32">
        <v>17</v>
      </c>
      <c r="Z166" s="36">
        <v>1</v>
      </c>
      <c r="AA166" s="32">
        <v>7</v>
      </c>
      <c r="AB166" s="36">
        <v>4</v>
      </c>
      <c r="AC166" s="38">
        <v>12</v>
      </c>
      <c r="AD166" s="36">
        <v>7</v>
      </c>
      <c r="AE166" s="38">
        <v>6</v>
      </c>
      <c r="AF166" s="36">
        <v>5</v>
      </c>
      <c r="AG166" s="38">
        <v>6</v>
      </c>
      <c r="AH166" s="36">
        <v>2</v>
      </c>
      <c r="AI166" s="38">
        <v>11</v>
      </c>
      <c r="AJ166" s="36">
        <v>1</v>
      </c>
      <c r="AK166" s="38">
        <v>2</v>
      </c>
      <c r="AL166" s="31">
        <v>2</v>
      </c>
      <c r="AM166" s="135">
        <v>2</v>
      </c>
      <c r="AN166" s="38">
        <v>115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57</v>
      </c>
      <c r="D167" s="180">
        <f t="shared" si="38"/>
        <v>27</v>
      </c>
      <c r="E167" s="166">
        <f t="shared" si="38"/>
        <v>30</v>
      </c>
      <c r="F167" s="36">
        <v>10</v>
      </c>
      <c r="G167" s="38">
        <v>5</v>
      </c>
      <c r="H167" s="36">
        <v>9</v>
      </c>
      <c r="I167" s="38">
        <v>10</v>
      </c>
      <c r="J167" s="36">
        <v>1</v>
      </c>
      <c r="K167" s="32">
        <v>1</v>
      </c>
      <c r="L167" s="36">
        <v>1</v>
      </c>
      <c r="M167" s="32">
        <v>0</v>
      </c>
      <c r="N167" s="36">
        <v>2</v>
      </c>
      <c r="O167" s="32">
        <v>0</v>
      </c>
      <c r="P167" s="36">
        <v>0</v>
      </c>
      <c r="Q167" s="32">
        <v>0</v>
      </c>
      <c r="R167" s="36">
        <v>0</v>
      </c>
      <c r="S167" s="32">
        <v>3</v>
      </c>
      <c r="T167" s="36">
        <v>0</v>
      </c>
      <c r="U167" s="32">
        <v>0</v>
      </c>
      <c r="V167" s="36">
        <v>0</v>
      </c>
      <c r="W167" s="32">
        <v>2</v>
      </c>
      <c r="X167" s="36">
        <v>0</v>
      </c>
      <c r="Y167" s="32">
        <v>0</v>
      </c>
      <c r="Z167" s="36">
        <v>0</v>
      </c>
      <c r="AA167" s="32">
        <v>0</v>
      </c>
      <c r="AB167" s="36">
        <v>1</v>
      </c>
      <c r="AC167" s="38">
        <v>0</v>
      </c>
      <c r="AD167" s="36">
        <v>0</v>
      </c>
      <c r="AE167" s="38">
        <v>1</v>
      </c>
      <c r="AF167" s="36">
        <v>2</v>
      </c>
      <c r="AG167" s="38">
        <v>0</v>
      </c>
      <c r="AH167" s="36">
        <v>1</v>
      </c>
      <c r="AI167" s="38">
        <v>2</v>
      </c>
      <c r="AJ167" s="36">
        <v>0</v>
      </c>
      <c r="AK167" s="38">
        <v>3</v>
      </c>
      <c r="AL167" s="31">
        <v>0</v>
      </c>
      <c r="AM167" s="135">
        <v>3</v>
      </c>
      <c r="AN167" s="38">
        <v>57</v>
      </c>
      <c r="AO167" s="113">
        <v>47</v>
      </c>
      <c r="AP167" s="113">
        <v>1</v>
      </c>
      <c r="AQ167" s="38">
        <v>1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461</v>
      </c>
      <c r="D168" s="165">
        <f t="shared" si="38"/>
        <v>203</v>
      </c>
      <c r="E168" s="166">
        <f t="shared" si="38"/>
        <v>258</v>
      </c>
      <c r="F168" s="36">
        <v>12</v>
      </c>
      <c r="G168" s="38">
        <v>7</v>
      </c>
      <c r="H168" s="36">
        <v>27</v>
      </c>
      <c r="I168" s="38">
        <v>36</v>
      </c>
      <c r="J168" s="36">
        <v>33</v>
      </c>
      <c r="K168" s="32">
        <v>28</v>
      </c>
      <c r="L168" s="36">
        <v>5</v>
      </c>
      <c r="M168" s="32">
        <v>4</v>
      </c>
      <c r="N168" s="36">
        <v>0</v>
      </c>
      <c r="O168" s="32">
        <v>2</v>
      </c>
      <c r="P168" s="36">
        <v>4</v>
      </c>
      <c r="Q168" s="32">
        <v>1</v>
      </c>
      <c r="R168" s="36">
        <v>3</v>
      </c>
      <c r="S168" s="32">
        <v>3</v>
      </c>
      <c r="T168" s="36">
        <v>5</v>
      </c>
      <c r="U168" s="32">
        <v>0</v>
      </c>
      <c r="V168" s="36">
        <v>1</v>
      </c>
      <c r="W168" s="32">
        <v>0</v>
      </c>
      <c r="X168" s="36">
        <v>8</v>
      </c>
      <c r="Y168" s="32">
        <v>1</v>
      </c>
      <c r="Z168" s="36">
        <v>4</v>
      </c>
      <c r="AA168" s="32">
        <v>2</v>
      </c>
      <c r="AB168" s="36">
        <v>7</v>
      </c>
      <c r="AC168" s="32">
        <v>2</v>
      </c>
      <c r="AD168" s="36">
        <v>2</v>
      </c>
      <c r="AE168" s="32">
        <v>4</v>
      </c>
      <c r="AF168" s="36">
        <v>29</v>
      </c>
      <c r="AG168" s="32">
        <v>51</v>
      </c>
      <c r="AH168" s="36">
        <v>24</v>
      </c>
      <c r="AI168" s="38">
        <v>47</v>
      </c>
      <c r="AJ168" s="36">
        <v>19</v>
      </c>
      <c r="AK168" s="38">
        <v>36</v>
      </c>
      <c r="AL168" s="31">
        <v>20</v>
      </c>
      <c r="AM168" s="135">
        <v>34</v>
      </c>
      <c r="AN168" s="38">
        <v>461</v>
      </c>
      <c r="AO168" s="113">
        <v>243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459</v>
      </c>
      <c r="D169" s="182">
        <f>SUM(F169+H169+J169+L169+N169+P169+R169+T169+V169+X169+Z169+AB169+AD169+AF169+AH169+AJ169+AL169)</f>
        <v>263</v>
      </c>
      <c r="E169" s="183">
        <f>SUM(G169+I169+K169+M169+O169+Q169+S169+U169+W169+Y169+AA169+AC169+AE169+AG169+AI169+AK169+AM169)</f>
        <v>196</v>
      </c>
      <c r="F169" s="98">
        <v>20</v>
      </c>
      <c r="G169" s="184">
        <v>20</v>
      </c>
      <c r="H169" s="98">
        <v>15</v>
      </c>
      <c r="I169" s="184">
        <v>11</v>
      </c>
      <c r="J169" s="98">
        <v>13</v>
      </c>
      <c r="K169" s="185">
        <v>14</v>
      </c>
      <c r="L169" s="98">
        <v>4</v>
      </c>
      <c r="M169" s="185">
        <v>13</v>
      </c>
      <c r="N169" s="98">
        <v>3</v>
      </c>
      <c r="O169" s="185">
        <v>2</v>
      </c>
      <c r="P169" s="98">
        <v>1</v>
      </c>
      <c r="Q169" s="185">
        <v>5</v>
      </c>
      <c r="R169" s="98">
        <v>3</v>
      </c>
      <c r="S169" s="185">
        <v>1</v>
      </c>
      <c r="T169" s="98">
        <v>6</v>
      </c>
      <c r="U169" s="185">
        <v>3</v>
      </c>
      <c r="V169" s="98">
        <v>0</v>
      </c>
      <c r="W169" s="185">
        <v>9</v>
      </c>
      <c r="X169" s="98">
        <v>17</v>
      </c>
      <c r="Y169" s="185">
        <v>8</v>
      </c>
      <c r="Z169" s="98">
        <v>49</v>
      </c>
      <c r="AA169" s="185">
        <v>5</v>
      </c>
      <c r="AB169" s="98">
        <v>13</v>
      </c>
      <c r="AC169" s="185">
        <v>15</v>
      </c>
      <c r="AD169" s="98">
        <v>21</v>
      </c>
      <c r="AE169" s="185">
        <v>51</v>
      </c>
      <c r="AF169" s="98">
        <v>35</v>
      </c>
      <c r="AG169" s="185">
        <v>17</v>
      </c>
      <c r="AH169" s="98">
        <v>12</v>
      </c>
      <c r="AI169" s="184">
        <v>3</v>
      </c>
      <c r="AJ169" s="98">
        <v>9</v>
      </c>
      <c r="AK169" s="184">
        <v>10</v>
      </c>
      <c r="AL169" s="186">
        <v>42</v>
      </c>
      <c r="AM169" s="187">
        <v>9</v>
      </c>
      <c r="AN169" s="184">
        <v>450</v>
      </c>
      <c r="AO169" s="188">
        <v>55</v>
      </c>
      <c r="AP169" s="188">
        <v>0</v>
      </c>
      <c r="AQ169" s="184">
        <v>8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802" t="s">
        <v>99</v>
      </c>
      <c r="B171" s="803"/>
      <c r="C171" s="193">
        <f t="shared" ref="C171:AQ171" si="39">SUM(C160:C170)</f>
        <v>3748</v>
      </c>
      <c r="D171" s="194">
        <f t="shared" si="39"/>
        <v>1490</v>
      </c>
      <c r="E171" s="170">
        <f t="shared" si="39"/>
        <v>2258</v>
      </c>
      <c r="F171" s="70">
        <f t="shared" si="39"/>
        <v>124</v>
      </c>
      <c r="G171" s="124">
        <f t="shared" si="39"/>
        <v>100</v>
      </c>
      <c r="H171" s="70">
        <f t="shared" si="39"/>
        <v>77</v>
      </c>
      <c r="I171" s="124">
        <f t="shared" si="39"/>
        <v>81</v>
      </c>
      <c r="J171" s="824">
        <f t="shared" si="39"/>
        <v>65</v>
      </c>
      <c r="K171" s="825">
        <f t="shared" si="39"/>
        <v>65</v>
      </c>
      <c r="L171" s="824">
        <f t="shared" si="39"/>
        <v>24</v>
      </c>
      <c r="M171" s="825">
        <f t="shared" si="39"/>
        <v>50</v>
      </c>
      <c r="N171" s="824">
        <f t="shared" si="39"/>
        <v>22</v>
      </c>
      <c r="O171" s="825">
        <f t="shared" si="39"/>
        <v>66</v>
      </c>
      <c r="P171" s="824">
        <f t="shared" si="39"/>
        <v>23</v>
      </c>
      <c r="Q171" s="825">
        <f t="shared" si="39"/>
        <v>111</v>
      </c>
      <c r="R171" s="824">
        <f t="shared" si="39"/>
        <v>45</v>
      </c>
      <c r="S171" s="825">
        <f t="shared" si="39"/>
        <v>156</v>
      </c>
      <c r="T171" s="824">
        <f t="shared" si="39"/>
        <v>43</v>
      </c>
      <c r="U171" s="825">
        <f t="shared" si="39"/>
        <v>164</v>
      </c>
      <c r="V171" s="824">
        <f t="shared" si="39"/>
        <v>52</v>
      </c>
      <c r="W171" s="825">
        <f t="shared" si="39"/>
        <v>129</v>
      </c>
      <c r="X171" s="824">
        <f t="shared" si="39"/>
        <v>72</v>
      </c>
      <c r="Y171" s="825">
        <f t="shared" si="39"/>
        <v>132</v>
      </c>
      <c r="Z171" s="824">
        <f t="shared" si="39"/>
        <v>94</v>
      </c>
      <c r="AA171" s="825">
        <f t="shared" si="39"/>
        <v>133</v>
      </c>
      <c r="AB171" s="824">
        <f t="shared" si="39"/>
        <v>91</v>
      </c>
      <c r="AC171" s="825">
        <f t="shared" si="39"/>
        <v>172</v>
      </c>
      <c r="AD171" s="824">
        <f t="shared" si="39"/>
        <v>105</v>
      </c>
      <c r="AE171" s="825">
        <f t="shared" si="39"/>
        <v>188</v>
      </c>
      <c r="AF171" s="824">
        <f t="shared" si="39"/>
        <v>182</v>
      </c>
      <c r="AG171" s="825">
        <f t="shared" si="39"/>
        <v>210</v>
      </c>
      <c r="AH171" s="824">
        <f t="shared" si="39"/>
        <v>166</v>
      </c>
      <c r="AI171" s="825">
        <f t="shared" si="39"/>
        <v>206</v>
      </c>
      <c r="AJ171" s="824">
        <f t="shared" si="39"/>
        <v>140</v>
      </c>
      <c r="AK171" s="825">
        <f t="shared" si="39"/>
        <v>139</v>
      </c>
      <c r="AL171" s="849">
        <f t="shared" si="39"/>
        <v>165</v>
      </c>
      <c r="AM171" s="850">
        <f t="shared" si="39"/>
        <v>156</v>
      </c>
      <c r="AN171" s="124">
        <f t="shared" si="39"/>
        <v>3739</v>
      </c>
      <c r="AO171" s="123">
        <f t="shared" si="39"/>
        <v>2119</v>
      </c>
      <c r="AP171" s="123">
        <f t="shared" si="39"/>
        <v>1</v>
      </c>
      <c r="AQ171" s="124">
        <f t="shared" si="39"/>
        <v>30</v>
      </c>
    </row>
    <row r="172" spans="1:71" s="14" customFormat="1" ht="12" x14ac:dyDescent="0.2">
      <c r="A172" s="144" t="s">
        <v>169</v>
      </c>
      <c r="B172" s="758"/>
      <c r="C172" s="758"/>
      <c r="D172" s="758"/>
      <c r="E172" s="758"/>
      <c r="F172" s="758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851" t="s">
        <v>170</v>
      </c>
      <c r="B173" s="781" t="s">
        <v>151</v>
      </c>
      <c r="C173" s="832" t="s">
        <v>149</v>
      </c>
      <c r="D173" s="538"/>
      <c r="E173" s="833"/>
      <c r="F173" s="782" t="s">
        <v>152</v>
      </c>
      <c r="G173" s="713"/>
      <c r="H173" s="713"/>
      <c r="I173" s="713"/>
      <c r="J173" s="713"/>
      <c r="K173" s="713"/>
      <c r="L173" s="713"/>
      <c r="M173" s="713"/>
      <c r="N173" s="713"/>
      <c r="O173" s="713"/>
      <c r="P173" s="713"/>
      <c r="Q173" s="713"/>
      <c r="R173" s="713"/>
      <c r="S173" s="713"/>
      <c r="T173" s="713"/>
      <c r="U173" s="713"/>
      <c r="V173" s="713"/>
      <c r="W173" s="713"/>
      <c r="X173" s="713"/>
      <c r="Y173" s="713"/>
      <c r="Z173" s="713"/>
      <c r="AA173" s="713"/>
      <c r="AB173" s="713"/>
      <c r="AC173" s="713"/>
      <c r="AD173" s="713"/>
      <c r="AE173" s="713"/>
      <c r="AF173" s="713"/>
      <c r="AG173" s="713"/>
      <c r="AH173" s="713"/>
      <c r="AI173" s="713"/>
      <c r="AJ173" s="713"/>
      <c r="AK173" s="713"/>
      <c r="AL173" s="713"/>
      <c r="AM173" s="834"/>
      <c r="AN173" s="779" t="s">
        <v>9</v>
      </c>
      <c r="AO173" s="537" t="s">
        <v>171</v>
      </c>
      <c r="AP173" s="779"/>
      <c r="AQ173" s="781" t="s">
        <v>154</v>
      </c>
      <c r="AR173" s="779" t="s">
        <v>155</v>
      </c>
      <c r="AS173" s="781" t="s">
        <v>172</v>
      </c>
      <c r="AT173" s="781" t="s">
        <v>173</v>
      </c>
    </row>
    <row r="174" spans="1:71" x14ac:dyDescent="0.25">
      <c r="A174" s="500"/>
      <c r="B174" s="493"/>
      <c r="C174" s="505"/>
      <c r="D174" s="506"/>
      <c r="E174" s="507"/>
      <c r="F174" s="802" t="s">
        <v>13</v>
      </c>
      <c r="G174" s="803"/>
      <c r="H174" s="802" t="s">
        <v>14</v>
      </c>
      <c r="I174" s="803"/>
      <c r="J174" s="802" t="s">
        <v>15</v>
      </c>
      <c r="K174" s="803"/>
      <c r="L174" s="802" t="s">
        <v>16</v>
      </c>
      <c r="M174" s="803"/>
      <c r="N174" s="802" t="s">
        <v>17</v>
      </c>
      <c r="O174" s="803"/>
      <c r="P174" s="782" t="s">
        <v>18</v>
      </c>
      <c r="Q174" s="783"/>
      <c r="R174" s="782" t="s">
        <v>19</v>
      </c>
      <c r="S174" s="783"/>
      <c r="T174" s="782" t="s">
        <v>20</v>
      </c>
      <c r="U174" s="783"/>
      <c r="V174" s="782" t="s">
        <v>21</v>
      </c>
      <c r="W174" s="783"/>
      <c r="X174" s="782" t="s">
        <v>22</v>
      </c>
      <c r="Y174" s="783"/>
      <c r="Z174" s="782" t="s">
        <v>23</v>
      </c>
      <c r="AA174" s="783"/>
      <c r="AB174" s="782" t="s">
        <v>24</v>
      </c>
      <c r="AC174" s="783"/>
      <c r="AD174" s="782" t="s">
        <v>25</v>
      </c>
      <c r="AE174" s="783"/>
      <c r="AF174" s="782" t="s">
        <v>26</v>
      </c>
      <c r="AG174" s="783"/>
      <c r="AH174" s="782" t="s">
        <v>27</v>
      </c>
      <c r="AI174" s="783"/>
      <c r="AJ174" s="782" t="s">
        <v>28</v>
      </c>
      <c r="AK174" s="783"/>
      <c r="AL174" s="782" t="s">
        <v>29</v>
      </c>
      <c r="AM174" s="834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852" t="s">
        <v>156</v>
      </c>
      <c r="D175" s="761" t="s">
        <v>174</v>
      </c>
      <c r="E175" s="201" t="s">
        <v>175</v>
      </c>
      <c r="F175" s="853" t="s">
        <v>174</v>
      </c>
      <c r="G175" s="788" t="s">
        <v>175</v>
      </c>
      <c r="H175" s="784" t="s">
        <v>174</v>
      </c>
      <c r="I175" s="836" t="s">
        <v>175</v>
      </c>
      <c r="J175" s="853" t="s">
        <v>174</v>
      </c>
      <c r="K175" s="788" t="s">
        <v>175</v>
      </c>
      <c r="L175" s="853" t="s">
        <v>174</v>
      </c>
      <c r="M175" s="788" t="s">
        <v>175</v>
      </c>
      <c r="N175" s="853" t="s">
        <v>174</v>
      </c>
      <c r="O175" s="788" t="s">
        <v>175</v>
      </c>
      <c r="P175" s="784" t="s">
        <v>174</v>
      </c>
      <c r="Q175" s="836" t="s">
        <v>175</v>
      </c>
      <c r="R175" s="784" t="s">
        <v>174</v>
      </c>
      <c r="S175" s="836" t="s">
        <v>175</v>
      </c>
      <c r="T175" s="853" t="s">
        <v>174</v>
      </c>
      <c r="U175" s="788" t="s">
        <v>175</v>
      </c>
      <c r="V175" s="784" t="s">
        <v>174</v>
      </c>
      <c r="W175" s="836" t="s">
        <v>175</v>
      </c>
      <c r="X175" s="784" t="s">
        <v>174</v>
      </c>
      <c r="Y175" s="836" t="s">
        <v>175</v>
      </c>
      <c r="Z175" s="853" t="s">
        <v>174</v>
      </c>
      <c r="AA175" s="788" t="s">
        <v>175</v>
      </c>
      <c r="AB175" s="853" t="s">
        <v>174</v>
      </c>
      <c r="AC175" s="788" t="s">
        <v>175</v>
      </c>
      <c r="AD175" s="784" t="s">
        <v>174</v>
      </c>
      <c r="AE175" s="836" t="s">
        <v>175</v>
      </c>
      <c r="AF175" s="784" t="s">
        <v>174</v>
      </c>
      <c r="AG175" s="836" t="s">
        <v>175</v>
      </c>
      <c r="AH175" s="853" t="s">
        <v>174</v>
      </c>
      <c r="AI175" s="788" t="s">
        <v>175</v>
      </c>
      <c r="AJ175" s="784" t="s">
        <v>174</v>
      </c>
      <c r="AK175" s="836" t="s">
        <v>175</v>
      </c>
      <c r="AL175" s="853" t="s">
        <v>174</v>
      </c>
      <c r="AM175" s="827" t="s">
        <v>175</v>
      </c>
      <c r="AN175" s="495"/>
      <c r="AO175" s="428" t="s">
        <v>176</v>
      </c>
      <c r="AP175" s="788" t="s">
        <v>177</v>
      </c>
      <c r="AQ175" s="494"/>
      <c r="AR175" s="495"/>
      <c r="AS175" s="494"/>
      <c r="AT175" s="494"/>
    </row>
    <row r="176" spans="1:71" ht="15" customHeight="1" x14ac:dyDescent="0.25">
      <c r="A176" s="854" t="s">
        <v>178</v>
      </c>
      <c r="B176" s="855" t="s">
        <v>157</v>
      </c>
      <c r="C176" s="856">
        <f t="shared" ref="C176:C186" si="40">SUM(D176+E176)</f>
        <v>0</v>
      </c>
      <c r="D176" s="857">
        <f>SUM(F176+H176+J176+L176+N176+P176+R176+T176+V176+X176+Z176+AB176+AD176+AF176+AH176+AJ176+AL176)</f>
        <v>0</v>
      </c>
      <c r="E176" s="858">
        <f>SUM(G176+I176+K176+M176+O176+Q176+S176+U176+W176+Y176+AA176+AC176+AE176+AG176+AI176+AK176+AM176)</f>
        <v>0</v>
      </c>
      <c r="F176" s="791"/>
      <c r="G176" s="831"/>
      <c r="H176" s="791"/>
      <c r="I176" s="831"/>
      <c r="J176" s="791"/>
      <c r="K176" s="821"/>
      <c r="L176" s="791"/>
      <c r="M176" s="821"/>
      <c r="N176" s="791"/>
      <c r="O176" s="821"/>
      <c r="P176" s="791"/>
      <c r="Q176" s="821"/>
      <c r="R176" s="791"/>
      <c r="S176" s="821"/>
      <c r="T176" s="791"/>
      <c r="U176" s="821"/>
      <c r="V176" s="791"/>
      <c r="W176" s="821"/>
      <c r="X176" s="791"/>
      <c r="Y176" s="821"/>
      <c r="Z176" s="791"/>
      <c r="AA176" s="821"/>
      <c r="AB176" s="791"/>
      <c r="AC176" s="821"/>
      <c r="AD176" s="791"/>
      <c r="AE176" s="821"/>
      <c r="AF176" s="791"/>
      <c r="AG176" s="821"/>
      <c r="AH176" s="791"/>
      <c r="AI176" s="821"/>
      <c r="AJ176" s="791"/>
      <c r="AK176" s="821"/>
      <c r="AL176" s="859"/>
      <c r="AM176" s="830"/>
      <c r="AN176" s="831">
        <v>0</v>
      </c>
      <c r="AO176" s="822"/>
      <c r="AP176" s="831"/>
      <c r="AQ176" s="846"/>
      <c r="AR176" s="831"/>
      <c r="AS176" s="831"/>
      <c r="AT176" s="831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36</v>
      </c>
      <c r="D177" s="190">
        <f>SUM(F177+H177+J177+L177+N177+P177+R177+T177+V177+X177+Z177+AB177+AD177+AF177+AH177+AJ177+AL177)</f>
        <v>12</v>
      </c>
      <c r="E177" s="191">
        <f t="shared" ref="E177:E184" si="41">SUM(G177+I177+K177+M177+O177+Q177+S177+U177+W177+Y177+AA177+AC177+AE177+AG177+AI177+AK177+AM177)</f>
        <v>24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3</v>
      </c>
      <c r="O177" s="57">
        <v>2</v>
      </c>
      <c r="P177" s="55">
        <v>1</v>
      </c>
      <c r="Q177" s="57">
        <v>5</v>
      </c>
      <c r="R177" s="55">
        <v>4</v>
      </c>
      <c r="S177" s="57">
        <v>6</v>
      </c>
      <c r="T177" s="55">
        <v>1</v>
      </c>
      <c r="U177" s="57">
        <v>4</v>
      </c>
      <c r="V177" s="55">
        <v>0</v>
      </c>
      <c r="W177" s="57">
        <v>0</v>
      </c>
      <c r="X177" s="55">
        <v>3</v>
      </c>
      <c r="Y177" s="57">
        <v>2</v>
      </c>
      <c r="Z177" s="55">
        <v>0</v>
      </c>
      <c r="AA177" s="57">
        <v>1</v>
      </c>
      <c r="AB177" s="55">
        <v>0</v>
      </c>
      <c r="AC177" s="57">
        <v>3</v>
      </c>
      <c r="AD177" s="55">
        <v>0</v>
      </c>
      <c r="AE177" s="57">
        <v>1</v>
      </c>
      <c r="AF177" s="55">
        <v>0</v>
      </c>
      <c r="AG177" s="57">
        <v>0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36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860" t="s">
        <v>179</v>
      </c>
      <c r="B178" s="855" t="s">
        <v>157</v>
      </c>
      <c r="C178" s="856">
        <f t="shared" si="40"/>
        <v>0</v>
      </c>
      <c r="D178" s="857">
        <f t="shared" ref="D178:D184" si="57">SUM(F178+H178+J178+L178+N178+P178+R178+T178+V178+X178+Z178+AB178+AD178+AF178+AH178+AJ178+AL178)</f>
        <v>0</v>
      </c>
      <c r="E178" s="858">
        <f>SUM(G178+I178+K178+M178+O178+Q178+S178+U178+W178+Y178+AA178+AC178+AE178+AG178+AI178+AK178+AM178)</f>
        <v>0</v>
      </c>
      <c r="F178" s="791"/>
      <c r="G178" s="831"/>
      <c r="H178" s="791"/>
      <c r="I178" s="831"/>
      <c r="J178" s="791"/>
      <c r="K178" s="821"/>
      <c r="L178" s="791"/>
      <c r="M178" s="821"/>
      <c r="N178" s="791"/>
      <c r="O178" s="821"/>
      <c r="P178" s="791"/>
      <c r="Q178" s="821"/>
      <c r="R178" s="791"/>
      <c r="S178" s="821"/>
      <c r="T178" s="791"/>
      <c r="U178" s="821"/>
      <c r="V178" s="791"/>
      <c r="W178" s="821"/>
      <c r="X178" s="791"/>
      <c r="Y178" s="821"/>
      <c r="Z178" s="791"/>
      <c r="AA178" s="821"/>
      <c r="AB178" s="791"/>
      <c r="AC178" s="821"/>
      <c r="AD178" s="791"/>
      <c r="AE178" s="821"/>
      <c r="AF178" s="791"/>
      <c r="AG178" s="821"/>
      <c r="AH178" s="791"/>
      <c r="AI178" s="821"/>
      <c r="AJ178" s="791"/>
      <c r="AK178" s="821"/>
      <c r="AL178" s="859"/>
      <c r="AM178" s="830"/>
      <c r="AN178" s="831">
        <v>0</v>
      </c>
      <c r="AO178" s="822"/>
      <c r="AP178" s="831"/>
      <c r="AQ178" s="846"/>
      <c r="AR178" s="831"/>
      <c r="AS178" s="831"/>
      <c r="AT178" s="831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/>
      <c r="G179" s="38"/>
      <c r="H179" s="36"/>
      <c r="I179" s="38"/>
      <c r="J179" s="36"/>
      <c r="K179" s="32"/>
      <c r="L179" s="36"/>
      <c r="M179" s="32"/>
      <c r="N179" s="36"/>
      <c r="O179" s="32"/>
      <c r="P179" s="36"/>
      <c r="Q179" s="32"/>
      <c r="R179" s="36"/>
      <c r="S179" s="32"/>
      <c r="T179" s="36"/>
      <c r="U179" s="32"/>
      <c r="V179" s="36"/>
      <c r="W179" s="32"/>
      <c r="X179" s="36"/>
      <c r="Y179" s="32"/>
      <c r="Z179" s="36"/>
      <c r="AA179" s="32"/>
      <c r="AB179" s="36"/>
      <c r="AC179" s="32"/>
      <c r="AD179" s="36"/>
      <c r="AE179" s="32"/>
      <c r="AF179" s="36"/>
      <c r="AG179" s="32"/>
      <c r="AH179" s="36"/>
      <c r="AI179" s="32"/>
      <c r="AJ179" s="36"/>
      <c r="AK179" s="32"/>
      <c r="AL179" s="31"/>
      <c r="AM179" s="135"/>
      <c r="AN179" s="38">
        <v>0</v>
      </c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839" t="s">
        <v>181</v>
      </c>
      <c r="B181" s="855" t="s">
        <v>157</v>
      </c>
      <c r="C181" s="856">
        <f t="shared" si="40"/>
        <v>0</v>
      </c>
      <c r="D181" s="857">
        <f t="shared" si="57"/>
        <v>0</v>
      </c>
      <c r="E181" s="858">
        <f t="shared" si="41"/>
        <v>0</v>
      </c>
      <c r="F181" s="791"/>
      <c r="G181" s="831"/>
      <c r="H181" s="791"/>
      <c r="I181" s="831"/>
      <c r="J181" s="791"/>
      <c r="K181" s="821"/>
      <c r="L181" s="791"/>
      <c r="M181" s="821"/>
      <c r="N181" s="791"/>
      <c r="O181" s="821"/>
      <c r="P181" s="791"/>
      <c r="Q181" s="821"/>
      <c r="R181" s="791"/>
      <c r="S181" s="821"/>
      <c r="T181" s="791"/>
      <c r="U181" s="821"/>
      <c r="V181" s="791"/>
      <c r="W181" s="831"/>
      <c r="X181" s="791"/>
      <c r="Y181" s="821"/>
      <c r="Z181" s="791"/>
      <c r="AA181" s="821"/>
      <c r="AB181" s="791"/>
      <c r="AC181" s="821"/>
      <c r="AD181" s="791"/>
      <c r="AE181" s="821"/>
      <c r="AF181" s="791"/>
      <c r="AG181" s="821"/>
      <c r="AH181" s="791"/>
      <c r="AI181" s="821"/>
      <c r="AJ181" s="791"/>
      <c r="AK181" s="821"/>
      <c r="AL181" s="859"/>
      <c r="AM181" s="830"/>
      <c r="AN181" s="831">
        <v>0</v>
      </c>
      <c r="AO181" s="822"/>
      <c r="AP181" s="831"/>
      <c r="AQ181" s="846"/>
      <c r="AR181" s="831"/>
      <c r="AS181" s="831"/>
      <c r="AT181" s="831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182</v>
      </c>
      <c r="D182" s="165">
        <f t="shared" si="57"/>
        <v>135</v>
      </c>
      <c r="E182" s="166">
        <f t="shared" si="41"/>
        <v>47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1</v>
      </c>
      <c r="M182" s="57">
        <v>0</v>
      </c>
      <c r="N182" s="55">
        <v>7</v>
      </c>
      <c r="O182" s="57">
        <v>1</v>
      </c>
      <c r="P182" s="55">
        <v>10</v>
      </c>
      <c r="Q182" s="57">
        <v>4</v>
      </c>
      <c r="R182" s="55">
        <v>20</v>
      </c>
      <c r="S182" s="57">
        <v>6</v>
      </c>
      <c r="T182" s="55">
        <v>22</v>
      </c>
      <c r="U182" s="57">
        <v>12</v>
      </c>
      <c r="V182" s="55">
        <v>21</v>
      </c>
      <c r="W182" s="57">
        <v>9</v>
      </c>
      <c r="X182" s="55">
        <v>19</v>
      </c>
      <c r="Y182" s="57">
        <v>7</v>
      </c>
      <c r="Z182" s="55">
        <v>12</v>
      </c>
      <c r="AA182" s="57">
        <v>3</v>
      </c>
      <c r="AB182" s="55">
        <v>12</v>
      </c>
      <c r="AC182" s="57">
        <v>4</v>
      </c>
      <c r="AD182" s="55">
        <v>7</v>
      </c>
      <c r="AE182" s="57">
        <v>0</v>
      </c>
      <c r="AF182" s="55">
        <v>1</v>
      </c>
      <c r="AG182" s="57">
        <v>1</v>
      </c>
      <c r="AH182" s="55">
        <v>2</v>
      </c>
      <c r="AI182" s="57">
        <v>0</v>
      </c>
      <c r="AJ182" s="55">
        <v>1</v>
      </c>
      <c r="AK182" s="57">
        <v>0</v>
      </c>
      <c r="AL182" s="59">
        <v>0</v>
      </c>
      <c r="AM182" s="192">
        <v>0</v>
      </c>
      <c r="AN182" s="58">
        <v>182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839" t="s">
        <v>182</v>
      </c>
      <c r="B183" s="855" t="s">
        <v>157</v>
      </c>
      <c r="C183" s="856">
        <f t="shared" si="40"/>
        <v>0</v>
      </c>
      <c r="D183" s="857">
        <f t="shared" si="57"/>
        <v>0</v>
      </c>
      <c r="E183" s="858">
        <f t="shared" si="41"/>
        <v>0</v>
      </c>
      <c r="F183" s="791"/>
      <c r="G183" s="831"/>
      <c r="H183" s="791"/>
      <c r="I183" s="831"/>
      <c r="J183" s="791"/>
      <c r="K183" s="821"/>
      <c r="L183" s="791"/>
      <c r="M183" s="821"/>
      <c r="N183" s="791"/>
      <c r="O183" s="821"/>
      <c r="P183" s="791"/>
      <c r="Q183" s="821"/>
      <c r="R183" s="791"/>
      <c r="S183" s="821"/>
      <c r="T183" s="791"/>
      <c r="U183" s="821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831">
        <v>0</v>
      </c>
      <c r="AO183" s="822"/>
      <c r="AP183" s="831"/>
      <c r="AQ183" s="846"/>
      <c r="AR183" s="831"/>
      <c r="AS183" s="831"/>
      <c r="AT183" s="831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2</v>
      </c>
      <c r="D184" s="165">
        <f t="shared" si="57"/>
        <v>0</v>
      </c>
      <c r="E184" s="166">
        <f t="shared" si="41"/>
        <v>2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1</v>
      </c>
      <c r="P184" s="55">
        <v>0</v>
      </c>
      <c r="Q184" s="57">
        <v>0</v>
      </c>
      <c r="R184" s="55">
        <v>0</v>
      </c>
      <c r="S184" s="57">
        <v>0</v>
      </c>
      <c r="T184" s="55">
        <v>0</v>
      </c>
      <c r="U184" s="57">
        <v>0</v>
      </c>
      <c r="V184" s="106">
        <v>0</v>
      </c>
      <c r="W184" s="26">
        <v>0</v>
      </c>
      <c r="X184" s="27">
        <v>0</v>
      </c>
      <c r="Y184" s="28">
        <v>0</v>
      </c>
      <c r="Z184" s="27">
        <v>0</v>
      </c>
      <c r="AA184" s="28">
        <v>1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2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861" t="s">
        <v>183</v>
      </c>
      <c r="B185" s="855" t="s">
        <v>157</v>
      </c>
      <c r="C185" s="862">
        <f t="shared" si="40"/>
        <v>0</v>
      </c>
      <c r="D185" s="755">
        <f>SUM(L185+N185+P185+R185+T185+V185+X185+Z185+AB185+AD185+AF185+AH185+AJ185+AL185)</f>
        <v>0</v>
      </c>
      <c r="E185" s="841">
        <f>SUM(M185+O185+Q185+S185+U185+W185+Y185+AA185+AC185+AE185+AG185+AI185+AK185+AM185)</f>
        <v>0</v>
      </c>
      <c r="F185" s="863"/>
      <c r="G185" s="864"/>
      <c r="H185" s="863"/>
      <c r="I185" s="864"/>
      <c r="J185" s="863"/>
      <c r="K185" s="864"/>
      <c r="L185" s="865"/>
      <c r="M185" s="866"/>
      <c r="N185" s="867"/>
      <c r="O185" s="866"/>
      <c r="P185" s="867"/>
      <c r="Q185" s="866"/>
      <c r="R185" s="867"/>
      <c r="S185" s="866"/>
      <c r="T185" s="867"/>
      <c r="U185" s="866"/>
      <c r="V185" s="867"/>
      <c r="W185" s="866"/>
      <c r="X185" s="867"/>
      <c r="Y185" s="866"/>
      <c r="Z185" s="867"/>
      <c r="AA185" s="866"/>
      <c r="AB185" s="867"/>
      <c r="AC185" s="866"/>
      <c r="AD185" s="867"/>
      <c r="AE185" s="866"/>
      <c r="AF185" s="867"/>
      <c r="AG185" s="866"/>
      <c r="AH185" s="867"/>
      <c r="AI185" s="866"/>
      <c r="AJ185" s="867"/>
      <c r="AK185" s="866"/>
      <c r="AL185" s="868"/>
      <c r="AM185" s="869"/>
      <c r="AN185" s="870">
        <v>0</v>
      </c>
      <c r="AO185" s="871"/>
      <c r="AP185" s="870"/>
      <c r="AQ185" s="872"/>
      <c r="AR185" s="870"/>
      <c r="AS185" s="870"/>
      <c r="AT185" s="870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873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>
        <v>0</v>
      </c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/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45095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",[7]NOMBRE!B2," - ","( ",[7]NOMBRE!C2,[7]NOMBRE!D2,[7]NOMBRE!E2,[7]NOMBRE!F2,[7]NOMBRE!G2," )")</f>
        <v>COMUNA: LINARES - ( 07401 )</v>
      </c>
    </row>
    <row r="3" spans="1:141" x14ac:dyDescent="0.25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41" x14ac:dyDescent="0.25">
      <c r="A4" s="1" t="str">
        <f>CONCATENATE("MES: ",[7]NOMBRE!B6," - ","( ",[7]NOMBRE!C6,[7]NOMBRE!D6," )")</f>
        <v>MES: MAYO - ( 05 )</v>
      </c>
    </row>
    <row r="5" spans="1:141" x14ac:dyDescent="0.25">
      <c r="A5" s="1" t="str">
        <f>CONCATENATE("AÑO: ",[7]NOMBRE!B7)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874" t="s">
        <v>3</v>
      </c>
      <c r="B9" s="777" t="s">
        <v>4</v>
      </c>
      <c r="C9" s="875"/>
      <c r="D9" s="875"/>
      <c r="E9" s="875"/>
      <c r="F9" s="875"/>
      <c r="G9" s="875"/>
      <c r="H9" s="875"/>
      <c r="I9" s="875"/>
      <c r="J9" s="875"/>
      <c r="K9" s="875"/>
      <c r="L9" s="875"/>
      <c r="M9" s="875"/>
      <c r="N9" s="875"/>
      <c r="O9" s="875"/>
      <c r="P9" s="875"/>
      <c r="Q9" s="875"/>
      <c r="R9" s="875"/>
      <c r="S9" s="875"/>
      <c r="T9" s="875"/>
      <c r="U9" s="875"/>
      <c r="V9" s="778"/>
      <c r="W9" s="874" t="s">
        <v>5</v>
      </c>
      <c r="X9" s="537"/>
      <c r="Y9" s="537"/>
      <c r="Z9" s="537"/>
      <c r="AA9" s="537"/>
      <c r="AB9" s="537"/>
      <c r="AC9" s="537"/>
      <c r="AD9" s="876"/>
      <c r="AE9" s="780" t="s">
        <v>6</v>
      </c>
      <c r="AF9" s="780"/>
    </row>
    <row r="10" spans="1:141" ht="15" customHeight="1" x14ac:dyDescent="0.25">
      <c r="A10" s="531"/>
      <c r="B10" s="877" t="s">
        <v>7</v>
      </c>
      <c r="C10" s="874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876"/>
      <c r="T10" s="877" t="s">
        <v>9</v>
      </c>
      <c r="U10" s="782" t="s">
        <v>10</v>
      </c>
      <c r="V10" s="783"/>
      <c r="W10" s="878" t="s">
        <v>11</v>
      </c>
      <c r="X10" s="878"/>
      <c r="Y10" s="878"/>
      <c r="Z10" s="783"/>
      <c r="AA10" s="782" t="s">
        <v>12</v>
      </c>
      <c r="AB10" s="878"/>
      <c r="AC10" s="878"/>
      <c r="AD10" s="783"/>
      <c r="AE10" s="780"/>
      <c r="AF10" s="780"/>
    </row>
    <row r="11" spans="1:141" ht="32.25" customHeight="1" x14ac:dyDescent="0.25">
      <c r="A11" s="532"/>
      <c r="B11" s="494"/>
      <c r="C11" s="784" t="s">
        <v>13</v>
      </c>
      <c r="D11" s="785" t="s">
        <v>14</v>
      </c>
      <c r="E11" s="786" t="s">
        <v>15</v>
      </c>
      <c r="F11" s="786" t="s">
        <v>16</v>
      </c>
      <c r="G11" s="786" t="s">
        <v>17</v>
      </c>
      <c r="H11" s="787" t="s">
        <v>18</v>
      </c>
      <c r="I11" s="787" t="s">
        <v>19</v>
      </c>
      <c r="J11" s="787" t="s">
        <v>20</v>
      </c>
      <c r="K11" s="787" t="s">
        <v>21</v>
      </c>
      <c r="L11" s="787" t="s">
        <v>22</v>
      </c>
      <c r="M11" s="787" t="s">
        <v>23</v>
      </c>
      <c r="N11" s="787" t="s">
        <v>24</v>
      </c>
      <c r="O11" s="787" t="s">
        <v>25</v>
      </c>
      <c r="P11" s="787" t="s">
        <v>26</v>
      </c>
      <c r="Q11" s="787" t="s">
        <v>27</v>
      </c>
      <c r="R11" s="787" t="s">
        <v>28</v>
      </c>
      <c r="S11" s="788" t="s">
        <v>29</v>
      </c>
      <c r="T11" s="495"/>
      <c r="U11" s="789" t="s">
        <v>30</v>
      </c>
      <c r="V11" s="788" t="s">
        <v>31</v>
      </c>
      <c r="W11" s="879" t="s">
        <v>32</v>
      </c>
      <c r="X11" s="790" t="s">
        <v>33</v>
      </c>
      <c r="Y11" s="786" t="s">
        <v>34</v>
      </c>
      <c r="Z11" s="788" t="s">
        <v>35</v>
      </c>
      <c r="AA11" s="790" t="s">
        <v>32</v>
      </c>
      <c r="AB11" s="790" t="s">
        <v>33</v>
      </c>
      <c r="AC11" s="786" t="s">
        <v>34</v>
      </c>
      <c r="AD11" s="788" t="s">
        <v>36</v>
      </c>
      <c r="AE11" s="784" t="s">
        <v>37</v>
      </c>
      <c r="AF11" s="788" t="s">
        <v>38</v>
      </c>
    </row>
    <row r="12" spans="1:141" x14ac:dyDescent="0.25">
      <c r="A12" s="23" t="s">
        <v>39</v>
      </c>
      <c r="B12" s="24">
        <f>SUM(C12:S12)</f>
        <v>490</v>
      </c>
      <c r="C12" s="791">
        <v>187</v>
      </c>
      <c r="D12" s="792">
        <v>129</v>
      </c>
      <c r="E12" s="792">
        <v>139</v>
      </c>
      <c r="F12" s="792">
        <v>35</v>
      </c>
      <c r="G12" s="793">
        <v>0</v>
      </c>
      <c r="H12" s="793">
        <v>0</v>
      </c>
      <c r="I12" s="793">
        <v>0</v>
      </c>
      <c r="J12" s="793">
        <v>0</v>
      </c>
      <c r="K12" s="793">
        <v>0</v>
      </c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3">
        <v>0</v>
      </c>
      <c r="R12" s="793">
        <v>0</v>
      </c>
      <c r="S12" s="794">
        <v>0</v>
      </c>
      <c r="T12" s="26">
        <v>490</v>
      </c>
      <c r="U12" s="27">
        <v>242</v>
      </c>
      <c r="V12" s="28">
        <v>248</v>
      </c>
      <c r="W12" s="23">
        <f>SUM(X12+Y12+Z12)</f>
        <v>152</v>
      </c>
      <c r="X12" s="27">
        <v>20</v>
      </c>
      <c r="Y12" s="29">
        <v>132</v>
      </c>
      <c r="Z12" s="28">
        <v>0</v>
      </c>
      <c r="AA12" s="795">
        <f>SUM(AB12+AC12+AD12)</f>
        <v>10</v>
      </c>
      <c r="AB12" s="27">
        <v>0</v>
      </c>
      <c r="AC12" s="29">
        <v>10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1454</v>
      </c>
      <c r="C13" s="36">
        <v>0</v>
      </c>
      <c r="D13" s="37">
        <v>0</v>
      </c>
      <c r="E13" s="37">
        <v>0</v>
      </c>
      <c r="F13" s="37">
        <v>16</v>
      </c>
      <c r="G13" s="37">
        <v>27</v>
      </c>
      <c r="H13" s="37">
        <v>47</v>
      </c>
      <c r="I13" s="37">
        <v>60</v>
      </c>
      <c r="J13" s="37">
        <v>66</v>
      </c>
      <c r="K13" s="37">
        <v>92</v>
      </c>
      <c r="L13" s="37">
        <v>80</v>
      </c>
      <c r="M13" s="37">
        <v>108</v>
      </c>
      <c r="N13" s="37">
        <v>141</v>
      </c>
      <c r="O13" s="37">
        <v>152</v>
      </c>
      <c r="P13" s="37">
        <v>196</v>
      </c>
      <c r="Q13" s="37">
        <v>160</v>
      </c>
      <c r="R13" s="37">
        <v>142</v>
      </c>
      <c r="S13" s="32">
        <v>167</v>
      </c>
      <c r="T13" s="38">
        <v>1454</v>
      </c>
      <c r="U13" s="36">
        <v>524</v>
      </c>
      <c r="V13" s="32">
        <v>930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448</v>
      </c>
      <c r="AB13" s="36">
        <v>132</v>
      </c>
      <c r="AC13" s="40">
        <v>315</v>
      </c>
      <c r="AD13" s="32">
        <v>1</v>
      </c>
      <c r="AE13" s="31">
        <v>0</v>
      </c>
      <c r="AF13" s="32">
        <v>205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43</v>
      </c>
      <c r="C15" s="36">
        <v>24</v>
      </c>
      <c r="D15" s="37">
        <v>14</v>
      </c>
      <c r="E15" s="37">
        <v>5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43</v>
      </c>
      <c r="U15" s="36">
        <v>22</v>
      </c>
      <c r="V15" s="32">
        <v>21</v>
      </c>
      <c r="W15" s="35">
        <f t="shared" si="1"/>
        <v>6</v>
      </c>
      <c r="X15" s="36">
        <v>3</v>
      </c>
      <c r="Y15" s="37">
        <v>3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108</v>
      </c>
      <c r="C16" s="36">
        <v>0</v>
      </c>
      <c r="D16" s="37">
        <v>0</v>
      </c>
      <c r="E16" s="37">
        <v>0</v>
      </c>
      <c r="F16" s="37">
        <v>1</v>
      </c>
      <c r="G16" s="37">
        <v>0</v>
      </c>
      <c r="H16" s="37">
        <v>1</v>
      </c>
      <c r="I16" s="37">
        <v>1</v>
      </c>
      <c r="J16" s="37">
        <v>5</v>
      </c>
      <c r="K16" s="37">
        <v>2</v>
      </c>
      <c r="L16" s="37">
        <v>9</v>
      </c>
      <c r="M16" s="37">
        <v>5</v>
      </c>
      <c r="N16" s="37">
        <v>9</v>
      </c>
      <c r="O16" s="37">
        <v>11</v>
      </c>
      <c r="P16" s="37">
        <v>10</v>
      </c>
      <c r="Q16" s="37">
        <v>22</v>
      </c>
      <c r="R16" s="37">
        <v>21</v>
      </c>
      <c r="S16" s="32">
        <v>11</v>
      </c>
      <c r="T16" s="38">
        <v>108</v>
      </c>
      <c r="U16" s="36">
        <v>52</v>
      </c>
      <c r="V16" s="32">
        <v>56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32</v>
      </c>
      <c r="AB16" s="36">
        <v>21</v>
      </c>
      <c r="AC16" s="40">
        <v>11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75</v>
      </c>
      <c r="C17" s="36">
        <v>39</v>
      </c>
      <c r="D17" s="37">
        <v>19</v>
      </c>
      <c r="E17" s="37">
        <v>10</v>
      </c>
      <c r="F17" s="37">
        <v>7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75</v>
      </c>
      <c r="U17" s="36">
        <v>43</v>
      </c>
      <c r="V17" s="32">
        <v>32</v>
      </c>
      <c r="W17" s="35">
        <f t="shared" si="1"/>
        <v>38</v>
      </c>
      <c r="X17" s="36">
        <v>17</v>
      </c>
      <c r="Y17" s="37">
        <v>21</v>
      </c>
      <c r="Z17" s="32">
        <v>0</v>
      </c>
      <c r="AA17" s="43">
        <f t="shared" si="2"/>
        <v>1</v>
      </c>
      <c r="AB17" s="36">
        <v>0</v>
      </c>
      <c r="AC17" s="40">
        <v>1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389</v>
      </c>
      <c r="C18" s="36">
        <v>0</v>
      </c>
      <c r="D18" s="37">
        <v>0</v>
      </c>
      <c r="E18" s="37">
        <v>0</v>
      </c>
      <c r="F18" s="37">
        <v>7</v>
      </c>
      <c r="G18" s="37">
        <v>2</v>
      </c>
      <c r="H18" s="37">
        <v>6</v>
      </c>
      <c r="I18" s="37">
        <v>8</v>
      </c>
      <c r="J18" s="37">
        <v>3</v>
      </c>
      <c r="K18" s="37">
        <v>8</v>
      </c>
      <c r="L18" s="37">
        <v>14</v>
      </c>
      <c r="M18" s="37">
        <v>21</v>
      </c>
      <c r="N18" s="37">
        <v>35</v>
      </c>
      <c r="O18" s="37">
        <v>36</v>
      </c>
      <c r="P18" s="37">
        <v>58</v>
      </c>
      <c r="Q18" s="37">
        <v>67</v>
      </c>
      <c r="R18" s="37">
        <v>60</v>
      </c>
      <c r="S18" s="32">
        <v>64</v>
      </c>
      <c r="T18" s="38">
        <v>389</v>
      </c>
      <c r="U18" s="36">
        <v>227</v>
      </c>
      <c r="V18" s="32">
        <v>162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145</v>
      </c>
      <c r="AB18" s="36">
        <v>50</v>
      </c>
      <c r="AC18" s="40">
        <v>95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39</v>
      </c>
      <c r="C20" s="36">
        <v>0</v>
      </c>
      <c r="D20" s="37">
        <v>0</v>
      </c>
      <c r="E20" s="37">
        <v>0</v>
      </c>
      <c r="F20" s="37">
        <v>2</v>
      </c>
      <c r="G20" s="37">
        <v>3</v>
      </c>
      <c r="H20" s="37">
        <v>4</v>
      </c>
      <c r="I20" s="37">
        <v>0</v>
      </c>
      <c r="J20" s="37">
        <v>1</v>
      </c>
      <c r="K20" s="37">
        <v>3</v>
      </c>
      <c r="L20" s="37">
        <v>1</v>
      </c>
      <c r="M20" s="37">
        <v>5</v>
      </c>
      <c r="N20" s="37">
        <v>3</v>
      </c>
      <c r="O20" s="37">
        <v>2</v>
      </c>
      <c r="P20" s="37">
        <v>5</v>
      </c>
      <c r="Q20" s="37">
        <v>6</v>
      </c>
      <c r="R20" s="37">
        <v>2</v>
      </c>
      <c r="S20" s="32">
        <v>2</v>
      </c>
      <c r="T20" s="38">
        <v>39</v>
      </c>
      <c r="U20" s="36">
        <v>5</v>
      </c>
      <c r="V20" s="32">
        <v>34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15</v>
      </c>
      <c r="AB20" s="36">
        <v>5</v>
      </c>
      <c r="AC20" s="40">
        <v>10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62</v>
      </c>
      <c r="C22" s="36">
        <v>0</v>
      </c>
      <c r="D22" s="37">
        <v>0</v>
      </c>
      <c r="E22" s="37">
        <v>0</v>
      </c>
      <c r="F22" s="37">
        <v>2</v>
      </c>
      <c r="G22" s="37">
        <v>3</v>
      </c>
      <c r="H22" s="37">
        <v>3</v>
      </c>
      <c r="I22" s="37">
        <v>2</v>
      </c>
      <c r="J22" s="37">
        <v>2</v>
      </c>
      <c r="K22" s="37">
        <v>2</v>
      </c>
      <c r="L22" s="37">
        <v>9</v>
      </c>
      <c r="M22" s="37">
        <v>3</v>
      </c>
      <c r="N22" s="37">
        <v>8</v>
      </c>
      <c r="O22" s="37">
        <v>8</v>
      </c>
      <c r="P22" s="37">
        <v>8</v>
      </c>
      <c r="Q22" s="37">
        <v>3</v>
      </c>
      <c r="R22" s="37">
        <v>3</v>
      </c>
      <c r="S22" s="32">
        <v>6</v>
      </c>
      <c r="T22" s="38">
        <v>62</v>
      </c>
      <c r="U22" s="36">
        <v>22</v>
      </c>
      <c r="V22" s="32">
        <v>40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29</v>
      </c>
      <c r="AB22" s="36">
        <v>22</v>
      </c>
      <c r="AC22" s="40">
        <v>7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137</v>
      </c>
      <c r="C32" s="36">
        <v>10</v>
      </c>
      <c r="D32" s="37">
        <v>3</v>
      </c>
      <c r="E32" s="37">
        <v>3</v>
      </c>
      <c r="F32" s="37">
        <v>4</v>
      </c>
      <c r="G32" s="37">
        <v>3</v>
      </c>
      <c r="H32" s="37">
        <v>2</v>
      </c>
      <c r="I32" s="37">
        <v>5</v>
      </c>
      <c r="J32" s="37">
        <v>7</v>
      </c>
      <c r="K32" s="37">
        <v>6</v>
      </c>
      <c r="L32" s="37">
        <v>8</v>
      </c>
      <c r="M32" s="37">
        <v>8</v>
      </c>
      <c r="N32" s="37">
        <v>9</v>
      </c>
      <c r="O32" s="37">
        <v>15</v>
      </c>
      <c r="P32" s="37">
        <v>12</v>
      </c>
      <c r="Q32" s="37">
        <v>10</v>
      </c>
      <c r="R32" s="37">
        <v>10</v>
      </c>
      <c r="S32" s="32">
        <v>22</v>
      </c>
      <c r="T32" s="38">
        <v>137</v>
      </c>
      <c r="U32" s="36">
        <v>51</v>
      </c>
      <c r="V32" s="32">
        <v>86</v>
      </c>
      <c r="W32" s="35">
        <f t="shared" si="1"/>
        <v>12</v>
      </c>
      <c r="X32" s="36">
        <v>9</v>
      </c>
      <c r="Y32" s="37">
        <v>3</v>
      </c>
      <c r="Z32" s="32">
        <v>0</v>
      </c>
      <c r="AA32" s="43">
        <f t="shared" si="2"/>
        <v>60</v>
      </c>
      <c r="AB32" s="36">
        <v>20</v>
      </c>
      <c r="AC32" s="40">
        <v>40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179</v>
      </c>
      <c r="C39" s="46">
        <v>53</v>
      </c>
      <c r="D39" s="45">
        <v>66</v>
      </c>
      <c r="E39" s="45">
        <v>48</v>
      </c>
      <c r="F39" s="45">
        <v>10</v>
      </c>
      <c r="G39" s="45">
        <v>2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179</v>
      </c>
      <c r="U39" s="36">
        <v>119</v>
      </c>
      <c r="V39" s="32">
        <v>60</v>
      </c>
      <c r="W39" s="35">
        <f>SUM(X39+Y39+Z39)</f>
        <v>49</v>
      </c>
      <c r="X39" s="36">
        <v>28</v>
      </c>
      <c r="Y39" s="37">
        <v>21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205</v>
      </c>
      <c r="C40" s="46">
        <v>0</v>
      </c>
      <c r="D40" s="45">
        <v>0</v>
      </c>
      <c r="E40" s="45">
        <v>0</v>
      </c>
      <c r="F40" s="37">
        <v>11</v>
      </c>
      <c r="G40" s="37">
        <v>9</v>
      </c>
      <c r="H40" s="37">
        <v>5</v>
      </c>
      <c r="I40" s="37">
        <v>6</v>
      </c>
      <c r="J40" s="37">
        <v>10</v>
      </c>
      <c r="K40" s="37">
        <v>4</v>
      </c>
      <c r="L40" s="37">
        <v>8</v>
      </c>
      <c r="M40" s="37">
        <v>13</v>
      </c>
      <c r="N40" s="37">
        <v>12</v>
      </c>
      <c r="O40" s="37">
        <v>14</v>
      </c>
      <c r="P40" s="37">
        <v>19</v>
      </c>
      <c r="Q40" s="37">
        <v>28</v>
      </c>
      <c r="R40" s="37">
        <v>26</v>
      </c>
      <c r="S40" s="32">
        <v>40</v>
      </c>
      <c r="T40" s="38">
        <v>205</v>
      </c>
      <c r="U40" s="36">
        <v>98</v>
      </c>
      <c r="V40" s="32">
        <v>107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104</v>
      </c>
      <c r="AB40" s="36">
        <v>48</v>
      </c>
      <c r="AC40" s="40">
        <v>56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44</v>
      </c>
      <c r="C42" s="46">
        <v>0</v>
      </c>
      <c r="D42" s="45">
        <v>3</v>
      </c>
      <c r="E42" s="45">
        <v>17</v>
      </c>
      <c r="F42" s="37">
        <v>24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44</v>
      </c>
      <c r="U42" s="36">
        <v>15</v>
      </c>
      <c r="V42" s="32">
        <v>29</v>
      </c>
      <c r="W42" s="35">
        <f>SUM(X42+Y42+Z42)</f>
        <v>4</v>
      </c>
      <c r="X42" s="36">
        <v>3</v>
      </c>
      <c r="Y42" s="37">
        <v>1</v>
      </c>
      <c r="Z42" s="32">
        <v>0</v>
      </c>
      <c r="AA42" s="43">
        <f>SUM(AB42+AC42+AD42)</f>
        <v>6</v>
      </c>
      <c r="AB42" s="36">
        <v>2</v>
      </c>
      <c r="AC42" s="40">
        <v>4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359</v>
      </c>
      <c r="C43" s="36">
        <v>0</v>
      </c>
      <c r="D43" s="37">
        <v>0</v>
      </c>
      <c r="E43" s="37">
        <v>0</v>
      </c>
      <c r="F43" s="37">
        <v>8</v>
      </c>
      <c r="G43" s="37">
        <v>30</v>
      </c>
      <c r="H43" s="37">
        <v>35</v>
      </c>
      <c r="I43" s="37">
        <v>33</v>
      </c>
      <c r="J43" s="37">
        <v>42</v>
      </c>
      <c r="K43" s="37">
        <v>33</v>
      </c>
      <c r="L43" s="37">
        <v>37</v>
      </c>
      <c r="M43" s="37">
        <v>33</v>
      </c>
      <c r="N43" s="37">
        <v>37</v>
      </c>
      <c r="O43" s="37">
        <v>31</v>
      </c>
      <c r="P43" s="37">
        <v>16</v>
      </c>
      <c r="Q43" s="37">
        <v>13</v>
      </c>
      <c r="R43" s="37">
        <v>5</v>
      </c>
      <c r="S43" s="32">
        <v>6</v>
      </c>
      <c r="T43" s="38">
        <v>359</v>
      </c>
      <c r="U43" s="36">
        <v>147</v>
      </c>
      <c r="V43" s="32">
        <v>212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43</v>
      </c>
      <c r="AB43" s="36">
        <v>18</v>
      </c>
      <c r="AC43" s="40">
        <v>24</v>
      </c>
      <c r="AD43" s="32">
        <v>1</v>
      </c>
      <c r="AE43" s="31">
        <v>0</v>
      </c>
      <c r="AF43" s="32">
        <v>75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158</v>
      </c>
      <c r="C44" s="36">
        <v>48</v>
      </c>
      <c r="D44" s="37">
        <v>88</v>
      </c>
      <c r="E44" s="37">
        <v>21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158</v>
      </c>
      <c r="U44" s="36">
        <v>135</v>
      </c>
      <c r="V44" s="32">
        <v>23</v>
      </c>
      <c r="W44" s="35">
        <f t="shared" si="10"/>
        <v>66</v>
      </c>
      <c r="X44" s="36">
        <v>44</v>
      </c>
      <c r="Y44" s="37">
        <v>22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732</v>
      </c>
      <c r="C45" s="36">
        <v>0</v>
      </c>
      <c r="D45" s="37">
        <v>0</v>
      </c>
      <c r="E45" s="37">
        <v>0</v>
      </c>
      <c r="F45" s="37">
        <v>10</v>
      </c>
      <c r="G45" s="37">
        <v>14</v>
      </c>
      <c r="H45" s="37">
        <v>22</v>
      </c>
      <c r="I45" s="37">
        <v>25</v>
      </c>
      <c r="J45" s="37">
        <v>47</v>
      </c>
      <c r="K45" s="37">
        <v>38</v>
      </c>
      <c r="L45" s="37">
        <v>62</v>
      </c>
      <c r="M45" s="37">
        <v>71</v>
      </c>
      <c r="N45" s="37">
        <v>95</v>
      </c>
      <c r="O45" s="37">
        <v>99</v>
      </c>
      <c r="P45" s="37">
        <v>78</v>
      </c>
      <c r="Q45" s="37">
        <v>83</v>
      </c>
      <c r="R45" s="37">
        <v>43</v>
      </c>
      <c r="S45" s="32">
        <v>45</v>
      </c>
      <c r="T45" s="38">
        <v>732</v>
      </c>
      <c r="U45" s="36">
        <v>212</v>
      </c>
      <c r="V45" s="32">
        <v>520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278</v>
      </c>
      <c r="AB45" s="36">
        <v>158</v>
      </c>
      <c r="AC45" s="40">
        <v>120</v>
      </c>
      <c r="AD45" s="32">
        <v>0</v>
      </c>
      <c r="AE45" s="31">
        <v>0</v>
      </c>
      <c r="AF45" s="32">
        <v>0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50</v>
      </c>
      <c r="C51" s="36">
        <v>0</v>
      </c>
      <c r="D51" s="37">
        <v>0</v>
      </c>
      <c r="E51" s="37">
        <v>0</v>
      </c>
      <c r="F51" s="37">
        <v>2</v>
      </c>
      <c r="G51" s="37">
        <v>3</v>
      </c>
      <c r="H51" s="37">
        <v>1</v>
      </c>
      <c r="I51" s="37">
        <v>2</v>
      </c>
      <c r="J51" s="37">
        <v>1</v>
      </c>
      <c r="K51" s="37">
        <v>2</v>
      </c>
      <c r="L51" s="37">
        <v>1</v>
      </c>
      <c r="M51" s="37">
        <v>5</v>
      </c>
      <c r="N51" s="37">
        <v>4</v>
      </c>
      <c r="O51" s="37">
        <v>1</v>
      </c>
      <c r="P51" s="37">
        <v>9</v>
      </c>
      <c r="Q51" s="37">
        <v>5</v>
      </c>
      <c r="R51" s="37">
        <v>5</v>
      </c>
      <c r="S51" s="32">
        <v>9</v>
      </c>
      <c r="T51" s="38">
        <v>50</v>
      </c>
      <c r="U51" s="36">
        <v>29</v>
      </c>
      <c r="V51" s="32">
        <v>21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9</v>
      </c>
      <c r="AB51" s="36">
        <v>3</v>
      </c>
      <c r="AC51" s="40">
        <v>6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15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1</v>
      </c>
      <c r="K52" s="37">
        <v>1</v>
      </c>
      <c r="L52" s="37">
        <v>1</v>
      </c>
      <c r="M52" s="37">
        <v>2</v>
      </c>
      <c r="N52" s="37">
        <v>4</v>
      </c>
      <c r="O52" s="37">
        <v>2</v>
      </c>
      <c r="P52" s="37">
        <v>1</v>
      </c>
      <c r="Q52" s="37">
        <v>1</v>
      </c>
      <c r="R52" s="37">
        <v>1</v>
      </c>
      <c r="S52" s="32">
        <v>1</v>
      </c>
      <c r="T52" s="38">
        <v>15</v>
      </c>
      <c r="U52" s="36">
        <v>5</v>
      </c>
      <c r="V52" s="32">
        <v>10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12</v>
      </c>
      <c r="AB52" s="36">
        <v>2</v>
      </c>
      <c r="AC52" s="40">
        <v>10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281</v>
      </c>
      <c r="C55" s="36">
        <v>1</v>
      </c>
      <c r="D55" s="37">
        <v>2</v>
      </c>
      <c r="E55" s="37">
        <v>0</v>
      </c>
      <c r="F55" s="37">
        <v>1</v>
      </c>
      <c r="G55" s="37">
        <v>2</v>
      </c>
      <c r="H55" s="37">
        <v>0</v>
      </c>
      <c r="I55" s="37">
        <v>1</v>
      </c>
      <c r="J55" s="37">
        <v>2</v>
      </c>
      <c r="K55" s="37">
        <v>16</v>
      </c>
      <c r="L55" s="37">
        <v>13</v>
      </c>
      <c r="M55" s="37">
        <v>17</v>
      </c>
      <c r="N55" s="37">
        <v>12</v>
      </c>
      <c r="O55" s="37">
        <v>32</v>
      </c>
      <c r="P55" s="37">
        <v>37</v>
      </c>
      <c r="Q55" s="37">
        <v>55</v>
      </c>
      <c r="R55" s="37">
        <v>29</v>
      </c>
      <c r="S55" s="32">
        <v>61</v>
      </c>
      <c r="T55" s="38">
        <v>281</v>
      </c>
      <c r="U55" s="36">
        <v>126</v>
      </c>
      <c r="V55" s="32">
        <v>155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188</v>
      </c>
      <c r="AB55" s="36">
        <v>7</v>
      </c>
      <c r="AC55" s="40">
        <v>180</v>
      </c>
      <c r="AD55" s="32">
        <v>1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193</v>
      </c>
      <c r="C56" s="36">
        <v>0</v>
      </c>
      <c r="D56" s="37">
        <v>0</v>
      </c>
      <c r="E56" s="37">
        <v>0</v>
      </c>
      <c r="F56" s="37">
        <v>7</v>
      </c>
      <c r="G56" s="37">
        <v>30</v>
      </c>
      <c r="H56" s="37">
        <v>46</v>
      </c>
      <c r="I56" s="37">
        <v>54</v>
      </c>
      <c r="J56" s="37">
        <v>41</v>
      </c>
      <c r="K56" s="37">
        <v>14</v>
      </c>
      <c r="L56" s="37">
        <v>1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193</v>
      </c>
      <c r="U56" s="36">
        <v>0</v>
      </c>
      <c r="V56" s="32">
        <v>193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77</v>
      </c>
      <c r="AB56" s="36">
        <v>33</v>
      </c>
      <c r="AC56" s="40">
        <v>44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76</v>
      </c>
      <c r="C57" s="36">
        <v>2</v>
      </c>
      <c r="D57" s="37">
        <v>21</v>
      </c>
      <c r="E57" s="37">
        <v>25</v>
      </c>
      <c r="F57" s="37">
        <v>26</v>
      </c>
      <c r="G57" s="37">
        <v>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76</v>
      </c>
      <c r="U57" s="36">
        <v>1</v>
      </c>
      <c r="V57" s="32">
        <v>75</v>
      </c>
      <c r="W57" s="35">
        <f t="shared" si="10"/>
        <v>26</v>
      </c>
      <c r="X57" s="36">
        <v>8</v>
      </c>
      <c r="Y57" s="37">
        <v>18</v>
      </c>
      <c r="Z57" s="32">
        <v>0</v>
      </c>
      <c r="AA57" s="43">
        <f t="shared" si="11"/>
        <v>6</v>
      </c>
      <c r="AB57" s="36">
        <v>0</v>
      </c>
      <c r="AC57" s="40">
        <v>6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503</v>
      </c>
      <c r="C58" s="36">
        <v>0</v>
      </c>
      <c r="D58" s="37">
        <v>0</v>
      </c>
      <c r="E58" s="37">
        <v>0</v>
      </c>
      <c r="F58" s="37">
        <v>3</v>
      </c>
      <c r="G58" s="37">
        <v>9</v>
      </c>
      <c r="H58" s="37">
        <v>32</v>
      </c>
      <c r="I58" s="37">
        <v>53</v>
      </c>
      <c r="J58" s="37">
        <v>64</v>
      </c>
      <c r="K58" s="37">
        <v>67</v>
      </c>
      <c r="L58" s="37">
        <v>61</v>
      </c>
      <c r="M58" s="37">
        <v>44</v>
      </c>
      <c r="N58" s="37">
        <v>59</v>
      </c>
      <c r="O58" s="37">
        <v>39</v>
      </c>
      <c r="P58" s="37">
        <v>30</v>
      </c>
      <c r="Q58" s="37">
        <v>25</v>
      </c>
      <c r="R58" s="37">
        <v>10</v>
      </c>
      <c r="S58" s="32">
        <v>7</v>
      </c>
      <c r="T58" s="38">
        <v>503</v>
      </c>
      <c r="U58" s="36">
        <v>0</v>
      </c>
      <c r="V58" s="32">
        <v>503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133</v>
      </c>
      <c r="AB58" s="36">
        <v>55</v>
      </c>
      <c r="AC58" s="40">
        <v>78</v>
      </c>
      <c r="AD58" s="32">
        <v>0</v>
      </c>
      <c r="AE58" s="31">
        <v>0</v>
      </c>
      <c r="AF58" s="32">
        <v>0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175</v>
      </c>
      <c r="C59" s="36">
        <v>4</v>
      </c>
      <c r="D59" s="37">
        <v>1</v>
      </c>
      <c r="E59" s="37">
        <v>0</v>
      </c>
      <c r="F59" s="37">
        <v>1</v>
      </c>
      <c r="G59" s="37">
        <v>0</v>
      </c>
      <c r="H59" s="37">
        <v>0</v>
      </c>
      <c r="I59" s="37">
        <v>4</v>
      </c>
      <c r="J59" s="37">
        <v>6</v>
      </c>
      <c r="K59" s="37">
        <v>11</v>
      </c>
      <c r="L59" s="37">
        <v>8</v>
      </c>
      <c r="M59" s="37">
        <v>10</v>
      </c>
      <c r="N59" s="37">
        <v>10</v>
      </c>
      <c r="O59" s="37">
        <v>20</v>
      </c>
      <c r="P59" s="37">
        <v>27</v>
      </c>
      <c r="Q59" s="37">
        <v>35</v>
      </c>
      <c r="R59" s="37">
        <v>29</v>
      </c>
      <c r="S59" s="32">
        <v>9</v>
      </c>
      <c r="T59" s="38">
        <v>175</v>
      </c>
      <c r="U59" s="36">
        <v>77</v>
      </c>
      <c r="V59" s="32">
        <v>98</v>
      </c>
      <c r="W59" s="35">
        <f t="shared" si="10"/>
        <v>0</v>
      </c>
      <c r="X59" s="36">
        <v>0</v>
      </c>
      <c r="Y59" s="37">
        <v>0</v>
      </c>
      <c r="Z59" s="32">
        <v>0</v>
      </c>
      <c r="AA59" s="43">
        <f t="shared" si="11"/>
        <v>86</v>
      </c>
      <c r="AB59" s="36">
        <v>2</v>
      </c>
      <c r="AC59" s="40">
        <v>84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124</v>
      </c>
      <c r="C60" s="36">
        <v>8</v>
      </c>
      <c r="D60" s="37">
        <v>22</v>
      </c>
      <c r="E60" s="37">
        <v>8</v>
      </c>
      <c r="F60" s="37">
        <v>7</v>
      </c>
      <c r="G60" s="37">
        <v>3</v>
      </c>
      <c r="H60" s="37">
        <v>4</v>
      </c>
      <c r="I60" s="37">
        <v>4</v>
      </c>
      <c r="J60" s="37">
        <v>3</v>
      </c>
      <c r="K60" s="37">
        <v>7</v>
      </c>
      <c r="L60" s="37">
        <v>4</v>
      </c>
      <c r="M60" s="37">
        <v>9</v>
      </c>
      <c r="N60" s="37">
        <v>7</v>
      </c>
      <c r="O60" s="37">
        <v>6</v>
      </c>
      <c r="P60" s="37">
        <v>11</v>
      </c>
      <c r="Q60" s="37">
        <v>8</v>
      </c>
      <c r="R60" s="37">
        <v>10</v>
      </c>
      <c r="S60" s="32">
        <v>3</v>
      </c>
      <c r="T60" s="38">
        <v>124</v>
      </c>
      <c r="U60" s="36">
        <v>69</v>
      </c>
      <c r="V60" s="32">
        <v>55</v>
      </c>
      <c r="W60" s="35">
        <f t="shared" si="10"/>
        <v>19</v>
      </c>
      <c r="X60" s="36">
        <v>5</v>
      </c>
      <c r="Y60" s="37">
        <v>14</v>
      </c>
      <c r="Z60" s="32">
        <v>0</v>
      </c>
      <c r="AA60" s="43">
        <f t="shared" si="11"/>
        <v>44</v>
      </c>
      <c r="AB60" s="36">
        <v>11</v>
      </c>
      <c r="AC60" s="40">
        <v>33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410</v>
      </c>
      <c r="C61" s="36">
        <v>146</v>
      </c>
      <c r="D61" s="37">
        <v>101</v>
      </c>
      <c r="E61" s="37">
        <v>161</v>
      </c>
      <c r="F61" s="37">
        <v>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410</v>
      </c>
      <c r="U61" s="36">
        <v>200</v>
      </c>
      <c r="V61" s="32">
        <v>210</v>
      </c>
      <c r="W61" s="35">
        <f t="shared" si="10"/>
        <v>238</v>
      </c>
      <c r="X61" s="36">
        <v>70</v>
      </c>
      <c r="Y61" s="37">
        <v>128</v>
      </c>
      <c r="Z61" s="32">
        <v>40</v>
      </c>
      <c r="AA61" s="43">
        <f t="shared" si="11"/>
        <v>1</v>
      </c>
      <c r="AB61" s="36">
        <v>0</v>
      </c>
      <c r="AC61" s="40">
        <v>1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740</v>
      </c>
      <c r="C62" s="36">
        <v>0</v>
      </c>
      <c r="D62" s="37">
        <v>0</v>
      </c>
      <c r="E62" s="37">
        <v>2</v>
      </c>
      <c r="F62" s="37">
        <v>36</v>
      </c>
      <c r="G62" s="37">
        <v>19</v>
      </c>
      <c r="H62" s="37">
        <v>30</v>
      </c>
      <c r="I62" s="37">
        <v>25</v>
      </c>
      <c r="J62" s="37">
        <v>36</v>
      </c>
      <c r="K62" s="37">
        <v>29</v>
      </c>
      <c r="L62" s="37">
        <v>44</v>
      </c>
      <c r="M62" s="37">
        <v>71</v>
      </c>
      <c r="N62" s="37">
        <v>96</v>
      </c>
      <c r="O62" s="37">
        <v>103</v>
      </c>
      <c r="P62" s="37">
        <v>100</v>
      </c>
      <c r="Q62" s="37">
        <v>65</v>
      </c>
      <c r="R62" s="37">
        <v>42</v>
      </c>
      <c r="S62" s="32">
        <v>42</v>
      </c>
      <c r="T62" s="38">
        <v>740</v>
      </c>
      <c r="U62" s="36">
        <v>314</v>
      </c>
      <c r="V62" s="32">
        <v>426</v>
      </c>
      <c r="W62" s="35">
        <f>SUM(X62+Y62+Z62)</f>
        <v>0</v>
      </c>
      <c r="X62" s="36">
        <v>0</v>
      </c>
      <c r="Y62" s="37">
        <v>0</v>
      </c>
      <c r="Z62" s="32">
        <v>0</v>
      </c>
      <c r="AA62" s="43">
        <f t="shared" si="11"/>
        <v>261</v>
      </c>
      <c r="AB62" s="36">
        <v>105</v>
      </c>
      <c r="AC62" s="40">
        <v>156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185</v>
      </c>
      <c r="C64" s="36">
        <v>0</v>
      </c>
      <c r="D64" s="37">
        <v>0</v>
      </c>
      <c r="E64" s="37">
        <v>0</v>
      </c>
      <c r="F64" s="37">
        <v>1</v>
      </c>
      <c r="G64" s="37">
        <v>4</v>
      </c>
      <c r="H64" s="37">
        <v>2</v>
      </c>
      <c r="I64" s="37">
        <v>3</v>
      </c>
      <c r="J64" s="37">
        <v>0</v>
      </c>
      <c r="K64" s="37">
        <v>3</v>
      </c>
      <c r="L64" s="37">
        <v>11</v>
      </c>
      <c r="M64" s="37">
        <v>10</v>
      </c>
      <c r="N64" s="37">
        <v>14</v>
      </c>
      <c r="O64" s="37">
        <v>19</v>
      </c>
      <c r="P64" s="37">
        <v>30</v>
      </c>
      <c r="Q64" s="37">
        <v>31</v>
      </c>
      <c r="R64" s="37">
        <v>31</v>
      </c>
      <c r="S64" s="32">
        <v>26</v>
      </c>
      <c r="T64" s="38">
        <v>185</v>
      </c>
      <c r="U64" s="36">
        <v>152</v>
      </c>
      <c r="V64" s="32">
        <v>33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69</v>
      </c>
      <c r="AB64" s="36">
        <v>27</v>
      </c>
      <c r="AC64" s="40">
        <v>42</v>
      </c>
      <c r="AD64" s="32">
        <v>0</v>
      </c>
      <c r="AE64" s="31">
        <v>0</v>
      </c>
      <c r="AF64" s="32">
        <v>51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19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1</v>
      </c>
      <c r="L66" s="37">
        <v>1</v>
      </c>
      <c r="M66" s="37">
        <v>0</v>
      </c>
      <c r="N66" s="37">
        <v>2</v>
      </c>
      <c r="O66" s="37">
        <v>3</v>
      </c>
      <c r="P66" s="37">
        <v>2</v>
      </c>
      <c r="Q66" s="37">
        <v>2</v>
      </c>
      <c r="R66" s="37">
        <v>2</v>
      </c>
      <c r="S66" s="32">
        <v>6</v>
      </c>
      <c r="T66" s="38">
        <v>19</v>
      </c>
      <c r="U66" s="36">
        <v>12</v>
      </c>
      <c r="V66" s="32">
        <v>7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6</v>
      </c>
      <c r="AB66" s="36">
        <v>1</v>
      </c>
      <c r="AC66" s="40">
        <v>5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796" t="s">
        <v>99</v>
      </c>
      <c r="B72" s="797">
        <f t="shared" ref="B72:AA72" si="12">SUM(B12:B71)</f>
        <v>7245</v>
      </c>
      <c r="C72" s="65">
        <f>SUM(C12:C71)</f>
        <v>522</v>
      </c>
      <c r="D72" s="66">
        <f t="shared" si="12"/>
        <v>469</v>
      </c>
      <c r="E72" s="66">
        <f t="shared" si="12"/>
        <v>439</v>
      </c>
      <c r="F72" s="66">
        <f t="shared" si="12"/>
        <v>224</v>
      </c>
      <c r="G72" s="66">
        <f t="shared" si="12"/>
        <v>165</v>
      </c>
      <c r="H72" s="66">
        <f t="shared" si="12"/>
        <v>240</v>
      </c>
      <c r="I72" s="66">
        <f t="shared" si="12"/>
        <v>286</v>
      </c>
      <c r="J72" s="66">
        <f t="shared" si="12"/>
        <v>337</v>
      </c>
      <c r="K72" s="66">
        <f t="shared" si="12"/>
        <v>339</v>
      </c>
      <c r="L72" s="66">
        <f t="shared" si="12"/>
        <v>373</v>
      </c>
      <c r="M72" s="66">
        <f t="shared" si="12"/>
        <v>435</v>
      </c>
      <c r="N72" s="66">
        <f t="shared" si="12"/>
        <v>557</v>
      </c>
      <c r="O72" s="66">
        <f t="shared" si="12"/>
        <v>593</v>
      </c>
      <c r="P72" s="66">
        <f t="shared" si="12"/>
        <v>649</v>
      </c>
      <c r="Q72" s="66">
        <f t="shared" si="12"/>
        <v>619</v>
      </c>
      <c r="R72" s="66">
        <f t="shared" si="12"/>
        <v>471</v>
      </c>
      <c r="S72" s="67">
        <f t="shared" si="12"/>
        <v>527</v>
      </c>
      <c r="T72" s="68">
        <f t="shared" si="12"/>
        <v>7245</v>
      </c>
      <c r="U72" s="69">
        <f t="shared" si="12"/>
        <v>2899</v>
      </c>
      <c r="V72" s="67">
        <f t="shared" si="12"/>
        <v>4346</v>
      </c>
      <c r="W72" s="69">
        <f t="shared" si="12"/>
        <v>610</v>
      </c>
      <c r="X72" s="69">
        <f t="shared" si="12"/>
        <v>207</v>
      </c>
      <c r="Y72" s="66">
        <f t="shared" si="12"/>
        <v>363</v>
      </c>
      <c r="Z72" s="68">
        <f t="shared" si="12"/>
        <v>40</v>
      </c>
      <c r="AA72" s="70">
        <f t="shared" si="12"/>
        <v>2063</v>
      </c>
      <c r="AB72" s="69">
        <f>SUM(AB12:AB71)</f>
        <v>722</v>
      </c>
      <c r="AC72" s="66">
        <f>SUM(AC12:AC71)</f>
        <v>1338</v>
      </c>
      <c r="AD72" s="67">
        <f>SUM(AD12:AD71)</f>
        <v>3</v>
      </c>
      <c r="AE72" s="71">
        <f>SUM(AE12:AE71)</f>
        <v>0</v>
      </c>
      <c r="AF72" s="72">
        <f>SUM(AF12:AF71)</f>
        <v>331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877" t="s">
        <v>101</v>
      </c>
      <c r="B74" s="880" t="s">
        <v>102</v>
      </c>
      <c r="C74" s="539"/>
      <c r="D74" s="539"/>
      <c r="E74" s="881"/>
      <c r="F74" s="880" t="s">
        <v>103</v>
      </c>
      <c r="G74" s="539"/>
      <c r="H74" s="539"/>
      <c r="I74" s="881"/>
      <c r="J74" s="539" t="s">
        <v>104</v>
      </c>
      <c r="K74" s="539"/>
      <c r="L74" s="539"/>
      <c r="M74" s="881"/>
      <c r="N74" s="800" t="s">
        <v>105</v>
      </c>
      <c r="O74" s="882"/>
      <c r="P74" s="801"/>
      <c r="Q74" s="874" t="s">
        <v>106</v>
      </c>
      <c r="R74" s="876"/>
      <c r="S74" s="874" t="s">
        <v>107</v>
      </c>
      <c r="T74" s="876"/>
      <c r="U74" s="874" t="s">
        <v>108</v>
      </c>
      <c r="V74" s="876"/>
      <c r="W74" s="877" t="s">
        <v>109</v>
      </c>
      <c r="X74" s="874" t="s">
        <v>110</v>
      </c>
      <c r="Y74" s="876"/>
      <c r="Z74" s="874" t="s">
        <v>111</v>
      </c>
      <c r="AA74" s="876"/>
      <c r="AB74" s="802" t="s">
        <v>112</v>
      </c>
      <c r="AC74" s="803"/>
      <c r="AD74" s="877" t="s">
        <v>113</v>
      </c>
      <c r="AE74" s="883" t="s">
        <v>114</v>
      </c>
      <c r="AF74" s="884"/>
      <c r="AG74" s="806" t="s">
        <v>115</v>
      </c>
      <c r="AH74" s="806"/>
      <c r="AI74" s="806"/>
    </row>
    <row r="75" spans="1:66" ht="63" x14ac:dyDescent="0.25">
      <c r="A75" s="494"/>
      <c r="B75" s="885" t="s">
        <v>32</v>
      </c>
      <c r="C75" s="808" t="s">
        <v>33</v>
      </c>
      <c r="D75" s="809" t="s">
        <v>116</v>
      </c>
      <c r="E75" s="810" t="s">
        <v>36</v>
      </c>
      <c r="F75" s="811" t="s">
        <v>32</v>
      </c>
      <c r="G75" s="808" t="s">
        <v>33</v>
      </c>
      <c r="H75" s="809" t="s">
        <v>116</v>
      </c>
      <c r="I75" s="810" t="s">
        <v>36</v>
      </c>
      <c r="J75" s="885" t="s">
        <v>32</v>
      </c>
      <c r="K75" s="808" t="s">
        <v>33</v>
      </c>
      <c r="L75" s="809" t="s">
        <v>116</v>
      </c>
      <c r="M75" s="809" t="s">
        <v>36</v>
      </c>
      <c r="N75" s="80" t="s">
        <v>32</v>
      </c>
      <c r="O75" s="81" t="s">
        <v>11</v>
      </c>
      <c r="P75" s="82" t="s">
        <v>117</v>
      </c>
      <c r="Q75" s="784" t="s">
        <v>37</v>
      </c>
      <c r="R75" s="788" t="s">
        <v>38</v>
      </c>
      <c r="S75" s="784" t="s">
        <v>37</v>
      </c>
      <c r="T75" s="788" t="s">
        <v>38</v>
      </c>
      <c r="U75" s="784" t="s">
        <v>118</v>
      </c>
      <c r="V75" s="788" t="s">
        <v>119</v>
      </c>
      <c r="W75" s="494"/>
      <c r="X75" s="784" t="s">
        <v>37</v>
      </c>
      <c r="Y75" s="788" t="s">
        <v>38</v>
      </c>
      <c r="Z75" s="812" t="s">
        <v>120</v>
      </c>
      <c r="AA75" s="812" t="s">
        <v>121</v>
      </c>
      <c r="AB75" s="427" t="s">
        <v>122</v>
      </c>
      <c r="AC75" s="427" t="s">
        <v>123</v>
      </c>
      <c r="AD75" s="494"/>
      <c r="AE75" s="813" t="s">
        <v>11</v>
      </c>
      <c r="AF75" s="814" t="s">
        <v>117</v>
      </c>
      <c r="AG75" s="815" t="s">
        <v>124</v>
      </c>
      <c r="AH75" s="816" t="s">
        <v>125</v>
      </c>
      <c r="AI75" s="817" t="s">
        <v>126</v>
      </c>
    </row>
    <row r="76" spans="1:66" x14ac:dyDescent="0.25">
      <c r="A76" s="23" t="s">
        <v>39</v>
      </c>
      <c r="B76" s="886">
        <f>SUM(C76:E76)</f>
        <v>0</v>
      </c>
      <c r="C76" s="887"/>
      <c r="D76" s="888"/>
      <c r="E76" s="888"/>
      <c r="F76" s="886">
        <f>SUM(G76:I76)</f>
        <v>0</v>
      </c>
      <c r="G76" s="887"/>
      <c r="H76" s="888"/>
      <c r="I76" s="888"/>
      <c r="J76" s="886">
        <f>SUM(K76:M76)</f>
        <v>19</v>
      </c>
      <c r="K76" s="887">
        <v>18</v>
      </c>
      <c r="L76" s="888">
        <v>1</v>
      </c>
      <c r="M76" s="889">
        <v>0</v>
      </c>
      <c r="N76" s="820">
        <f>SUM(O76:P76)</f>
        <v>24</v>
      </c>
      <c r="O76" s="92">
        <v>24</v>
      </c>
      <c r="P76" s="93">
        <v>0</v>
      </c>
      <c r="Q76" s="31">
        <v>2</v>
      </c>
      <c r="R76" s="32">
        <v>0</v>
      </c>
      <c r="S76" s="791">
        <v>13</v>
      </c>
      <c r="T76" s="821">
        <v>0</v>
      </c>
      <c r="U76" s="822">
        <v>21</v>
      </c>
      <c r="V76" s="821">
        <v>23</v>
      </c>
      <c r="W76" s="94">
        <v>181</v>
      </c>
      <c r="X76" s="31">
        <v>0</v>
      </c>
      <c r="Y76" s="32">
        <v>0</v>
      </c>
      <c r="Z76" s="28">
        <v>0</v>
      </c>
      <c r="AA76" s="28">
        <v>0</v>
      </c>
      <c r="AB76" s="28">
        <v>0</v>
      </c>
      <c r="AC76" s="28">
        <v>0</v>
      </c>
      <c r="AD76" s="28"/>
      <c r="AE76" s="95"/>
      <c r="AF76" s="96"/>
      <c r="AG76" s="791"/>
      <c r="AH76" s="792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122</v>
      </c>
      <c r="K77" s="98">
        <v>118</v>
      </c>
      <c r="L77" s="99">
        <v>4</v>
      </c>
      <c r="M77" s="100">
        <v>0</v>
      </c>
      <c r="N77" s="101">
        <f t="shared" ref="N77:N135" si="14">SUM(O77:P77)</f>
        <v>133</v>
      </c>
      <c r="O77" s="102">
        <v>0</v>
      </c>
      <c r="P77" s="103">
        <v>133</v>
      </c>
      <c r="Q77" s="31">
        <v>0</v>
      </c>
      <c r="R77" s="32">
        <v>13</v>
      </c>
      <c r="S77" s="36">
        <v>0</v>
      </c>
      <c r="T77" s="32">
        <v>71</v>
      </c>
      <c r="U77" s="40">
        <v>69</v>
      </c>
      <c r="V77" s="32">
        <v>108</v>
      </c>
      <c r="W77" s="94">
        <v>1402</v>
      </c>
      <c r="X77" s="31">
        <v>0</v>
      </c>
      <c r="Y77" s="32">
        <v>28</v>
      </c>
      <c r="Z77" s="28">
        <v>0</v>
      </c>
      <c r="AA77" s="28">
        <v>0</v>
      </c>
      <c r="AB77" s="28">
        <v>0</v>
      </c>
      <c r="AC77" s="28">
        <v>0</v>
      </c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>
        <v>0</v>
      </c>
      <c r="AA78" s="28">
        <v>0</v>
      </c>
      <c r="AB78" s="28">
        <v>0</v>
      </c>
      <c r="AC78" s="28">
        <v>0</v>
      </c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1</v>
      </c>
      <c r="V79" s="32">
        <v>5</v>
      </c>
      <c r="W79" s="94">
        <v>2</v>
      </c>
      <c r="X79" s="31">
        <v>0</v>
      </c>
      <c r="Y79" s="32">
        <v>0</v>
      </c>
      <c r="Z79" s="28">
        <v>0</v>
      </c>
      <c r="AA79" s="28">
        <v>0</v>
      </c>
      <c r="AB79" s="28">
        <v>0</v>
      </c>
      <c r="AC79" s="28">
        <v>0</v>
      </c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22</v>
      </c>
      <c r="K80" s="36">
        <v>21</v>
      </c>
      <c r="L80" s="37">
        <v>1</v>
      </c>
      <c r="M80" s="104">
        <v>0</v>
      </c>
      <c r="N80" s="101">
        <f t="shared" si="14"/>
        <v>23</v>
      </c>
      <c r="O80" s="40">
        <v>0</v>
      </c>
      <c r="P80" s="94">
        <v>23</v>
      </c>
      <c r="Q80" s="31">
        <v>0</v>
      </c>
      <c r="R80" s="32">
        <v>3</v>
      </c>
      <c r="S80" s="36">
        <v>0</v>
      </c>
      <c r="T80" s="32">
        <v>9</v>
      </c>
      <c r="U80" s="40">
        <v>2</v>
      </c>
      <c r="V80" s="32">
        <v>19</v>
      </c>
      <c r="W80" s="94">
        <v>47</v>
      </c>
      <c r="X80" s="31">
        <v>0</v>
      </c>
      <c r="Y80" s="32">
        <v>3</v>
      </c>
      <c r="Z80" s="28">
        <v>0</v>
      </c>
      <c r="AA80" s="28">
        <v>0</v>
      </c>
      <c r="AB80" s="28">
        <v>0</v>
      </c>
      <c r="AC80" s="28">
        <v>0</v>
      </c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5</v>
      </c>
      <c r="T81" s="32">
        <v>1</v>
      </c>
      <c r="U81" s="40">
        <v>0</v>
      </c>
      <c r="V81" s="32">
        <v>0</v>
      </c>
      <c r="W81" s="94">
        <v>37</v>
      </c>
      <c r="X81" s="31">
        <v>0</v>
      </c>
      <c r="Y81" s="32">
        <v>0</v>
      </c>
      <c r="Z81" s="28">
        <v>0</v>
      </c>
      <c r="AA81" s="28">
        <v>0</v>
      </c>
      <c r="AB81" s="28">
        <v>0</v>
      </c>
      <c r="AC81" s="28">
        <v>0</v>
      </c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55</v>
      </c>
      <c r="K82" s="36">
        <v>49</v>
      </c>
      <c r="L82" s="37">
        <v>6</v>
      </c>
      <c r="M82" s="104">
        <v>0</v>
      </c>
      <c r="N82" s="101">
        <f t="shared" si="14"/>
        <v>55</v>
      </c>
      <c r="O82" s="40">
        <v>0</v>
      </c>
      <c r="P82" s="94">
        <v>55</v>
      </c>
      <c r="Q82" s="31">
        <v>0</v>
      </c>
      <c r="R82" s="32">
        <v>3</v>
      </c>
      <c r="S82" s="36">
        <v>0</v>
      </c>
      <c r="T82" s="32">
        <v>21</v>
      </c>
      <c r="U82" s="40">
        <v>17</v>
      </c>
      <c r="V82" s="32">
        <v>26</v>
      </c>
      <c r="W82" s="94">
        <v>502</v>
      </c>
      <c r="X82" s="31">
        <v>0</v>
      </c>
      <c r="Y82" s="32">
        <v>11</v>
      </c>
      <c r="Z82" s="28">
        <v>0</v>
      </c>
      <c r="AA82" s="28">
        <v>0</v>
      </c>
      <c r="AB82" s="28">
        <v>0</v>
      </c>
      <c r="AC82" s="28">
        <v>0</v>
      </c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>
        <v>0</v>
      </c>
      <c r="AA83" s="28">
        <v>0</v>
      </c>
      <c r="AB83" s="28">
        <v>0</v>
      </c>
      <c r="AC83" s="28">
        <v>0</v>
      </c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6</v>
      </c>
      <c r="K84" s="36">
        <v>6</v>
      </c>
      <c r="L84" s="37">
        <v>0</v>
      </c>
      <c r="M84" s="104">
        <v>0</v>
      </c>
      <c r="N84" s="101">
        <f t="shared" si="14"/>
        <v>6</v>
      </c>
      <c r="O84" s="40">
        <v>0</v>
      </c>
      <c r="P84" s="94">
        <v>6</v>
      </c>
      <c r="Q84" s="31">
        <v>0</v>
      </c>
      <c r="R84" s="32">
        <v>0</v>
      </c>
      <c r="S84" s="36">
        <v>0</v>
      </c>
      <c r="T84" s="32">
        <v>2</v>
      </c>
      <c r="U84" s="40">
        <v>0</v>
      </c>
      <c r="V84" s="32">
        <v>0</v>
      </c>
      <c r="W84" s="94">
        <v>3</v>
      </c>
      <c r="X84" s="31">
        <v>0</v>
      </c>
      <c r="Y84" s="32">
        <v>0</v>
      </c>
      <c r="Z84" s="28">
        <v>0</v>
      </c>
      <c r="AA84" s="28">
        <v>0</v>
      </c>
      <c r="AB84" s="28">
        <v>0</v>
      </c>
      <c r="AC84" s="28">
        <v>0</v>
      </c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>
        <v>0</v>
      </c>
      <c r="AA85" s="28">
        <v>0</v>
      </c>
      <c r="AB85" s="28">
        <v>0</v>
      </c>
      <c r="AC85" s="28">
        <v>0</v>
      </c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21</v>
      </c>
      <c r="K86" s="36">
        <v>20</v>
      </c>
      <c r="L86" s="37">
        <v>1</v>
      </c>
      <c r="M86" s="104">
        <v>0</v>
      </c>
      <c r="N86" s="101">
        <f t="shared" si="14"/>
        <v>26</v>
      </c>
      <c r="O86" s="40">
        <v>0</v>
      </c>
      <c r="P86" s="94">
        <v>26</v>
      </c>
      <c r="Q86" s="31">
        <v>0</v>
      </c>
      <c r="R86" s="32">
        <v>4</v>
      </c>
      <c r="S86" s="36">
        <v>0</v>
      </c>
      <c r="T86" s="32">
        <v>7</v>
      </c>
      <c r="U86" s="40">
        <v>8</v>
      </c>
      <c r="V86" s="32">
        <v>1</v>
      </c>
      <c r="W86" s="94">
        <v>2</v>
      </c>
      <c r="X86" s="31">
        <v>0</v>
      </c>
      <c r="Y86" s="32">
        <v>10</v>
      </c>
      <c r="Z86" s="28">
        <v>0</v>
      </c>
      <c r="AA86" s="28">
        <v>0</v>
      </c>
      <c r="AB86" s="28">
        <v>0</v>
      </c>
      <c r="AC86" s="28">
        <v>0</v>
      </c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>
        <v>0</v>
      </c>
      <c r="AA87" s="28">
        <v>0</v>
      </c>
      <c r="AB87" s="28">
        <v>0</v>
      </c>
      <c r="AC87" s="28">
        <v>0</v>
      </c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>
        <v>0</v>
      </c>
      <c r="AA88" s="28">
        <v>0</v>
      </c>
      <c r="AB88" s="28">
        <v>0</v>
      </c>
      <c r="AC88" s="28">
        <v>0</v>
      </c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>
        <v>0</v>
      </c>
      <c r="AA89" s="28">
        <v>0</v>
      </c>
      <c r="AB89" s="28">
        <v>0</v>
      </c>
      <c r="AC89" s="28">
        <v>0</v>
      </c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>
        <v>0</v>
      </c>
      <c r="AA90" s="28">
        <v>0</v>
      </c>
      <c r="AB90" s="28">
        <v>0</v>
      </c>
      <c r="AC90" s="28">
        <v>0</v>
      </c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2</v>
      </c>
      <c r="Z91" s="28">
        <v>0</v>
      </c>
      <c r="AA91" s="28">
        <v>0</v>
      </c>
      <c r="AB91" s="28">
        <v>0</v>
      </c>
      <c r="AC91" s="28">
        <v>0</v>
      </c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>
        <v>0</v>
      </c>
      <c r="AA92" s="28">
        <v>0</v>
      </c>
      <c r="AB92" s="28">
        <v>0</v>
      </c>
      <c r="AC92" s="28">
        <v>0</v>
      </c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>
        <v>0</v>
      </c>
      <c r="AA93" s="28">
        <v>0</v>
      </c>
      <c r="AB93" s="28">
        <v>0</v>
      </c>
      <c r="AC93" s="28">
        <v>0</v>
      </c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>
        <v>0</v>
      </c>
      <c r="AA94" s="28">
        <v>0</v>
      </c>
      <c r="AB94" s="28">
        <v>0</v>
      </c>
      <c r="AC94" s="28">
        <v>0</v>
      </c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>
        <v>0</v>
      </c>
      <c r="AA95" s="28">
        <v>0</v>
      </c>
      <c r="AB95" s="28">
        <v>0</v>
      </c>
      <c r="AC95" s="28">
        <v>0</v>
      </c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33</v>
      </c>
      <c r="K96" s="36">
        <v>28</v>
      </c>
      <c r="L96" s="37">
        <v>5</v>
      </c>
      <c r="M96" s="104">
        <v>0</v>
      </c>
      <c r="N96" s="101">
        <f t="shared" si="14"/>
        <v>35</v>
      </c>
      <c r="O96" s="40">
        <v>11</v>
      </c>
      <c r="P96" s="94">
        <v>24</v>
      </c>
      <c r="Q96" s="31">
        <v>6</v>
      </c>
      <c r="R96" s="32">
        <v>5</v>
      </c>
      <c r="S96" s="36">
        <v>7</v>
      </c>
      <c r="T96" s="32">
        <v>19</v>
      </c>
      <c r="U96" s="40">
        <v>16</v>
      </c>
      <c r="V96" s="32">
        <v>9</v>
      </c>
      <c r="W96" s="94">
        <v>1</v>
      </c>
      <c r="X96" s="31">
        <v>0</v>
      </c>
      <c r="Y96" s="32">
        <v>1</v>
      </c>
      <c r="Z96" s="28">
        <v>0</v>
      </c>
      <c r="AA96" s="28">
        <v>0</v>
      </c>
      <c r="AB96" s="28">
        <v>0</v>
      </c>
      <c r="AC96" s="28">
        <v>0</v>
      </c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>
        <v>0</v>
      </c>
      <c r="AA97" s="28">
        <v>0</v>
      </c>
      <c r="AB97" s="28">
        <v>0</v>
      </c>
      <c r="AC97" s="28">
        <v>0</v>
      </c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>
        <v>0</v>
      </c>
      <c r="AA98" s="28">
        <v>0</v>
      </c>
      <c r="AB98" s="28">
        <v>0</v>
      </c>
      <c r="AC98" s="28">
        <v>0</v>
      </c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>
        <v>0</v>
      </c>
      <c r="AA99" s="28">
        <v>0</v>
      </c>
      <c r="AB99" s="28">
        <v>0</v>
      </c>
      <c r="AC99" s="28">
        <v>0</v>
      </c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>
        <v>0</v>
      </c>
      <c r="AA100" s="28">
        <v>0</v>
      </c>
      <c r="AB100" s="28">
        <v>0</v>
      </c>
      <c r="AC100" s="28">
        <v>0</v>
      </c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>
        <v>0</v>
      </c>
      <c r="AA101" s="28">
        <v>0</v>
      </c>
      <c r="AB101" s="28">
        <v>0</v>
      </c>
      <c r="AC101" s="28">
        <v>0</v>
      </c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>
        <v>0</v>
      </c>
      <c r="AA102" s="28">
        <v>0</v>
      </c>
      <c r="AB102" s="28">
        <v>0</v>
      </c>
      <c r="AC102" s="28">
        <v>0</v>
      </c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34</v>
      </c>
      <c r="K103" s="36">
        <v>28</v>
      </c>
      <c r="L103" s="37">
        <v>6</v>
      </c>
      <c r="M103" s="104">
        <v>0</v>
      </c>
      <c r="N103" s="101">
        <f t="shared" si="14"/>
        <v>34</v>
      </c>
      <c r="O103" s="40">
        <v>34</v>
      </c>
      <c r="P103" s="94">
        <v>0</v>
      </c>
      <c r="Q103" s="31">
        <v>0</v>
      </c>
      <c r="R103" s="32">
        <v>0</v>
      </c>
      <c r="S103" s="36">
        <v>1</v>
      </c>
      <c r="T103" s="32">
        <v>0</v>
      </c>
      <c r="U103" s="40">
        <v>0</v>
      </c>
      <c r="V103" s="32">
        <v>0</v>
      </c>
      <c r="W103" s="94">
        <v>165</v>
      </c>
      <c r="X103" s="31">
        <v>0</v>
      </c>
      <c r="Y103" s="32">
        <v>0</v>
      </c>
      <c r="Z103" s="28">
        <v>0</v>
      </c>
      <c r="AA103" s="28">
        <v>0</v>
      </c>
      <c r="AB103" s="28">
        <v>0</v>
      </c>
      <c r="AC103" s="28">
        <v>0</v>
      </c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54</v>
      </c>
      <c r="K104" s="106">
        <v>47</v>
      </c>
      <c r="L104" s="107">
        <v>7</v>
      </c>
      <c r="M104" s="108">
        <v>0</v>
      </c>
      <c r="N104" s="101">
        <f t="shared" si="14"/>
        <v>56</v>
      </c>
      <c r="O104" s="92">
        <v>1</v>
      </c>
      <c r="P104" s="93">
        <v>55</v>
      </c>
      <c r="Q104" s="31">
        <v>0</v>
      </c>
      <c r="R104" s="32">
        <v>4</v>
      </c>
      <c r="S104" s="36">
        <v>0</v>
      </c>
      <c r="T104" s="32">
        <v>27</v>
      </c>
      <c r="U104" s="40">
        <v>21</v>
      </c>
      <c r="V104" s="32">
        <v>13</v>
      </c>
      <c r="W104" s="94">
        <v>96</v>
      </c>
      <c r="X104" s="31">
        <v>0</v>
      </c>
      <c r="Y104" s="32">
        <v>50</v>
      </c>
      <c r="Z104" s="28">
        <v>0</v>
      </c>
      <c r="AA104" s="28">
        <v>0</v>
      </c>
      <c r="AB104" s="28">
        <v>0</v>
      </c>
      <c r="AC104" s="28">
        <v>0</v>
      </c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>
        <v>0</v>
      </c>
      <c r="AA105" s="28">
        <v>0</v>
      </c>
      <c r="AB105" s="28">
        <v>0</v>
      </c>
      <c r="AC105" s="28">
        <v>0</v>
      </c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4</v>
      </c>
      <c r="T106" s="32">
        <v>5</v>
      </c>
      <c r="U106" s="40">
        <v>0</v>
      </c>
      <c r="V106" s="32">
        <v>0</v>
      </c>
      <c r="W106" s="94">
        <v>27</v>
      </c>
      <c r="X106" s="31">
        <v>1</v>
      </c>
      <c r="Y106" s="32">
        <v>3</v>
      </c>
      <c r="Z106" s="28">
        <v>0</v>
      </c>
      <c r="AA106" s="28">
        <v>0</v>
      </c>
      <c r="AB106" s="28">
        <v>0</v>
      </c>
      <c r="AC106" s="28">
        <v>0</v>
      </c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7</v>
      </c>
      <c r="U107" s="40">
        <v>6</v>
      </c>
      <c r="V107" s="32">
        <v>41</v>
      </c>
      <c r="W107" s="94">
        <v>243</v>
      </c>
      <c r="X107" s="31">
        <v>0</v>
      </c>
      <c r="Y107" s="32">
        <v>17</v>
      </c>
      <c r="Z107" s="28">
        <v>0</v>
      </c>
      <c r="AA107" s="28">
        <v>0</v>
      </c>
      <c r="AB107" s="28">
        <v>9</v>
      </c>
      <c r="AC107" s="28">
        <v>0</v>
      </c>
      <c r="AD107" s="28"/>
      <c r="AE107" s="95"/>
      <c r="AF107" s="96"/>
      <c r="AG107" s="27">
        <v>5</v>
      </c>
      <c r="AH107" s="29">
        <v>18</v>
      </c>
      <c r="AI107" s="26">
        <v>18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45</v>
      </c>
      <c r="K108" s="27">
        <v>44</v>
      </c>
      <c r="L108" s="29">
        <v>1</v>
      </c>
      <c r="M108" s="110">
        <v>0</v>
      </c>
      <c r="N108" s="101">
        <f t="shared" si="14"/>
        <v>45</v>
      </c>
      <c r="O108" s="111">
        <v>45</v>
      </c>
      <c r="P108" s="112">
        <v>0</v>
      </c>
      <c r="Q108" s="31">
        <v>3</v>
      </c>
      <c r="R108" s="32">
        <v>0</v>
      </c>
      <c r="S108" s="36">
        <v>51</v>
      </c>
      <c r="T108" s="32">
        <v>1</v>
      </c>
      <c r="U108" s="40">
        <v>5</v>
      </c>
      <c r="V108" s="32">
        <v>21</v>
      </c>
      <c r="W108" s="94">
        <v>1</v>
      </c>
      <c r="X108" s="31">
        <v>0</v>
      </c>
      <c r="Y108" s="32">
        <v>0</v>
      </c>
      <c r="Z108" s="28">
        <v>0</v>
      </c>
      <c r="AA108" s="28">
        <v>0</v>
      </c>
      <c r="AB108" s="28">
        <v>0</v>
      </c>
      <c r="AC108" s="28">
        <v>0</v>
      </c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168</v>
      </c>
      <c r="K109" s="106">
        <v>157</v>
      </c>
      <c r="L109" s="107">
        <v>11</v>
      </c>
      <c r="M109" s="108">
        <v>0</v>
      </c>
      <c r="N109" s="101">
        <f t="shared" si="14"/>
        <v>170</v>
      </c>
      <c r="O109" s="92">
        <v>0</v>
      </c>
      <c r="P109" s="93">
        <v>170</v>
      </c>
      <c r="Q109" s="31">
        <v>0</v>
      </c>
      <c r="R109" s="32">
        <v>2</v>
      </c>
      <c r="S109" s="36">
        <v>0</v>
      </c>
      <c r="T109" s="32">
        <v>73</v>
      </c>
      <c r="U109" s="40">
        <v>0</v>
      </c>
      <c r="V109" s="32">
        <v>0</v>
      </c>
      <c r="W109" s="38">
        <v>40</v>
      </c>
      <c r="X109" s="31">
        <v>0</v>
      </c>
      <c r="Y109" s="32">
        <v>34</v>
      </c>
      <c r="Z109" s="28">
        <v>0</v>
      </c>
      <c r="AA109" s="28">
        <v>0</v>
      </c>
      <c r="AB109" s="28">
        <v>0</v>
      </c>
      <c r="AC109" s="28">
        <v>0</v>
      </c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>
        <v>0</v>
      </c>
      <c r="AA110" s="28">
        <v>0</v>
      </c>
      <c r="AB110" s="28">
        <v>0</v>
      </c>
      <c r="AC110" s="28">
        <v>0</v>
      </c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>
        <v>0</v>
      </c>
      <c r="AA111" s="28">
        <v>0</v>
      </c>
      <c r="AB111" s="28">
        <v>0</v>
      </c>
      <c r="AC111" s="28">
        <v>0</v>
      </c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>
        <v>0</v>
      </c>
      <c r="AA112" s="28">
        <v>0</v>
      </c>
      <c r="AB112" s="28">
        <v>0</v>
      </c>
      <c r="AC112" s="28">
        <v>0</v>
      </c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>
        <v>0</v>
      </c>
      <c r="AA113" s="28">
        <v>0</v>
      </c>
      <c r="AB113" s="28">
        <v>0</v>
      </c>
      <c r="AC113" s="28">
        <v>0</v>
      </c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>
        <v>0</v>
      </c>
      <c r="AA114" s="28">
        <v>0</v>
      </c>
      <c r="AB114" s="28">
        <v>0</v>
      </c>
      <c r="AC114" s="28">
        <v>0</v>
      </c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2</v>
      </c>
      <c r="K115" s="36">
        <v>2</v>
      </c>
      <c r="L115" s="37">
        <v>0</v>
      </c>
      <c r="M115" s="104">
        <v>0</v>
      </c>
      <c r="N115" s="101">
        <f t="shared" si="14"/>
        <v>2</v>
      </c>
      <c r="O115" s="40">
        <v>0</v>
      </c>
      <c r="P115" s="94">
        <v>2</v>
      </c>
      <c r="Q115" s="31">
        <v>0</v>
      </c>
      <c r="R115" s="32">
        <v>0</v>
      </c>
      <c r="S115" s="36">
        <v>0</v>
      </c>
      <c r="T115" s="32">
        <v>5</v>
      </c>
      <c r="U115" s="40">
        <v>0</v>
      </c>
      <c r="V115" s="32">
        <v>7</v>
      </c>
      <c r="W115" s="94">
        <v>0</v>
      </c>
      <c r="X115" s="31">
        <v>0</v>
      </c>
      <c r="Y115" s="32">
        <v>9</v>
      </c>
      <c r="Z115" s="28">
        <v>0</v>
      </c>
      <c r="AA115" s="28">
        <v>0</v>
      </c>
      <c r="AB115" s="28">
        <v>0</v>
      </c>
      <c r="AC115" s="28">
        <v>0</v>
      </c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2</v>
      </c>
      <c r="K116" s="98">
        <v>2</v>
      </c>
      <c r="L116" s="99">
        <v>0</v>
      </c>
      <c r="M116" s="100">
        <v>0</v>
      </c>
      <c r="N116" s="101">
        <f t="shared" si="14"/>
        <v>2</v>
      </c>
      <c r="O116" s="102">
        <v>0</v>
      </c>
      <c r="P116" s="103">
        <v>2</v>
      </c>
      <c r="Q116" s="31">
        <v>0</v>
      </c>
      <c r="R116" s="32">
        <v>0</v>
      </c>
      <c r="S116" s="36">
        <v>0</v>
      </c>
      <c r="T116" s="32">
        <v>1</v>
      </c>
      <c r="U116" s="40">
        <v>1</v>
      </c>
      <c r="V116" s="32">
        <v>2</v>
      </c>
      <c r="W116" s="94">
        <v>0</v>
      </c>
      <c r="X116" s="31">
        <v>0</v>
      </c>
      <c r="Y116" s="32">
        <v>1</v>
      </c>
      <c r="Z116" s="113">
        <v>0</v>
      </c>
      <c r="AA116" s="32">
        <v>0</v>
      </c>
      <c r="AB116" s="28">
        <v>0</v>
      </c>
      <c r="AC116" s="28">
        <v>0</v>
      </c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>
        <v>0</v>
      </c>
      <c r="AA117" s="32">
        <v>0</v>
      </c>
      <c r="AB117" s="28">
        <v>0</v>
      </c>
      <c r="AC117" s="28">
        <v>0</v>
      </c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>
        <v>0</v>
      </c>
      <c r="AA118" s="32">
        <v>0</v>
      </c>
      <c r="AB118" s="28">
        <v>0</v>
      </c>
      <c r="AC118" s="28">
        <v>0</v>
      </c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15</v>
      </c>
      <c r="K119" s="98">
        <v>7</v>
      </c>
      <c r="L119" s="99">
        <v>7</v>
      </c>
      <c r="M119" s="100">
        <v>1</v>
      </c>
      <c r="N119" s="101">
        <f t="shared" si="14"/>
        <v>15</v>
      </c>
      <c r="O119" s="102">
        <v>0</v>
      </c>
      <c r="P119" s="103">
        <v>15</v>
      </c>
      <c r="Q119" s="31">
        <v>0</v>
      </c>
      <c r="R119" s="32">
        <v>0</v>
      </c>
      <c r="S119" s="36">
        <v>0</v>
      </c>
      <c r="T119" s="32">
        <v>0</v>
      </c>
      <c r="U119" s="40">
        <v>16</v>
      </c>
      <c r="V119" s="32">
        <v>0</v>
      </c>
      <c r="W119" s="94">
        <v>86</v>
      </c>
      <c r="X119" s="31">
        <v>0</v>
      </c>
      <c r="Y119" s="32">
        <v>2</v>
      </c>
      <c r="Z119" s="113">
        <v>0</v>
      </c>
      <c r="AA119" s="32">
        <v>0</v>
      </c>
      <c r="AB119" s="28">
        <v>0</v>
      </c>
      <c r="AC119" s="28">
        <v>0</v>
      </c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33</v>
      </c>
      <c r="K120" s="98">
        <v>33</v>
      </c>
      <c r="L120" s="99">
        <v>0</v>
      </c>
      <c r="M120" s="100">
        <v>0</v>
      </c>
      <c r="N120" s="101">
        <f t="shared" si="14"/>
        <v>33</v>
      </c>
      <c r="O120" s="102">
        <v>0</v>
      </c>
      <c r="P120" s="103">
        <v>33</v>
      </c>
      <c r="Q120" s="31">
        <v>0</v>
      </c>
      <c r="R120" s="32">
        <v>0</v>
      </c>
      <c r="S120" s="36">
        <v>0</v>
      </c>
      <c r="T120" s="32">
        <v>9</v>
      </c>
      <c r="U120" s="40">
        <v>6</v>
      </c>
      <c r="V120" s="32">
        <v>12</v>
      </c>
      <c r="W120" s="94">
        <v>4</v>
      </c>
      <c r="X120" s="31">
        <v>0</v>
      </c>
      <c r="Y120" s="32">
        <v>0</v>
      </c>
      <c r="Z120" s="113">
        <v>0</v>
      </c>
      <c r="AA120" s="32">
        <v>0</v>
      </c>
      <c r="AB120" s="28">
        <v>0</v>
      </c>
      <c r="AC120" s="28">
        <v>0</v>
      </c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8</v>
      </c>
      <c r="K121" s="98">
        <v>8</v>
      </c>
      <c r="L121" s="99">
        <v>0</v>
      </c>
      <c r="M121" s="100">
        <v>0</v>
      </c>
      <c r="N121" s="101">
        <f t="shared" si="14"/>
        <v>8</v>
      </c>
      <c r="O121" s="102">
        <v>8</v>
      </c>
      <c r="P121" s="103">
        <v>0</v>
      </c>
      <c r="Q121" s="31">
        <v>0</v>
      </c>
      <c r="R121" s="32">
        <v>0</v>
      </c>
      <c r="S121" s="36">
        <v>5</v>
      </c>
      <c r="T121" s="32">
        <v>0</v>
      </c>
      <c r="U121" s="40">
        <v>1</v>
      </c>
      <c r="V121" s="32">
        <v>0</v>
      </c>
      <c r="W121" s="94">
        <v>8</v>
      </c>
      <c r="X121" s="31">
        <v>0</v>
      </c>
      <c r="Y121" s="32">
        <v>0</v>
      </c>
      <c r="Z121" s="113">
        <v>0</v>
      </c>
      <c r="AA121" s="32">
        <v>0</v>
      </c>
      <c r="AB121" s="28">
        <v>0</v>
      </c>
      <c r="AC121" s="28">
        <v>0</v>
      </c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43</v>
      </c>
      <c r="K122" s="98">
        <v>42</v>
      </c>
      <c r="L122" s="99">
        <v>1</v>
      </c>
      <c r="M122" s="100">
        <v>0</v>
      </c>
      <c r="N122" s="101">
        <f t="shared" si="14"/>
        <v>56</v>
      </c>
      <c r="O122" s="102">
        <v>0</v>
      </c>
      <c r="P122" s="103">
        <v>56</v>
      </c>
      <c r="Q122" s="31">
        <v>0</v>
      </c>
      <c r="R122" s="32">
        <v>3</v>
      </c>
      <c r="S122" s="36">
        <v>0</v>
      </c>
      <c r="T122" s="32">
        <v>70</v>
      </c>
      <c r="U122" s="40">
        <v>17</v>
      </c>
      <c r="V122" s="32">
        <v>32</v>
      </c>
      <c r="W122" s="94">
        <v>32</v>
      </c>
      <c r="X122" s="31">
        <v>0</v>
      </c>
      <c r="Y122" s="32">
        <v>0</v>
      </c>
      <c r="Z122" s="113">
        <v>0</v>
      </c>
      <c r="AA122" s="32">
        <v>0</v>
      </c>
      <c r="AB122" s="28">
        <v>0</v>
      </c>
      <c r="AC122" s="28">
        <v>0</v>
      </c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6</v>
      </c>
      <c r="K123" s="98">
        <v>2</v>
      </c>
      <c r="L123" s="99">
        <v>4</v>
      </c>
      <c r="M123" s="100">
        <v>0</v>
      </c>
      <c r="N123" s="101">
        <f t="shared" si="14"/>
        <v>6</v>
      </c>
      <c r="O123" s="102">
        <v>0</v>
      </c>
      <c r="P123" s="103">
        <v>6</v>
      </c>
      <c r="Q123" s="31">
        <v>0</v>
      </c>
      <c r="R123" s="32">
        <v>4</v>
      </c>
      <c r="S123" s="36">
        <v>0</v>
      </c>
      <c r="T123" s="32">
        <v>9</v>
      </c>
      <c r="U123" s="40">
        <v>0</v>
      </c>
      <c r="V123" s="32">
        <v>5</v>
      </c>
      <c r="W123" s="94">
        <v>192</v>
      </c>
      <c r="X123" s="31">
        <v>1</v>
      </c>
      <c r="Y123" s="32">
        <v>1</v>
      </c>
      <c r="Z123" s="113">
        <v>0</v>
      </c>
      <c r="AA123" s="32">
        <v>0</v>
      </c>
      <c r="AB123" s="28">
        <v>10</v>
      </c>
      <c r="AC123" s="28">
        <v>0</v>
      </c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18</v>
      </c>
      <c r="K124" s="36">
        <v>16</v>
      </c>
      <c r="L124" s="37">
        <v>2</v>
      </c>
      <c r="M124" s="104">
        <v>0</v>
      </c>
      <c r="N124" s="101">
        <f t="shared" si="14"/>
        <v>18</v>
      </c>
      <c r="O124" s="40">
        <v>7</v>
      </c>
      <c r="P124" s="94">
        <v>11</v>
      </c>
      <c r="Q124" s="31">
        <v>0</v>
      </c>
      <c r="R124" s="32">
        <v>0</v>
      </c>
      <c r="S124" s="36">
        <v>4</v>
      </c>
      <c r="T124" s="32">
        <v>3</v>
      </c>
      <c r="U124" s="40">
        <v>9</v>
      </c>
      <c r="V124" s="32">
        <v>8</v>
      </c>
      <c r="W124" s="94">
        <v>0</v>
      </c>
      <c r="X124" s="31">
        <v>0</v>
      </c>
      <c r="Y124" s="32">
        <v>5</v>
      </c>
      <c r="Z124" s="113">
        <v>0</v>
      </c>
      <c r="AA124" s="32">
        <v>0</v>
      </c>
      <c r="AB124" s="28">
        <v>0</v>
      </c>
      <c r="AC124" s="28">
        <v>0</v>
      </c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26</v>
      </c>
      <c r="K125" s="36">
        <v>26</v>
      </c>
      <c r="L125" s="37">
        <v>0</v>
      </c>
      <c r="M125" s="104">
        <v>0</v>
      </c>
      <c r="N125" s="101">
        <f t="shared" si="14"/>
        <v>28</v>
      </c>
      <c r="O125" s="40">
        <v>28</v>
      </c>
      <c r="P125" s="94">
        <v>0</v>
      </c>
      <c r="Q125" s="31">
        <v>2</v>
      </c>
      <c r="R125" s="32">
        <v>0</v>
      </c>
      <c r="S125" s="36">
        <v>79</v>
      </c>
      <c r="T125" s="32">
        <v>1</v>
      </c>
      <c r="U125" s="40">
        <v>21</v>
      </c>
      <c r="V125" s="32">
        <v>1</v>
      </c>
      <c r="W125" s="94">
        <v>1</v>
      </c>
      <c r="X125" s="31">
        <v>0</v>
      </c>
      <c r="Y125" s="32">
        <v>4</v>
      </c>
      <c r="Z125" s="113">
        <v>0</v>
      </c>
      <c r="AA125" s="32">
        <v>0</v>
      </c>
      <c r="AB125" s="28">
        <v>0</v>
      </c>
      <c r="AC125" s="28">
        <v>0</v>
      </c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136</v>
      </c>
      <c r="K126" s="106">
        <v>123</v>
      </c>
      <c r="L126" s="107">
        <v>13</v>
      </c>
      <c r="M126" s="108">
        <v>0</v>
      </c>
      <c r="N126" s="101">
        <f t="shared" si="14"/>
        <v>150</v>
      </c>
      <c r="O126" s="92">
        <v>30</v>
      </c>
      <c r="P126" s="93">
        <v>120</v>
      </c>
      <c r="Q126" s="31">
        <v>0</v>
      </c>
      <c r="R126" s="32">
        <v>10</v>
      </c>
      <c r="S126" s="36">
        <v>0</v>
      </c>
      <c r="T126" s="32">
        <v>65</v>
      </c>
      <c r="U126" s="40">
        <v>53</v>
      </c>
      <c r="V126" s="32">
        <v>67</v>
      </c>
      <c r="W126" s="94">
        <v>20</v>
      </c>
      <c r="X126" s="31">
        <v>0</v>
      </c>
      <c r="Y126" s="32">
        <v>30</v>
      </c>
      <c r="Z126" s="113">
        <v>0</v>
      </c>
      <c r="AA126" s="32">
        <v>0</v>
      </c>
      <c r="AB126" s="28">
        <v>0</v>
      </c>
      <c r="AC126" s="28">
        <v>0</v>
      </c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>
        <v>0</v>
      </c>
      <c r="AA127" s="32">
        <v>0</v>
      </c>
      <c r="AB127" s="28">
        <v>0</v>
      </c>
      <c r="AC127" s="28">
        <v>0</v>
      </c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30</v>
      </c>
      <c r="K128" s="98">
        <v>27</v>
      </c>
      <c r="L128" s="99">
        <v>3</v>
      </c>
      <c r="M128" s="100">
        <v>0</v>
      </c>
      <c r="N128" s="101">
        <f t="shared" si="14"/>
        <v>30</v>
      </c>
      <c r="O128" s="102">
        <v>0</v>
      </c>
      <c r="P128" s="103">
        <v>30</v>
      </c>
      <c r="Q128" s="31">
        <v>0</v>
      </c>
      <c r="R128" s="32">
        <v>0</v>
      </c>
      <c r="S128" s="36">
        <v>0</v>
      </c>
      <c r="T128" s="32">
        <v>0</v>
      </c>
      <c r="U128" s="40">
        <v>0</v>
      </c>
      <c r="V128" s="32">
        <v>0</v>
      </c>
      <c r="W128" s="94">
        <v>0</v>
      </c>
      <c r="X128" s="31">
        <v>0</v>
      </c>
      <c r="Y128" s="32">
        <v>16</v>
      </c>
      <c r="Z128" s="113">
        <v>0</v>
      </c>
      <c r="AA128" s="32">
        <v>0</v>
      </c>
      <c r="AB128" s="28">
        <v>0</v>
      </c>
      <c r="AC128" s="28">
        <v>0</v>
      </c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>
        <v>0</v>
      </c>
      <c r="AA129" s="32">
        <v>0</v>
      </c>
      <c r="AB129" s="28">
        <v>0</v>
      </c>
      <c r="AC129" s="28">
        <v>0</v>
      </c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7</v>
      </c>
      <c r="X130" s="31">
        <v>0</v>
      </c>
      <c r="Y130" s="32">
        <v>0</v>
      </c>
      <c r="Z130" s="113">
        <v>0</v>
      </c>
      <c r="AA130" s="32">
        <v>0</v>
      </c>
      <c r="AB130" s="28">
        <v>0</v>
      </c>
      <c r="AC130" s="28">
        <v>0</v>
      </c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350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823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898</v>
      </c>
      <c r="K136" s="70">
        <f t="shared" si="17"/>
        <v>824</v>
      </c>
      <c r="L136" s="66">
        <f t="shared" si="17"/>
        <v>73</v>
      </c>
      <c r="M136" s="66">
        <f t="shared" si="17"/>
        <v>1</v>
      </c>
      <c r="N136" s="123">
        <f>SUM(N76:N135)</f>
        <v>955</v>
      </c>
      <c r="O136" s="65">
        <f t="shared" si="17"/>
        <v>188</v>
      </c>
      <c r="P136" s="68">
        <f t="shared" si="17"/>
        <v>767</v>
      </c>
      <c r="Q136" s="70">
        <f t="shared" si="17"/>
        <v>13</v>
      </c>
      <c r="R136" s="124">
        <f>SUM(R76:R135)</f>
        <v>51</v>
      </c>
      <c r="S136" s="824">
        <f>SUM(S76:S135)</f>
        <v>169</v>
      </c>
      <c r="T136" s="825">
        <f>SUM(T76:T135)</f>
        <v>406</v>
      </c>
      <c r="U136" s="65">
        <f t="shared" si="17"/>
        <v>290</v>
      </c>
      <c r="V136" s="67">
        <f t="shared" si="17"/>
        <v>400</v>
      </c>
      <c r="W136" s="124">
        <f>SUM(W76:W135)</f>
        <v>3449</v>
      </c>
      <c r="X136" s="69">
        <f t="shared" ref="X136:AI136" si="18">SUM(X76:X135)</f>
        <v>2</v>
      </c>
      <c r="Y136" s="67">
        <f t="shared" si="18"/>
        <v>227</v>
      </c>
      <c r="Z136" s="124">
        <f t="shared" si="18"/>
        <v>0</v>
      </c>
      <c r="AA136" s="124">
        <f t="shared" si="18"/>
        <v>0</v>
      </c>
      <c r="AB136" s="124">
        <f t="shared" si="18"/>
        <v>19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5</v>
      </c>
      <c r="AH136" s="66">
        <f t="shared" si="18"/>
        <v>18</v>
      </c>
      <c r="AI136" s="124">
        <f t="shared" si="18"/>
        <v>18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823" t="s">
        <v>129</v>
      </c>
      <c r="B138" s="890" t="s">
        <v>99</v>
      </c>
      <c r="C138" s="784" t="s">
        <v>13</v>
      </c>
      <c r="D138" s="785" t="s">
        <v>14</v>
      </c>
      <c r="E138" s="786" t="s">
        <v>15</v>
      </c>
      <c r="F138" s="786" t="s">
        <v>16</v>
      </c>
      <c r="G138" s="786" t="s">
        <v>17</v>
      </c>
      <c r="H138" s="787" t="s">
        <v>18</v>
      </c>
      <c r="I138" s="787" t="s">
        <v>19</v>
      </c>
      <c r="J138" s="787" t="s">
        <v>20</v>
      </c>
      <c r="K138" s="787" t="s">
        <v>21</v>
      </c>
      <c r="L138" s="787" t="s">
        <v>22</v>
      </c>
      <c r="M138" s="787" t="s">
        <v>23</v>
      </c>
      <c r="N138" s="787" t="s">
        <v>24</v>
      </c>
      <c r="O138" s="787" t="s">
        <v>25</v>
      </c>
      <c r="P138" s="787" t="s">
        <v>26</v>
      </c>
      <c r="Q138" s="787" t="s">
        <v>27</v>
      </c>
      <c r="R138" s="787" t="s">
        <v>28</v>
      </c>
      <c r="S138" s="827" t="s">
        <v>130</v>
      </c>
      <c r="T138" s="828" t="s">
        <v>131</v>
      </c>
      <c r="U138" s="828" t="s">
        <v>132</v>
      </c>
    </row>
    <row r="139" spans="1:66" x14ac:dyDescent="0.25">
      <c r="A139" s="795" t="s">
        <v>133</v>
      </c>
      <c r="B139" s="829">
        <f>SUM(C139:S139)</f>
        <v>0</v>
      </c>
      <c r="C139" s="791">
        <v>0</v>
      </c>
      <c r="D139" s="792"/>
      <c r="E139" s="792"/>
      <c r="F139" s="792"/>
      <c r="G139" s="792"/>
      <c r="H139" s="792"/>
      <c r="I139" s="792"/>
      <c r="J139" s="792"/>
      <c r="K139" s="792"/>
      <c r="L139" s="792"/>
      <c r="M139" s="792"/>
      <c r="N139" s="792"/>
      <c r="O139" s="792"/>
      <c r="P139" s="792"/>
      <c r="Q139" s="792"/>
      <c r="R139" s="792"/>
      <c r="S139" s="830"/>
      <c r="T139" s="831"/>
      <c r="U139" s="831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201</v>
      </c>
      <c r="C140" s="36">
        <v>5</v>
      </c>
      <c r="D140" s="37">
        <v>11</v>
      </c>
      <c r="E140" s="37">
        <v>22</v>
      </c>
      <c r="F140" s="37">
        <v>11</v>
      </c>
      <c r="G140" s="37">
        <v>1</v>
      </c>
      <c r="H140" s="37">
        <v>3</v>
      </c>
      <c r="I140" s="37">
        <v>1</v>
      </c>
      <c r="J140" s="37">
        <v>5</v>
      </c>
      <c r="K140" s="37">
        <v>6</v>
      </c>
      <c r="L140" s="37">
        <v>8</v>
      </c>
      <c r="M140" s="37">
        <v>12</v>
      </c>
      <c r="N140" s="37">
        <v>17</v>
      </c>
      <c r="O140" s="37">
        <v>26</v>
      </c>
      <c r="P140" s="37">
        <v>25</v>
      </c>
      <c r="Q140" s="37">
        <v>20</v>
      </c>
      <c r="R140" s="37">
        <v>18</v>
      </c>
      <c r="S140" s="135">
        <v>10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321</v>
      </c>
      <c r="C141" s="36">
        <v>0</v>
      </c>
      <c r="D141" s="37">
        <v>0</v>
      </c>
      <c r="E141" s="37">
        <v>0</v>
      </c>
      <c r="F141" s="37">
        <v>5</v>
      </c>
      <c r="G141" s="37">
        <v>9</v>
      </c>
      <c r="H141" s="37">
        <v>15</v>
      </c>
      <c r="I141" s="37">
        <v>7</v>
      </c>
      <c r="J141" s="37">
        <v>16</v>
      </c>
      <c r="K141" s="37">
        <v>16</v>
      </c>
      <c r="L141" s="37">
        <v>36</v>
      </c>
      <c r="M141" s="37">
        <v>34</v>
      </c>
      <c r="N141" s="37">
        <v>45</v>
      </c>
      <c r="O141" s="37">
        <v>36</v>
      </c>
      <c r="P141" s="37">
        <v>30</v>
      </c>
      <c r="Q141" s="37">
        <v>36</v>
      </c>
      <c r="R141" s="37">
        <v>18</v>
      </c>
      <c r="S141" s="135">
        <v>18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193</v>
      </c>
      <c r="C142" s="36">
        <v>0</v>
      </c>
      <c r="D142" s="37">
        <v>0</v>
      </c>
      <c r="E142" s="37">
        <v>0</v>
      </c>
      <c r="F142" s="37">
        <v>7</v>
      </c>
      <c r="G142" s="37">
        <v>30</v>
      </c>
      <c r="H142" s="37">
        <v>46</v>
      </c>
      <c r="I142" s="37">
        <v>54</v>
      </c>
      <c r="J142" s="37">
        <v>41</v>
      </c>
      <c r="K142" s="37">
        <v>14</v>
      </c>
      <c r="L142" s="37">
        <v>1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264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1</v>
      </c>
      <c r="J144" s="37">
        <v>1</v>
      </c>
      <c r="K144" s="37">
        <v>9</v>
      </c>
      <c r="L144" s="37">
        <v>8</v>
      </c>
      <c r="M144" s="37">
        <v>6</v>
      </c>
      <c r="N144" s="37">
        <v>20</v>
      </c>
      <c r="O144" s="37">
        <v>14</v>
      </c>
      <c r="P144" s="37">
        <v>53</v>
      </c>
      <c r="Q144" s="37">
        <v>50</v>
      </c>
      <c r="R144" s="37">
        <v>42</v>
      </c>
      <c r="S144" s="135">
        <v>60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253</v>
      </c>
      <c r="C145" s="36">
        <v>0</v>
      </c>
      <c r="D145" s="37">
        <v>0</v>
      </c>
      <c r="E145" s="37">
        <v>0</v>
      </c>
      <c r="F145" s="37">
        <v>0</v>
      </c>
      <c r="G145" s="37">
        <v>1</v>
      </c>
      <c r="H145" s="37">
        <v>0</v>
      </c>
      <c r="I145" s="37">
        <v>1</v>
      </c>
      <c r="J145" s="37">
        <v>2</v>
      </c>
      <c r="K145" s="37">
        <v>11</v>
      </c>
      <c r="L145" s="37">
        <v>11</v>
      </c>
      <c r="M145" s="37">
        <v>13</v>
      </c>
      <c r="N145" s="37">
        <v>11</v>
      </c>
      <c r="O145" s="37">
        <v>26</v>
      </c>
      <c r="P145" s="37">
        <v>30</v>
      </c>
      <c r="Q145" s="37">
        <v>47</v>
      </c>
      <c r="R145" s="37">
        <v>35</v>
      </c>
      <c r="S145" s="135">
        <v>65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243</v>
      </c>
      <c r="C147" s="36">
        <v>0</v>
      </c>
      <c r="D147" s="37">
        <v>0</v>
      </c>
      <c r="E147" s="37">
        <v>0</v>
      </c>
      <c r="F147" s="37">
        <v>0</v>
      </c>
      <c r="G147" s="37">
        <v>2</v>
      </c>
      <c r="H147" s="37">
        <v>22</v>
      </c>
      <c r="I147" s="37">
        <v>29</v>
      </c>
      <c r="J147" s="37">
        <v>46</v>
      </c>
      <c r="K147" s="37">
        <v>33</v>
      </c>
      <c r="L147" s="37">
        <v>27</v>
      </c>
      <c r="M147" s="37">
        <v>22</v>
      </c>
      <c r="N147" s="37">
        <v>21</v>
      </c>
      <c r="O147" s="37">
        <v>16</v>
      </c>
      <c r="P147" s="37">
        <v>17</v>
      </c>
      <c r="Q147" s="37">
        <v>8</v>
      </c>
      <c r="R147" s="37">
        <v>0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120</v>
      </c>
      <c r="C149" s="36">
        <v>2</v>
      </c>
      <c r="D149" s="37">
        <v>24</v>
      </c>
      <c r="E149" s="37">
        <v>42</v>
      </c>
      <c r="F149" s="37">
        <v>50</v>
      </c>
      <c r="G149" s="37">
        <v>2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73</v>
      </c>
      <c r="C150" s="36">
        <v>52</v>
      </c>
      <c r="D150" s="37">
        <v>13</v>
      </c>
      <c r="E150" s="37">
        <v>5</v>
      </c>
      <c r="F150" s="37">
        <v>3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12</v>
      </c>
      <c r="C151" s="36">
        <v>0</v>
      </c>
      <c r="D151" s="37">
        <v>0</v>
      </c>
      <c r="E151" s="37">
        <v>0</v>
      </c>
      <c r="F151" s="37">
        <v>0</v>
      </c>
      <c r="G151" s="37">
        <v>1</v>
      </c>
      <c r="H151" s="37">
        <v>3</v>
      </c>
      <c r="I151" s="37">
        <v>0</v>
      </c>
      <c r="J151" s="37">
        <v>1</v>
      </c>
      <c r="K151" s="37">
        <v>3</v>
      </c>
      <c r="L151" s="37">
        <v>1</v>
      </c>
      <c r="M151" s="37">
        <v>2</v>
      </c>
      <c r="N151" s="37">
        <v>0</v>
      </c>
      <c r="O151" s="37">
        <v>0</v>
      </c>
      <c r="P151" s="37">
        <v>1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0</v>
      </c>
      <c r="C152" s="36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169</v>
      </c>
      <c r="C153" s="36">
        <v>0</v>
      </c>
      <c r="D153" s="37">
        <v>0</v>
      </c>
      <c r="E153" s="37">
        <v>0</v>
      </c>
      <c r="F153" s="37">
        <v>0</v>
      </c>
      <c r="G153" s="37">
        <v>3</v>
      </c>
      <c r="H153" s="37">
        <v>7</v>
      </c>
      <c r="I153" s="37">
        <v>25</v>
      </c>
      <c r="J153" s="37">
        <v>22</v>
      </c>
      <c r="K153" s="37">
        <v>23</v>
      </c>
      <c r="L153" s="37">
        <v>18</v>
      </c>
      <c r="M153" s="37">
        <v>22</v>
      </c>
      <c r="N153" s="37">
        <v>20</v>
      </c>
      <c r="O153" s="37">
        <v>17</v>
      </c>
      <c r="P153" s="37">
        <v>10</v>
      </c>
      <c r="Q153" s="37">
        <v>1</v>
      </c>
      <c r="R153" s="37">
        <v>1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/>
      <c r="U154" s="141"/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797">
        <f>SUM(B139:B154)</f>
        <v>1849</v>
      </c>
      <c r="C155" s="70">
        <f t="shared" ref="C155:T155" si="27">SUM(C139:C154)</f>
        <v>59</v>
      </c>
      <c r="D155" s="66">
        <f t="shared" si="27"/>
        <v>48</v>
      </c>
      <c r="E155" s="66">
        <f t="shared" si="27"/>
        <v>69</v>
      </c>
      <c r="F155" s="66">
        <f t="shared" si="27"/>
        <v>76</v>
      </c>
      <c r="G155" s="66">
        <f t="shared" si="27"/>
        <v>49</v>
      </c>
      <c r="H155" s="66">
        <f>SUM(H139:H154)</f>
        <v>96</v>
      </c>
      <c r="I155" s="66">
        <f t="shared" si="27"/>
        <v>118</v>
      </c>
      <c r="J155" s="66">
        <f t="shared" si="27"/>
        <v>134</v>
      </c>
      <c r="K155" s="66">
        <f t="shared" si="27"/>
        <v>115</v>
      </c>
      <c r="L155" s="66">
        <f t="shared" si="27"/>
        <v>110</v>
      </c>
      <c r="M155" s="66">
        <f t="shared" si="27"/>
        <v>111</v>
      </c>
      <c r="N155" s="66">
        <f t="shared" si="27"/>
        <v>134</v>
      </c>
      <c r="O155" s="66">
        <f t="shared" si="27"/>
        <v>135</v>
      </c>
      <c r="P155" s="66">
        <f t="shared" si="27"/>
        <v>166</v>
      </c>
      <c r="Q155" s="66">
        <f t="shared" si="27"/>
        <v>162</v>
      </c>
      <c r="R155" s="66">
        <f t="shared" si="27"/>
        <v>114</v>
      </c>
      <c r="S155" s="143">
        <f t="shared" si="27"/>
        <v>153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891" t="s">
        <v>151</v>
      </c>
      <c r="B157" s="892"/>
      <c r="C157" s="891" t="s">
        <v>149</v>
      </c>
      <c r="D157" s="538"/>
      <c r="E157" s="892"/>
      <c r="F157" s="782" t="s">
        <v>152</v>
      </c>
      <c r="G157" s="878"/>
      <c r="H157" s="878"/>
      <c r="I157" s="878"/>
      <c r="J157" s="878"/>
      <c r="K157" s="878"/>
      <c r="L157" s="878"/>
      <c r="M157" s="878"/>
      <c r="N157" s="878"/>
      <c r="O157" s="878"/>
      <c r="P157" s="878"/>
      <c r="Q157" s="878"/>
      <c r="R157" s="878"/>
      <c r="S157" s="878"/>
      <c r="T157" s="878"/>
      <c r="U157" s="878"/>
      <c r="V157" s="878"/>
      <c r="W157" s="878"/>
      <c r="X157" s="878"/>
      <c r="Y157" s="878"/>
      <c r="Z157" s="878"/>
      <c r="AA157" s="878"/>
      <c r="AB157" s="878"/>
      <c r="AC157" s="878"/>
      <c r="AD157" s="878"/>
      <c r="AE157" s="878"/>
      <c r="AF157" s="878"/>
      <c r="AG157" s="878"/>
      <c r="AH157" s="878"/>
      <c r="AI157" s="878"/>
      <c r="AJ157" s="878"/>
      <c r="AK157" s="878"/>
      <c r="AL157" s="878"/>
      <c r="AM157" s="834"/>
      <c r="AN157" s="876" t="s">
        <v>9</v>
      </c>
      <c r="AO157" s="876" t="s">
        <v>153</v>
      </c>
      <c r="AP157" s="877" t="s">
        <v>154</v>
      </c>
      <c r="AQ157" s="876" t="s">
        <v>155</v>
      </c>
    </row>
    <row r="158" spans="1:67" x14ac:dyDescent="0.25">
      <c r="A158" s="518"/>
      <c r="B158" s="519"/>
      <c r="C158" s="505"/>
      <c r="D158" s="506"/>
      <c r="E158" s="507"/>
      <c r="F158" s="802" t="s">
        <v>13</v>
      </c>
      <c r="G158" s="803"/>
      <c r="H158" s="802" t="s">
        <v>14</v>
      </c>
      <c r="I158" s="803"/>
      <c r="J158" s="802" t="s">
        <v>15</v>
      </c>
      <c r="K158" s="803"/>
      <c r="L158" s="802" t="s">
        <v>16</v>
      </c>
      <c r="M158" s="803"/>
      <c r="N158" s="802" t="s">
        <v>17</v>
      </c>
      <c r="O158" s="803"/>
      <c r="P158" s="782" t="s">
        <v>18</v>
      </c>
      <c r="Q158" s="783"/>
      <c r="R158" s="782" t="s">
        <v>19</v>
      </c>
      <c r="S158" s="783"/>
      <c r="T158" s="782" t="s">
        <v>20</v>
      </c>
      <c r="U158" s="783"/>
      <c r="V158" s="782" t="s">
        <v>21</v>
      </c>
      <c r="W158" s="783"/>
      <c r="X158" s="782" t="s">
        <v>22</v>
      </c>
      <c r="Y158" s="783"/>
      <c r="Z158" s="782" t="s">
        <v>23</v>
      </c>
      <c r="AA158" s="783"/>
      <c r="AB158" s="782" t="s">
        <v>24</v>
      </c>
      <c r="AC158" s="783"/>
      <c r="AD158" s="782" t="s">
        <v>25</v>
      </c>
      <c r="AE158" s="783"/>
      <c r="AF158" s="782" t="s">
        <v>26</v>
      </c>
      <c r="AG158" s="783"/>
      <c r="AH158" s="782" t="s">
        <v>27</v>
      </c>
      <c r="AI158" s="783"/>
      <c r="AJ158" s="782" t="s">
        <v>28</v>
      </c>
      <c r="AK158" s="783"/>
      <c r="AL158" s="782" t="s">
        <v>29</v>
      </c>
      <c r="AM158" s="834"/>
      <c r="AN158" s="491"/>
      <c r="AO158" s="491"/>
      <c r="AP158" s="493"/>
      <c r="AQ158" s="491"/>
    </row>
    <row r="159" spans="1:67" x14ac:dyDescent="0.25">
      <c r="A159" s="505"/>
      <c r="B159" s="507"/>
      <c r="C159" s="790" t="s">
        <v>156</v>
      </c>
      <c r="D159" s="787" t="s">
        <v>30</v>
      </c>
      <c r="E159" s="835" t="s">
        <v>31</v>
      </c>
      <c r="F159" s="784" t="s">
        <v>30</v>
      </c>
      <c r="G159" s="893" t="s">
        <v>31</v>
      </c>
      <c r="H159" s="784" t="s">
        <v>30</v>
      </c>
      <c r="I159" s="893" t="s">
        <v>31</v>
      </c>
      <c r="J159" s="784" t="s">
        <v>30</v>
      </c>
      <c r="K159" s="893" t="s">
        <v>31</v>
      </c>
      <c r="L159" s="784" t="s">
        <v>30</v>
      </c>
      <c r="M159" s="893" t="s">
        <v>31</v>
      </c>
      <c r="N159" s="784" t="s">
        <v>30</v>
      </c>
      <c r="O159" s="893" t="s">
        <v>31</v>
      </c>
      <c r="P159" s="784" t="s">
        <v>30</v>
      </c>
      <c r="Q159" s="893" t="s">
        <v>31</v>
      </c>
      <c r="R159" s="784" t="s">
        <v>30</v>
      </c>
      <c r="S159" s="893" t="s">
        <v>31</v>
      </c>
      <c r="T159" s="784" t="s">
        <v>30</v>
      </c>
      <c r="U159" s="893" t="s">
        <v>31</v>
      </c>
      <c r="V159" s="784" t="s">
        <v>30</v>
      </c>
      <c r="W159" s="893" t="s">
        <v>31</v>
      </c>
      <c r="X159" s="784" t="s">
        <v>30</v>
      </c>
      <c r="Y159" s="893" t="s">
        <v>31</v>
      </c>
      <c r="Z159" s="784" t="s">
        <v>30</v>
      </c>
      <c r="AA159" s="893" t="s">
        <v>31</v>
      </c>
      <c r="AB159" s="784" t="s">
        <v>30</v>
      </c>
      <c r="AC159" s="893" t="s">
        <v>31</v>
      </c>
      <c r="AD159" s="784" t="s">
        <v>30</v>
      </c>
      <c r="AE159" s="893" t="s">
        <v>31</v>
      </c>
      <c r="AF159" s="784" t="s">
        <v>30</v>
      </c>
      <c r="AG159" s="893" t="s">
        <v>31</v>
      </c>
      <c r="AH159" s="784" t="s">
        <v>30</v>
      </c>
      <c r="AI159" s="893" t="s">
        <v>31</v>
      </c>
      <c r="AJ159" s="784" t="s">
        <v>30</v>
      </c>
      <c r="AK159" s="893" t="s">
        <v>31</v>
      </c>
      <c r="AL159" s="784" t="s">
        <v>30</v>
      </c>
      <c r="AM159" s="894" t="s">
        <v>31</v>
      </c>
      <c r="AN159" s="495"/>
      <c r="AO159" s="495"/>
      <c r="AP159" s="494"/>
      <c r="AQ159" s="495"/>
    </row>
    <row r="160" spans="1:67" x14ac:dyDescent="0.25">
      <c r="A160" s="895" t="s">
        <v>157</v>
      </c>
      <c r="B160" s="896"/>
      <c r="C160" s="840">
        <f>SUM(D160+E160)</f>
        <v>1186</v>
      </c>
      <c r="D160" s="897">
        <f>SUM(F160+H160+J160+L160+N160+P160+R160+T160+V160+X160+Z160+AB160+AD160+AF160+AH160+AJ160+AL160)</f>
        <v>541</v>
      </c>
      <c r="E160" s="898">
        <f>SUM(G160+I160+K160+M160+O160+Q160+S160+U160+W160+Y160+AA160+AC160+AE160+AG160+AI160+AK160+AM160)</f>
        <v>645</v>
      </c>
      <c r="F160" s="887">
        <v>4</v>
      </c>
      <c r="G160" s="899">
        <v>2</v>
      </c>
      <c r="H160" s="887">
        <v>11</v>
      </c>
      <c r="I160" s="899">
        <v>2</v>
      </c>
      <c r="J160" s="887">
        <v>4</v>
      </c>
      <c r="K160" s="900">
        <v>3</v>
      </c>
      <c r="L160" s="887">
        <v>2</v>
      </c>
      <c r="M160" s="900">
        <v>7</v>
      </c>
      <c r="N160" s="887">
        <v>8</v>
      </c>
      <c r="O160" s="900">
        <v>8</v>
      </c>
      <c r="P160" s="887">
        <v>1</v>
      </c>
      <c r="Q160" s="900">
        <v>16</v>
      </c>
      <c r="R160" s="887">
        <v>3</v>
      </c>
      <c r="S160" s="900">
        <v>16</v>
      </c>
      <c r="T160" s="887">
        <v>6</v>
      </c>
      <c r="U160" s="900">
        <v>28</v>
      </c>
      <c r="V160" s="887">
        <v>14</v>
      </c>
      <c r="W160" s="900">
        <v>27</v>
      </c>
      <c r="X160" s="887">
        <v>20</v>
      </c>
      <c r="Y160" s="900">
        <v>38</v>
      </c>
      <c r="Z160" s="887">
        <v>19</v>
      </c>
      <c r="AA160" s="900">
        <v>45</v>
      </c>
      <c r="AB160" s="887">
        <v>55</v>
      </c>
      <c r="AC160" s="900">
        <v>65</v>
      </c>
      <c r="AD160" s="887">
        <v>61</v>
      </c>
      <c r="AE160" s="900">
        <v>72</v>
      </c>
      <c r="AF160" s="887">
        <v>91</v>
      </c>
      <c r="AG160" s="900">
        <v>59</v>
      </c>
      <c r="AH160" s="887">
        <v>85</v>
      </c>
      <c r="AI160" s="900">
        <v>105</v>
      </c>
      <c r="AJ160" s="887">
        <v>81</v>
      </c>
      <c r="AK160" s="900">
        <v>69</v>
      </c>
      <c r="AL160" s="901">
        <v>76</v>
      </c>
      <c r="AM160" s="902">
        <v>83</v>
      </c>
      <c r="AN160" s="899">
        <v>1186</v>
      </c>
      <c r="AO160" s="903">
        <v>669</v>
      </c>
      <c r="AP160" s="903">
        <v>0</v>
      </c>
      <c r="AQ160" s="899">
        <v>2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877" t="s">
        <v>158</v>
      </c>
      <c r="B161" s="795" t="s">
        <v>159</v>
      </c>
      <c r="C161" s="153">
        <f>SUM(D161:E161)</f>
        <v>182</v>
      </c>
      <c r="D161" s="842"/>
      <c r="E161" s="843">
        <f>SUM(K161+M161+O161+Q161+S161+U161+W161+Y161+AA161+AC161+AE161+AG161+AI161+AK161+AM161)</f>
        <v>182</v>
      </c>
      <c r="F161" s="844"/>
      <c r="G161" s="845"/>
      <c r="H161" s="844"/>
      <c r="I161" s="845"/>
      <c r="J161" s="844"/>
      <c r="K161" s="821"/>
      <c r="L161" s="844"/>
      <c r="M161" s="821">
        <v>6</v>
      </c>
      <c r="N161" s="844"/>
      <c r="O161" s="821">
        <v>28</v>
      </c>
      <c r="P161" s="844"/>
      <c r="Q161" s="821">
        <v>43</v>
      </c>
      <c r="R161" s="844"/>
      <c r="S161" s="821">
        <v>52</v>
      </c>
      <c r="T161" s="844"/>
      <c r="U161" s="821">
        <v>41</v>
      </c>
      <c r="V161" s="844"/>
      <c r="W161" s="821">
        <v>11</v>
      </c>
      <c r="X161" s="844"/>
      <c r="Y161" s="821">
        <v>1</v>
      </c>
      <c r="Z161" s="844"/>
      <c r="AA161" s="821">
        <v>0</v>
      </c>
      <c r="AB161" s="844"/>
      <c r="AC161" s="821">
        <v>0</v>
      </c>
      <c r="AD161" s="844"/>
      <c r="AE161" s="821"/>
      <c r="AF161" s="844"/>
      <c r="AG161" s="821"/>
      <c r="AH161" s="844"/>
      <c r="AI161" s="821"/>
      <c r="AJ161" s="844"/>
      <c r="AK161" s="821"/>
      <c r="AL161" s="844"/>
      <c r="AM161" s="830"/>
      <c r="AN161" s="831">
        <v>182</v>
      </c>
      <c r="AO161" s="846">
        <v>0</v>
      </c>
      <c r="AP161" s="846">
        <v>0</v>
      </c>
      <c r="AQ161" s="831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/>
      <c r="AO162" s="162"/>
      <c r="AP162" s="162"/>
      <c r="AQ162" s="26"/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525</v>
      </c>
      <c r="D163" s="165">
        <f>SUM(F163+H163+J163+L163+N163+P163+R163+T163+V163+X163+Z163+AB163+AD163+AF163+AH163+AJ163+AL163)</f>
        <v>169</v>
      </c>
      <c r="E163" s="166">
        <f>SUM(G163+I163+K163+M163+O163+Q163+S163+U163+W163+Y163+AA163+AC163+AE163+AG163+AI163+AK163+AM163)</f>
        <v>356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3</v>
      </c>
      <c r="L163" s="36">
        <v>1</v>
      </c>
      <c r="M163" s="32">
        <v>0</v>
      </c>
      <c r="N163" s="36">
        <v>12</v>
      </c>
      <c r="O163" s="32">
        <v>6</v>
      </c>
      <c r="P163" s="36">
        <v>15</v>
      </c>
      <c r="Q163" s="32">
        <v>24</v>
      </c>
      <c r="R163" s="36">
        <v>35</v>
      </c>
      <c r="S163" s="32">
        <v>64</v>
      </c>
      <c r="T163" s="36">
        <v>21</v>
      </c>
      <c r="U163" s="32">
        <v>60</v>
      </c>
      <c r="V163" s="36">
        <v>21</v>
      </c>
      <c r="W163" s="32">
        <v>53</v>
      </c>
      <c r="X163" s="36">
        <v>23</v>
      </c>
      <c r="Y163" s="32">
        <v>30</v>
      </c>
      <c r="Z163" s="36">
        <v>12</v>
      </c>
      <c r="AA163" s="32">
        <v>31</v>
      </c>
      <c r="AB163" s="36">
        <v>13</v>
      </c>
      <c r="AC163" s="32">
        <v>30</v>
      </c>
      <c r="AD163" s="36">
        <v>6</v>
      </c>
      <c r="AE163" s="32">
        <v>29</v>
      </c>
      <c r="AF163" s="36">
        <v>3</v>
      </c>
      <c r="AG163" s="32">
        <v>12</v>
      </c>
      <c r="AH163" s="36">
        <v>4</v>
      </c>
      <c r="AI163" s="32">
        <v>12</v>
      </c>
      <c r="AJ163" s="36">
        <v>2</v>
      </c>
      <c r="AK163" s="32">
        <v>1</v>
      </c>
      <c r="AL163" s="31">
        <v>1</v>
      </c>
      <c r="AM163" s="135">
        <v>1</v>
      </c>
      <c r="AN163" s="38">
        <v>525</v>
      </c>
      <c r="AO163" s="113">
        <v>237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/>
      <c r="AO164" s="174"/>
      <c r="AP164" s="174"/>
      <c r="AQ164" s="58"/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847" t="s">
        <v>163</v>
      </c>
      <c r="B165" s="848"/>
      <c r="C165" s="175">
        <f t="shared" si="37"/>
        <v>634</v>
      </c>
      <c r="D165" s="176">
        <f t="shared" ref="D165:E170" si="38">SUM(F165+H165+J165+L165+N165+P165+R165+T165+V165+X165+Z165+AB165+AD165+AF165+AH165+AJ165+AL165)</f>
        <v>260</v>
      </c>
      <c r="E165" s="177">
        <f t="shared" si="38"/>
        <v>374</v>
      </c>
      <c r="F165" s="27">
        <v>58</v>
      </c>
      <c r="G165" s="26">
        <v>59</v>
      </c>
      <c r="H165" s="27">
        <v>17</v>
      </c>
      <c r="I165" s="26">
        <v>22</v>
      </c>
      <c r="J165" s="27">
        <v>10</v>
      </c>
      <c r="K165" s="28">
        <v>19</v>
      </c>
      <c r="L165" s="27">
        <v>12</v>
      </c>
      <c r="M165" s="28">
        <v>8</v>
      </c>
      <c r="N165" s="27">
        <v>3</v>
      </c>
      <c r="O165" s="28">
        <v>9</v>
      </c>
      <c r="P165" s="27">
        <v>2</v>
      </c>
      <c r="Q165" s="28">
        <v>8</v>
      </c>
      <c r="R165" s="27">
        <v>2</v>
      </c>
      <c r="S165" s="28">
        <v>11</v>
      </c>
      <c r="T165" s="27">
        <v>5</v>
      </c>
      <c r="U165" s="28">
        <v>17</v>
      </c>
      <c r="V165" s="27">
        <v>7</v>
      </c>
      <c r="W165" s="28">
        <v>11</v>
      </c>
      <c r="X165" s="27">
        <v>4</v>
      </c>
      <c r="Y165" s="28">
        <v>22</v>
      </c>
      <c r="Z165" s="27">
        <v>3</v>
      </c>
      <c r="AA165" s="28">
        <v>27</v>
      </c>
      <c r="AB165" s="27">
        <v>11</v>
      </c>
      <c r="AC165" s="28">
        <v>19</v>
      </c>
      <c r="AD165" s="27">
        <v>18</v>
      </c>
      <c r="AE165" s="28">
        <v>31</v>
      </c>
      <c r="AF165" s="27">
        <v>20</v>
      </c>
      <c r="AG165" s="28">
        <v>29</v>
      </c>
      <c r="AH165" s="27">
        <v>22</v>
      </c>
      <c r="AI165" s="26">
        <v>31</v>
      </c>
      <c r="AJ165" s="27">
        <v>29</v>
      </c>
      <c r="AK165" s="26">
        <v>14</v>
      </c>
      <c r="AL165" s="51">
        <v>37</v>
      </c>
      <c r="AM165" s="161">
        <v>37</v>
      </c>
      <c r="AN165" s="26">
        <v>634</v>
      </c>
      <c r="AO165" s="162">
        <v>537</v>
      </c>
      <c r="AP165" s="162">
        <v>0</v>
      </c>
      <c r="AQ165" s="26">
        <v>1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102</v>
      </c>
      <c r="D166" s="165">
        <f t="shared" si="38"/>
        <v>20</v>
      </c>
      <c r="E166" s="166">
        <f t="shared" si="38"/>
        <v>82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1</v>
      </c>
      <c r="M166" s="32">
        <v>2</v>
      </c>
      <c r="N166" s="36">
        <v>2</v>
      </c>
      <c r="O166" s="32">
        <v>3</v>
      </c>
      <c r="P166" s="36">
        <v>0</v>
      </c>
      <c r="Q166" s="32">
        <v>2</v>
      </c>
      <c r="R166" s="36">
        <v>2</v>
      </c>
      <c r="S166" s="32">
        <v>4</v>
      </c>
      <c r="T166" s="36">
        <v>1</v>
      </c>
      <c r="U166" s="32">
        <v>9</v>
      </c>
      <c r="V166" s="36">
        <v>0</v>
      </c>
      <c r="W166" s="32">
        <v>4</v>
      </c>
      <c r="X166" s="36">
        <v>1</v>
      </c>
      <c r="Y166" s="32">
        <v>13</v>
      </c>
      <c r="Z166" s="36">
        <v>0</v>
      </c>
      <c r="AA166" s="32">
        <v>13</v>
      </c>
      <c r="AB166" s="36">
        <v>3</v>
      </c>
      <c r="AC166" s="38">
        <v>11</v>
      </c>
      <c r="AD166" s="36">
        <v>7</v>
      </c>
      <c r="AE166" s="38">
        <v>4</v>
      </c>
      <c r="AF166" s="36">
        <v>1</v>
      </c>
      <c r="AG166" s="38">
        <v>4</v>
      </c>
      <c r="AH166" s="36">
        <v>0</v>
      </c>
      <c r="AI166" s="38">
        <v>12</v>
      </c>
      <c r="AJ166" s="36">
        <v>2</v>
      </c>
      <c r="AK166" s="38">
        <v>0</v>
      </c>
      <c r="AL166" s="31">
        <v>0</v>
      </c>
      <c r="AM166" s="135">
        <v>1</v>
      </c>
      <c r="AN166" s="38">
        <v>102</v>
      </c>
      <c r="AO166" s="113">
        <v>0</v>
      </c>
      <c r="AP166" s="113">
        <v>1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64</v>
      </c>
      <c r="D167" s="180">
        <f t="shared" si="38"/>
        <v>27</v>
      </c>
      <c r="E167" s="166">
        <f t="shared" si="38"/>
        <v>37</v>
      </c>
      <c r="F167" s="36">
        <v>12</v>
      </c>
      <c r="G167" s="38">
        <v>11</v>
      </c>
      <c r="H167" s="36">
        <v>4</v>
      </c>
      <c r="I167" s="38">
        <v>11</v>
      </c>
      <c r="J167" s="36">
        <v>3</v>
      </c>
      <c r="K167" s="32">
        <v>3</v>
      </c>
      <c r="L167" s="36">
        <v>0</v>
      </c>
      <c r="M167" s="32">
        <v>0</v>
      </c>
      <c r="N167" s="36">
        <v>2</v>
      </c>
      <c r="O167" s="32">
        <v>0</v>
      </c>
      <c r="P167" s="36">
        <v>0</v>
      </c>
      <c r="Q167" s="32">
        <v>0</v>
      </c>
      <c r="R167" s="36">
        <v>0</v>
      </c>
      <c r="S167" s="32">
        <v>2</v>
      </c>
      <c r="T167" s="36">
        <v>0</v>
      </c>
      <c r="U167" s="32">
        <v>0</v>
      </c>
      <c r="V167" s="36">
        <v>0</v>
      </c>
      <c r="W167" s="32">
        <v>1</v>
      </c>
      <c r="X167" s="36">
        <v>1</v>
      </c>
      <c r="Y167" s="32">
        <v>0</v>
      </c>
      <c r="Z167" s="36">
        <v>1</v>
      </c>
      <c r="AA167" s="32">
        <v>2</v>
      </c>
      <c r="AB167" s="36">
        <v>0</v>
      </c>
      <c r="AC167" s="38">
        <v>0</v>
      </c>
      <c r="AD167" s="36">
        <v>0</v>
      </c>
      <c r="AE167" s="38">
        <v>2</v>
      </c>
      <c r="AF167" s="36">
        <v>0</v>
      </c>
      <c r="AG167" s="38">
        <v>1</v>
      </c>
      <c r="AH167" s="36">
        <v>2</v>
      </c>
      <c r="AI167" s="38">
        <v>3</v>
      </c>
      <c r="AJ167" s="36">
        <v>1</v>
      </c>
      <c r="AK167" s="38">
        <v>0</v>
      </c>
      <c r="AL167" s="31">
        <v>1</v>
      </c>
      <c r="AM167" s="135">
        <v>1</v>
      </c>
      <c r="AN167" s="38">
        <v>64</v>
      </c>
      <c r="AO167" s="113">
        <v>43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350</v>
      </c>
      <c r="D168" s="165">
        <f t="shared" si="38"/>
        <v>144</v>
      </c>
      <c r="E168" s="166">
        <f t="shared" si="38"/>
        <v>206</v>
      </c>
      <c r="F168" s="36">
        <v>4</v>
      </c>
      <c r="G168" s="38">
        <v>11</v>
      </c>
      <c r="H168" s="36">
        <v>21</v>
      </c>
      <c r="I168" s="38">
        <v>25</v>
      </c>
      <c r="J168" s="36">
        <v>20</v>
      </c>
      <c r="K168" s="32">
        <v>18</v>
      </c>
      <c r="L168" s="36">
        <v>3</v>
      </c>
      <c r="M168" s="32">
        <v>4</v>
      </c>
      <c r="N168" s="36">
        <v>1</v>
      </c>
      <c r="O168" s="32">
        <v>0</v>
      </c>
      <c r="P168" s="36">
        <v>0</v>
      </c>
      <c r="Q168" s="32">
        <v>0</v>
      </c>
      <c r="R168" s="36">
        <v>2</v>
      </c>
      <c r="S168" s="32">
        <v>1</v>
      </c>
      <c r="T168" s="36">
        <v>5</v>
      </c>
      <c r="U168" s="32">
        <v>2</v>
      </c>
      <c r="V168" s="36">
        <v>0</v>
      </c>
      <c r="W168" s="32">
        <v>0</v>
      </c>
      <c r="X168" s="36">
        <v>1</v>
      </c>
      <c r="Y168" s="32">
        <v>2</v>
      </c>
      <c r="Z168" s="36">
        <v>2</v>
      </c>
      <c r="AA168" s="32">
        <v>1</v>
      </c>
      <c r="AB168" s="36">
        <v>1</v>
      </c>
      <c r="AC168" s="32">
        <v>3</v>
      </c>
      <c r="AD168" s="36">
        <v>2</v>
      </c>
      <c r="AE168" s="32">
        <v>5</v>
      </c>
      <c r="AF168" s="36">
        <v>21</v>
      </c>
      <c r="AG168" s="32">
        <v>46</v>
      </c>
      <c r="AH168" s="36">
        <v>27</v>
      </c>
      <c r="AI168" s="38">
        <v>40</v>
      </c>
      <c r="AJ168" s="36">
        <v>22</v>
      </c>
      <c r="AK168" s="38">
        <v>25</v>
      </c>
      <c r="AL168" s="31">
        <v>12</v>
      </c>
      <c r="AM168" s="135">
        <v>23</v>
      </c>
      <c r="AN168" s="38">
        <v>350</v>
      </c>
      <c r="AO168" s="113">
        <v>340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589</v>
      </c>
      <c r="D169" s="182">
        <f>SUM(F169+H169+J169+L169+N169+P169+R169+T169+V169+X169+Z169+AB169+AD169+AF169+AH169+AJ169+AL169)</f>
        <v>397</v>
      </c>
      <c r="E169" s="183">
        <f>SUM(G169+I169+K169+M169+O169+Q169+S169+U169+W169+Y169+AA169+AC169+AE169+AG169+AI169+AK169+AM169)</f>
        <v>192</v>
      </c>
      <c r="F169" s="98">
        <v>11</v>
      </c>
      <c r="G169" s="184">
        <v>11</v>
      </c>
      <c r="H169" s="98">
        <v>26</v>
      </c>
      <c r="I169" s="184">
        <v>11</v>
      </c>
      <c r="J169" s="98">
        <v>17</v>
      </c>
      <c r="K169" s="185">
        <v>13</v>
      </c>
      <c r="L169" s="98">
        <v>2</v>
      </c>
      <c r="M169" s="185">
        <v>3</v>
      </c>
      <c r="N169" s="98">
        <v>5</v>
      </c>
      <c r="O169" s="185">
        <v>13</v>
      </c>
      <c r="P169" s="98">
        <v>1</v>
      </c>
      <c r="Q169" s="185">
        <v>11</v>
      </c>
      <c r="R169" s="98">
        <v>1</v>
      </c>
      <c r="S169" s="185">
        <v>6</v>
      </c>
      <c r="T169" s="98">
        <v>6</v>
      </c>
      <c r="U169" s="185">
        <v>1</v>
      </c>
      <c r="V169" s="98">
        <v>5</v>
      </c>
      <c r="W169" s="185">
        <v>11</v>
      </c>
      <c r="X169" s="98">
        <v>4</v>
      </c>
      <c r="Y169" s="185">
        <v>6</v>
      </c>
      <c r="Z169" s="98">
        <v>19</v>
      </c>
      <c r="AA169" s="185">
        <v>2</v>
      </c>
      <c r="AB169" s="98">
        <v>26</v>
      </c>
      <c r="AC169" s="185">
        <v>16</v>
      </c>
      <c r="AD169" s="98">
        <v>17</v>
      </c>
      <c r="AE169" s="185">
        <v>35</v>
      </c>
      <c r="AF169" s="98">
        <v>74</v>
      </c>
      <c r="AG169" s="185">
        <v>17</v>
      </c>
      <c r="AH169" s="98">
        <v>15</v>
      </c>
      <c r="AI169" s="184">
        <v>18</v>
      </c>
      <c r="AJ169" s="98">
        <v>19</v>
      </c>
      <c r="AK169" s="184">
        <v>8</v>
      </c>
      <c r="AL169" s="186">
        <v>149</v>
      </c>
      <c r="AM169" s="187">
        <v>10</v>
      </c>
      <c r="AN169" s="184">
        <v>586</v>
      </c>
      <c r="AO169" s="188">
        <v>3</v>
      </c>
      <c r="AP169" s="188">
        <v>1</v>
      </c>
      <c r="AQ169" s="184">
        <v>10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802" t="s">
        <v>99</v>
      </c>
      <c r="B171" s="803"/>
      <c r="C171" s="193">
        <f t="shared" ref="C171:AQ171" si="39">SUM(C160:C170)</f>
        <v>3632</v>
      </c>
      <c r="D171" s="194">
        <f t="shared" si="39"/>
        <v>1558</v>
      </c>
      <c r="E171" s="170">
        <f t="shared" si="39"/>
        <v>2074</v>
      </c>
      <c r="F171" s="70">
        <f t="shared" si="39"/>
        <v>89</v>
      </c>
      <c r="G171" s="124">
        <f t="shared" si="39"/>
        <v>94</v>
      </c>
      <c r="H171" s="70">
        <f t="shared" si="39"/>
        <v>79</v>
      </c>
      <c r="I171" s="124">
        <f t="shared" si="39"/>
        <v>71</v>
      </c>
      <c r="J171" s="824">
        <f t="shared" si="39"/>
        <v>54</v>
      </c>
      <c r="K171" s="825">
        <f t="shared" si="39"/>
        <v>59</v>
      </c>
      <c r="L171" s="824">
        <f t="shared" si="39"/>
        <v>21</v>
      </c>
      <c r="M171" s="825">
        <f t="shared" si="39"/>
        <v>30</v>
      </c>
      <c r="N171" s="824">
        <f t="shared" si="39"/>
        <v>33</v>
      </c>
      <c r="O171" s="825">
        <f t="shared" si="39"/>
        <v>67</v>
      </c>
      <c r="P171" s="824">
        <f t="shared" si="39"/>
        <v>19</v>
      </c>
      <c r="Q171" s="825">
        <f t="shared" si="39"/>
        <v>104</v>
      </c>
      <c r="R171" s="824">
        <f t="shared" si="39"/>
        <v>45</v>
      </c>
      <c r="S171" s="825">
        <f t="shared" si="39"/>
        <v>156</v>
      </c>
      <c r="T171" s="824">
        <f t="shared" si="39"/>
        <v>44</v>
      </c>
      <c r="U171" s="825">
        <f t="shared" si="39"/>
        <v>158</v>
      </c>
      <c r="V171" s="824">
        <f t="shared" si="39"/>
        <v>47</v>
      </c>
      <c r="W171" s="825">
        <f t="shared" si="39"/>
        <v>118</v>
      </c>
      <c r="X171" s="824">
        <f t="shared" si="39"/>
        <v>54</v>
      </c>
      <c r="Y171" s="825">
        <f t="shared" si="39"/>
        <v>112</v>
      </c>
      <c r="Z171" s="824">
        <f t="shared" si="39"/>
        <v>56</v>
      </c>
      <c r="AA171" s="825">
        <f t="shared" si="39"/>
        <v>121</v>
      </c>
      <c r="AB171" s="824">
        <f t="shared" si="39"/>
        <v>109</v>
      </c>
      <c r="AC171" s="825">
        <f t="shared" si="39"/>
        <v>144</v>
      </c>
      <c r="AD171" s="824">
        <f t="shared" si="39"/>
        <v>111</v>
      </c>
      <c r="AE171" s="825">
        <f t="shared" si="39"/>
        <v>178</v>
      </c>
      <c r="AF171" s="824">
        <f t="shared" si="39"/>
        <v>210</v>
      </c>
      <c r="AG171" s="825">
        <f t="shared" si="39"/>
        <v>168</v>
      </c>
      <c r="AH171" s="824">
        <f t="shared" si="39"/>
        <v>155</v>
      </c>
      <c r="AI171" s="825">
        <f t="shared" si="39"/>
        <v>221</v>
      </c>
      <c r="AJ171" s="824">
        <f t="shared" si="39"/>
        <v>156</v>
      </c>
      <c r="AK171" s="825">
        <f t="shared" si="39"/>
        <v>117</v>
      </c>
      <c r="AL171" s="849">
        <f t="shared" si="39"/>
        <v>276</v>
      </c>
      <c r="AM171" s="850">
        <f t="shared" si="39"/>
        <v>156</v>
      </c>
      <c r="AN171" s="124">
        <f t="shared" si="39"/>
        <v>3629</v>
      </c>
      <c r="AO171" s="123">
        <f t="shared" si="39"/>
        <v>1829</v>
      </c>
      <c r="AP171" s="123">
        <f t="shared" si="39"/>
        <v>2</v>
      </c>
      <c r="AQ171" s="124">
        <f t="shared" si="39"/>
        <v>13</v>
      </c>
    </row>
    <row r="172" spans="1:71" s="14" customFormat="1" ht="12" x14ac:dyDescent="0.2">
      <c r="A172" s="144" t="s">
        <v>169</v>
      </c>
      <c r="B172" s="904"/>
      <c r="C172" s="904"/>
      <c r="D172" s="904"/>
      <c r="E172" s="904"/>
      <c r="F172" s="904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905" t="s">
        <v>170</v>
      </c>
      <c r="B173" s="877" t="s">
        <v>151</v>
      </c>
      <c r="C173" s="891" t="s">
        <v>149</v>
      </c>
      <c r="D173" s="538"/>
      <c r="E173" s="892"/>
      <c r="F173" s="782" t="s">
        <v>152</v>
      </c>
      <c r="G173" s="878"/>
      <c r="H173" s="878"/>
      <c r="I173" s="878"/>
      <c r="J173" s="878"/>
      <c r="K173" s="878"/>
      <c r="L173" s="878"/>
      <c r="M173" s="878"/>
      <c r="N173" s="878"/>
      <c r="O173" s="878"/>
      <c r="P173" s="878"/>
      <c r="Q173" s="878"/>
      <c r="R173" s="878"/>
      <c r="S173" s="878"/>
      <c r="T173" s="878"/>
      <c r="U173" s="878"/>
      <c r="V173" s="878"/>
      <c r="W173" s="878"/>
      <c r="X173" s="878"/>
      <c r="Y173" s="878"/>
      <c r="Z173" s="878"/>
      <c r="AA173" s="878"/>
      <c r="AB173" s="878"/>
      <c r="AC173" s="878"/>
      <c r="AD173" s="878"/>
      <c r="AE173" s="878"/>
      <c r="AF173" s="878"/>
      <c r="AG173" s="878"/>
      <c r="AH173" s="878"/>
      <c r="AI173" s="878"/>
      <c r="AJ173" s="878"/>
      <c r="AK173" s="878"/>
      <c r="AL173" s="878"/>
      <c r="AM173" s="834"/>
      <c r="AN173" s="876" t="s">
        <v>9</v>
      </c>
      <c r="AO173" s="537" t="s">
        <v>171</v>
      </c>
      <c r="AP173" s="876"/>
      <c r="AQ173" s="877" t="s">
        <v>154</v>
      </c>
      <c r="AR173" s="876" t="s">
        <v>155</v>
      </c>
      <c r="AS173" s="877" t="s">
        <v>172</v>
      </c>
      <c r="AT173" s="877" t="s">
        <v>173</v>
      </c>
    </row>
    <row r="174" spans="1:71" x14ac:dyDescent="0.25">
      <c r="A174" s="500"/>
      <c r="B174" s="493"/>
      <c r="C174" s="505"/>
      <c r="D174" s="506"/>
      <c r="E174" s="507"/>
      <c r="F174" s="802" t="s">
        <v>13</v>
      </c>
      <c r="G174" s="803"/>
      <c r="H174" s="802" t="s">
        <v>14</v>
      </c>
      <c r="I174" s="803"/>
      <c r="J174" s="802" t="s">
        <v>15</v>
      </c>
      <c r="K174" s="803"/>
      <c r="L174" s="802" t="s">
        <v>16</v>
      </c>
      <c r="M174" s="803"/>
      <c r="N174" s="802" t="s">
        <v>17</v>
      </c>
      <c r="O174" s="803"/>
      <c r="P174" s="782" t="s">
        <v>18</v>
      </c>
      <c r="Q174" s="783"/>
      <c r="R174" s="782" t="s">
        <v>19</v>
      </c>
      <c r="S174" s="783"/>
      <c r="T174" s="782" t="s">
        <v>20</v>
      </c>
      <c r="U174" s="783"/>
      <c r="V174" s="782" t="s">
        <v>21</v>
      </c>
      <c r="W174" s="783"/>
      <c r="X174" s="782" t="s">
        <v>22</v>
      </c>
      <c r="Y174" s="783"/>
      <c r="Z174" s="782" t="s">
        <v>23</v>
      </c>
      <c r="AA174" s="783"/>
      <c r="AB174" s="782" t="s">
        <v>24</v>
      </c>
      <c r="AC174" s="783"/>
      <c r="AD174" s="782" t="s">
        <v>25</v>
      </c>
      <c r="AE174" s="783"/>
      <c r="AF174" s="782" t="s">
        <v>26</v>
      </c>
      <c r="AG174" s="783"/>
      <c r="AH174" s="782" t="s">
        <v>27</v>
      </c>
      <c r="AI174" s="783"/>
      <c r="AJ174" s="782" t="s">
        <v>28</v>
      </c>
      <c r="AK174" s="783"/>
      <c r="AL174" s="782" t="s">
        <v>29</v>
      </c>
      <c r="AM174" s="834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906" t="s">
        <v>156</v>
      </c>
      <c r="D175" s="907" t="s">
        <v>174</v>
      </c>
      <c r="E175" s="201" t="s">
        <v>175</v>
      </c>
      <c r="F175" s="908" t="s">
        <v>174</v>
      </c>
      <c r="G175" s="788" t="s">
        <v>175</v>
      </c>
      <c r="H175" s="784" t="s">
        <v>174</v>
      </c>
      <c r="I175" s="893" t="s">
        <v>175</v>
      </c>
      <c r="J175" s="908" t="s">
        <v>174</v>
      </c>
      <c r="K175" s="788" t="s">
        <v>175</v>
      </c>
      <c r="L175" s="908" t="s">
        <v>174</v>
      </c>
      <c r="M175" s="788" t="s">
        <v>175</v>
      </c>
      <c r="N175" s="908" t="s">
        <v>174</v>
      </c>
      <c r="O175" s="788" t="s">
        <v>175</v>
      </c>
      <c r="P175" s="784" t="s">
        <v>174</v>
      </c>
      <c r="Q175" s="893" t="s">
        <v>175</v>
      </c>
      <c r="R175" s="784" t="s">
        <v>174</v>
      </c>
      <c r="S175" s="893" t="s">
        <v>175</v>
      </c>
      <c r="T175" s="908" t="s">
        <v>174</v>
      </c>
      <c r="U175" s="788" t="s">
        <v>175</v>
      </c>
      <c r="V175" s="784" t="s">
        <v>174</v>
      </c>
      <c r="W175" s="893" t="s">
        <v>175</v>
      </c>
      <c r="X175" s="784" t="s">
        <v>174</v>
      </c>
      <c r="Y175" s="893" t="s">
        <v>175</v>
      </c>
      <c r="Z175" s="908" t="s">
        <v>174</v>
      </c>
      <c r="AA175" s="788" t="s">
        <v>175</v>
      </c>
      <c r="AB175" s="908" t="s">
        <v>174</v>
      </c>
      <c r="AC175" s="788" t="s">
        <v>175</v>
      </c>
      <c r="AD175" s="784" t="s">
        <v>174</v>
      </c>
      <c r="AE175" s="893" t="s">
        <v>175</v>
      </c>
      <c r="AF175" s="784" t="s">
        <v>174</v>
      </c>
      <c r="AG175" s="893" t="s">
        <v>175</v>
      </c>
      <c r="AH175" s="908" t="s">
        <v>174</v>
      </c>
      <c r="AI175" s="788" t="s">
        <v>175</v>
      </c>
      <c r="AJ175" s="784" t="s">
        <v>174</v>
      </c>
      <c r="AK175" s="893" t="s">
        <v>175</v>
      </c>
      <c r="AL175" s="908" t="s">
        <v>174</v>
      </c>
      <c r="AM175" s="827" t="s">
        <v>175</v>
      </c>
      <c r="AN175" s="495"/>
      <c r="AO175" s="428" t="s">
        <v>176</v>
      </c>
      <c r="AP175" s="788" t="s">
        <v>177</v>
      </c>
      <c r="AQ175" s="494"/>
      <c r="AR175" s="495"/>
      <c r="AS175" s="494"/>
      <c r="AT175" s="494"/>
    </row>
    <row r="176" spans="1:71" ht="15" customHeight="1" x14ac:dyDescent="0.25">
      <c r="A176" s="854" t="s">
        <v>178</v>
      </c>
      <c r="B176" s="855" t="s">
        <v>157</v>
      </c>
      <c r="C176" s="856">
        <f t="shared" ref="C176:C186" si="40">SUM(D176+E176)</f>
        <v>0</v>
      </c>
      <c r="D176" s="857">
        <f>SUM(F176+H176+J176+L176+N176+P176+R176+T176+V176+X176+Z176+AB176+AD176+AF176+AH176+AJ176+AL176)</f>
        <v>0</v>
      </c>
      <c r="E176" s="858">
        <f>SUM(G176+I176+K176+M176+O176+Q176+S176+U176+W176+Y176+AA176+AC176+AE176+AG176+AI176+AK176+AM176)</f>
        <v>0</v>
      </c>
      <c r="F176" s="791"/>
      <c r="G176" s="831"/>
      <c r="H176" s="791"/>
      <c r="I176" s="831"/>
      <c r="J176" s="791"/>
      <c r="K176" s="821"/>
      <c r="L176" s="791"/>
      <c r="M176" s="821"/>
      <c r="N176" s="791"/>
      <c r="O176" s="821"/>
      <c r="P176" s="791"/>
      <c r="Q176" s="821"/>
      <c r="R176" s="791"/>
      <c r="S176" s="821"/>
      <c r="T176" s="791"/>
      <c r="U176" s="821"/>
      <c r="V176" s="791"/>
      <c r="W176" s="821"/>
      <c r="X176" s="791"/>
      <c r="Y176" s="821"/>
      <c r="Z176" s="791"/>
      <c r="AA176" s="821"/>
      <c r="AB176" s="791"/>
      <c r="AC176" s="821"/>
      <c r="AD176" s="791"/>
      <c r="AE176" s="821"/>
      <c r="AF176" s="791"/>
      <c r="AG176" s="821"/>
      <c r="AH176" s="791"/>
      <c r="AI176" s="821"/>
      <c r="AJ176" s="791"/>
      <c r="AK176" s="821"/>
      <c r="AL176" s="859"/>
      <c r="AM176" s="830"/>
      <c r="AN176" s="831"/>
      <c r="AO176" s="822"/>
      <c r="AP176" s="831"/>
      <c r="AQ176" s="846"/>
      <c r="AR176" s="831"/>
      <c r="AS176" s="831"/>
      <c r="AT176" s="831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55</v>
      </c>
      <c r="D177" s="190">
        <f>SUM(F177+H177+J177+L177+N177+P177+R177+T177+V177+X177+Z177+AB177+AD177+AF177+AH177+AJ177+AL177)</f>
        <v>14</v>
      </c>
      <c r="E177" s="191">
        <f t="shared" ref="E177:E184" si="41">SUM(G177+I177+K177+M177+O177+Q177+S177+U177+W177+Y177+AA177+AC177+AE177+AG177+AI177+AK177+AM177)</f>
        <v>41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7</v>
      </c>
      <c r="O177" s="57">
        <v>3</v>
      </c>
      <c r="P177" s="55">
        <v>1</v>
      </c>
      <c r="Q177" s="57">
        <v>8</v>
      </c>
      <c r="R177" s="55">
        <v>5</v>
      </c>
      <c r="S177" s="57">
        <v>12</v>
      </c>
      <c r="T177" s="55">
        <v>0</v>
      </c>
      <c r="U177" s="57">
        <v>4</v>
      </c>
      <c r="V177" s="55">
        <v>1</v>
      </c>
      <c r="W177" s="57">
        <v>4</v>
      </c>
      <c r="X177" s="55">
        <v>0</v>
      </c>
      <c r="Y177" s="57">
        <v>2</v>
      </c>
      <c r="Z177" s="55">
        <v>0</v>
      </c>
      <c r="AA177" s="57">
        <v>5</v>
      </c>
      <c r="AB177" s="55">
        <v>0</v>
      </c>
      <c r="AC177" s="57">
        <v>3</v>
      </c>
      <c r="AD177" s="55">
        <v>0</v>
      </c>
      <c r="AE177" s="57">
        <v>0</v>
      </c>
      <c r="AF177" s="55">
        <v>0</v>
      </c>
      <c r="AG177" s="57">
        <v>0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55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860" t="s">
        <v>179</v>
      </c>
      <c r="B178" s="855" t="s">
        <v>157</v>
      </c>
      <c r="C178" s="856">
        <f t="shared" si="40"/>
        <v>0</v>
      </c>
      <c r="D178" s="857">
        <f t="shared" ref="D178:D184" si="57">SUM(F178+H178+J178+L178+N178+P178+R178+T178+V178+X178+Z178+AB178+AD178+AF178+AH178+AJ178+AL178)</f>
        <v>0</v>
      </c>
      <c r="E178" s="858">
        <f>SUM(G178+I178+K178+M178+O178+Q178+S178+U178+W178+Y178+AA178+AC178+AE178+AG178+AI178+AK178+AM178)</f>
        <v>0</v>
      </c>
      <c r="F178" s="791"/>
      <c r="G178" s="831"/>
      <c r="H178" s="791"/>
      <c r="I178" s="831"/>
      <c r="J178" s="791"/>
      <c r="K178" s="821"/>
      <c r="L178" s="791"/>
      <c r="M178" s="821"/>
      <c r="N178" s="791"/>
      <c r="O178" s="821"/>
      <c r="P178" s="791"/>
      <c r="Q178" s="821"/>
      <c r="R178" s="791"/>
      <c r="S178" s="821"/>
      <c r="T178" s="791"/>
      <c r="U178" s="821"/>
      <c r="V178" s="791"/>
      <c r="W178" s="821"/>
      <c r="X178" s="791"/>
      <c r="Y178" s="821"/>
      <c r="Z178" s="791"/>
      <c r="AA178" s="821"/>
      <c r="AB178" s="791"/>
      <c r="AC178" s="821"/>
      <c r="AD178" s="791"/>
      <c r="AE178" s="821"/>
      <c r="AF178" s="791"/>
      <c r="AG178" s="821"/>
      <c r="AH178" s="791"/>
      <c r="AI178" s="821"/>
      <c r="AJ178" s="791"/>
      <c r="AK178" s="821"/>
      <c r="AL178" s="859"/>
      <c r="AM178" s="830"/>
      <c r="AN178" s="831"/>
      <c r="AO178" s="822"/>
      <c r="AP178" s="831"/>
      <c r="AQ178" s="846"/>
      <c r="AR178" s="831"/>
      <c r="AS178" s="831"/>
      <c r="AT178" s="831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>
        <v>0</v>
      </c>
      <c r="AP179" s="38">
        <v>0</v>
      </c>
      <c r="AQ179" s="113">
        <v>0</v>
      </c>
      <c r="AR179" s="38">
        <v>0</v>
      </c>
      <c r="AS179" s="38">
        <v>0</v>
      </c>
      <c r="AT179" s="38"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896" t="s">
        <v>181</v>
      </c>
      <c r="B181" s="855" t="s">
        <v>157</v>
      </c>
      <c r="C181" s="856">
        <f t="shared" si="40"/>
        <v>0</v>
      </c>
      <c r="D181" s="857">
        <f t="shared" si="57"/>
        <v>0</v>
      </c>
      <c r="E181" s="858">
        <f t="shared" si="41"/>
        <v>0</v>
      </c>
      <c r="F181" s="791"/>
      <c r="G181" s="831"/>
      <c r="H181" s="791"/>
      <c r="I181" s="831"/>
      <c r="J181" s="791"/>
      <c r="K181" s="821"/>
      <c r="L181" s="791"/>
      <c r="M181" s="821"/>
      <c r="N181" s="791"/>
      <c r="O181" s="821"/>
      <c r="P181" s="791"/>
      <c r="Q181" s="821"/>
      <c r="R181" s="791"/>
      <c r="S181" s="821"/>
      <c r="T181" s="791"/>
      <c r="U181" s="821"/>
      <c r="V181" s="791"/>
      <c r="W181" s="831"/>
      <c r="X181" s="791"/>
      <c r="Y181" s="821"/>
      <c r="Z181" s="791"/>
      <c r="AA181" s="821"/>
      <c r="AB181" s="791"/>
      <c r="AC181" s="821"/>
      <c r="AD181" s="791"/>
      <c r="AE181" s="821"/>
      <c r="AF181" s="791"/>
      <c r="AG181" s="821"/>
      <c r="AH181" s="791"/>
      <c r="AI181" s="821"/>
      <c r="AJ181" s="791"/>
      <c r="AK181" s="821"/>
      <c r="AL181" s="859"/>
      <c r="AM181" s="830"/>
      <c r="AN181" s="831"/>
      <c r="AO181" s="822"/>
      <c r="AP181" s="831"/>
      <c r="AQ181" s="846"/>
      <c r="AR181" s="831"/>
      <c r="AS181" s="831"/>
      <c r="AT181" s="831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189</v>
      </c>
      <c r="D182" s="165">
        <f t="shared" si="57"/>
        <v>152</v>
      </c>
      <c r="E182" s="166">
        <f t="shared" si="41"/>
        <v>37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1</v>
      </c>
      <c r="M182" s="57">
        <v>0</v>
      </c>
      <c r="N182" s="55">
        <v>5</v>
      </c>
      <c r="O182" s="57">
        <v>1</v>
      </c>
      <c r="P182" s="55">
        <v>14</v>
      </c>
      <c r="Q182" s="57">
        <v>5</v>
      </c>
      <c r="R182" s="55">
        <v>29</v>
      </c>
      <c r="S182" s="57">
        <v>6</v>
      </c>
      <c r="T182" s="55">
        <v>21</v>
      </c>
      <c r="U182" s="57">
        <v>7</v>
      </c>
      <c r="V182" s="55">
        <v>20</v>
      </c>
      <c r="W182" s="57">
        <v>5</v>
      </c>
      <c r="X182" s="55">
        <v>22</v>
      </c>
      <c r="Y182" s="57">
        <v>5</v>
      </c>
      <c r="Z182" s="55">
        <v>12</v>
      </c>
      <c r="AA182" s="57">
        <v>2</v>
      </c>
      <c r="AB182" s="55">
        <v>13</v>
      </c>
      <c r="AC182" s="57">
        <v>3</v>
      </c>
      <c r="AD182" s="55">
        <v>6</v>
      </c>
      <c r="AE182" s="57">
        <v>1</v>
      </c>
      <c r="AF182" s="55">
        <v>3</v>
      </c>
      <c r="AG182" s="57">
        <v>2</v>
      </c>
      <c r="AH182" s="55">
        <v>3</v>
      </c>
      <c r="AI182" s="57">
        <v>0</v>
      </c>
      <c r="AJ182" s="55">
        <v>2</v>
      </c>
      <c r="AK182" s="57">
        <v>0</v>
      </c>
      <c r="AL182" s="59">
        <v>1</v>
      </c>
      <c r="AM182" s="192">
        <v>0</v>
      </c>
      <c r="AN182" s="58">
        <v>189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896" t="s">
        <v>182</v>
      </c>
      <c r="B183" s="855" t="s">
        <v>157</v>
      </c>
      <c r="C183" s="856">
        <f t="shared" si="40"/>
        <v>0</v>
      </c>
      <c r="D183" s="857">
        <f t="shared" si="57"/>
        <v>0</v>
      </c>
      <c r="E183" s="858">
        <f t="shared" si="41"/>
        <v>0</v>
      </c>
      <c r="F183" s="791"/>
      <c r="G183" s="831"/>
      <c r="H183" s="791"/>
      <c r="I183" s="831"/>
      <c r="J183" s="791"/>
      <c r="K183" s="821"/>
      <c r="L183" s="791"/>
      <c r="M183" s="821"/>
      <c r="N183" s="791"/>
      <c r="O183" s="821"/>
      <c r="P183" s="791"/>
      <c r="Q183" s="821"/>
      <c r="R183" s="791"/>
      <c r="S183" s="821"/>
      <c r="T183" s="791"/>
      <c r="U183" s="821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831"/>
      <c r="AO183" s="822"/>
      <c r="AP183" s="831"/>
      <c r="AQ183" s="846"/>
      <c r="AR183" s="831"/>
      <c r="AS183" s="831"/>
      <c r="AT183" s="831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5</v>
      </c>
      <c r="D184" s="165">
        <f t="shared" si="57"/>
        <v>3</v>
      </c>
      <c r="E184" s="166">
        <f t="shared" si="41"/>
        <v>2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0</v>
      </c>
      <c r="Q184" s="57">
        <v>0</v>
      </c>
      <c r="R184" s="55">
        <v>1</v>
      </c>
      <c r="S184" s="57">
        <v>0</v>
      </c>
      <c r="T184" s="55">
        <v>0</v>
      </c>
      <c r="U184" s="57">
        <v>0</v>
      </c>
      <c r="V184" s="106">
        <v>0</v>
      </c>
      <c r="W184" s="26">
        <v>1</v>
      </c>
      <c r="X184" s="27">
        <v>1</v>
      </c>
      <c r="Y184" s="28">
        <v>1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1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5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909" t="s">
        <v>183</v>
      </c>
      <c r="B185" s="855" t="s">
        <v>157</v>
      </c>
      <c r="C185" s="910">
        <f t="shared" si="40"/>
        <v>0</v>
      </c>
      <c r="D185" s="897">
        <f>SUM(L185+N185+P185+R185+T185+V185+X185+Z185+AB185+AD185+AF185+AH185+AJ185+AL185)</f>
        <v>0</v>
      </c>
      <c r="E185" s="898">
        <f>SUM(M185+O185+Q185+S185+U185+W185+Y185+AA185+AC185+AE185+AG185+AI185+AK185+AM185)</f>
        <v>0</v>
      </c>
      <c r="F185" s="911"/>
      <c r="G185" s="912"/>
      <c r="H185" s="911"/>
      <c r="I185" s="912"/>
      <c r="J185" s="911"/>
      <c r="K185" s="912"/>
      <c r="L185" s="913"/>
      <c r="M185" s="914"/>
      <c r="N185" s="915"/>
      <c r="O185" s="914"/>
      <c r="P185" s="915"/>
      <c r="Q185" s="914"/>
      <c r="R185" s="915"/>
      <c r="S185" s="914"/>
      <c r="T185" s="915"/>
      <c r="U185" s="914"/>
      <c r="V185" s="915"/>
      <c r="W185" s="914"/>
      <c r="X185" s="915"/>
      <c r="Y185" s="914"/>
      <c r="Z185" s="915"/>
      <c r="AA185" s="914"/>
      <c r="AB185" s="915"/>
      <c r="AC185" s="914"/>
      <c r="AD185" s="915"/>
      <c r="AE185" s="914"/>
      <c r="AF185" s="915"/>
      <c r="AG185" s="914"/>
      <c r="AH185" s="915"/>
      <c r="AI185" s="914"/>
      <c r="AJ185" s="915"/>
      <c r="AK185" s="914"/>
      <c r="AL185" s="916"/>
      <c r="AM185" s="917"/>
      <c r="AN185" s="918"/>
      <c r="AO185" s="919"/>
      <c r="AP185" s="918"/>
      <c r="AQ185" s="920"/>
      <c r="AR185" s="918"/>
      <c r="AS185" s="918"/>
      <c r="AT185" s="918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921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/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42545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",[8]NOMBRE!B2," - ","( ",[8]NOMBRE!C2,[8]NOMBRE!D2,[8]NOMBRE!E2,[8]NOMBRE!F2,[8]NOMBRE!G2," )")</f>
        <v>COMUNA: LINARES - ( 07401 )</v>
      </c>
    </row>
    <row r="3" spans="1:141" x14ac:dyDescent="0.25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41" x14ac:dyDescent="0.25">
      <c r="A4" s="1" t="str">
        <f>CONCATENATE("MES: ",[8]NOMBRE!B6," - ","( ",[8]NOMBRE!C6,[8]NOMBRE!D6," )")</f>
        <v>MES: JUNIO - ( 06 )</v>
      </c>
    </row>
    <row r="5" spans="1:141" x14ac:dyDescent="0.25">
      <c r="A5" s="1" t="str">
        <f>CONCATENATE("AÑO: ",[8]NOMBRE!B7)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922" t="s">
        <v>3</v>
      </c>
      <c r="B9" s="777" t="s">
        <v>4</v>
      </c>
      <c r="C9" s="923"/>
      <c r="D9" s="923"/>
      <c r="E9" s="923"/>
      <c r="F9" s="923"/>
      <c r="G9" s="923"/>
      <c r="H9" s="923"/>
      <c r="I9" s="923"/>
      <c r="J9" s="923"/>
      <c r="K9" s="923"/>
      <c r="L9" s="923"/>
      <c r="M9" s="923"/>
      <c r="N9" s="923"/>
      <c r="O9" s="923"/>
      <c r="P9" s="923"/>
      <c r="Q9" s="923"/>
      <c r="R9" s="923"/>
      <c r="S9" s="923"/>
      <c r="T9" s="923"/>
      <c r="U9" s="923"/>
      <c r="V9" s="778"/>
      <c r="W9" s="922" t="s">
        <v>5</v>
      </c>
      <c r="X9" s="537"/>
      <c r="Y9" s="537"/>
      <c r="Z9" s="537"/>
      <c r="AA9" s="537"/>
      <c r="AB9" s="537"/>
      <c r="AC9" s="537"/>
      <c r="AD9" s="924"/>
      <c r="AE9" s="780" t="s">
        <v>6</v>
      </c>
      <c r="AF9" s="780"/>
    </row>
    <row r="10" spans="1:141" ht="15" customHeight="1" x14ac:dyDescent="0.25">
      <c r="A10" s="531"/>
      <c r="B10" s="925" t="s">
        <v>7</v>
      </c>
      <c r="C10" s="922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924"/>
      <c r="T10" s="925" t="s">
        <v>9</v>
      </c>
      <c r="U10" s="782" t="s">
        <v>10</v>
      </c>
      <c r="V10" s="783"/>
      <c r="W10" s="926" t="s">
        <v>11</v>
      </c>
      <c r="X10" s="926"/>
      <c r="Y10" s="926"/>
      <c r="Z10" s="783"/>
      <c r="AA10" s="782" t="s">
        <v>12</v>
      </c>
      <c r="AB10" s="926"/>
      <c r="AC10" s="926"/>
      <c r="AD10" s="783"/>
      <c r="AE10" s="780"/>
      <c r="AF10" s="780"/>
    </row>
    <row r="11" spans="1:141" ht="32.25" customHeight="1" x14ac:dyDescent="0.25">
      <c r="A11" s="532"/>
      <c r="B11" s="494"/>
      <c r="C11" s="784" t="s">
        <v>13</v>
      </c>
      <c r="D11" s="785" t="s">
        <v>14</v>
      </c>
      <c r="E11" s="786" t="s">
        <v>15</v>
      </c>
      <c r="F11" s="786" t="s">
        <v>16</v>
      </c>
      <c r="G11" s="786" t="s">
        <v>17</v>
      </c>
      <c r="H11" s="787" t="s">
        <v>18</v>
      </c>
      <c r="I11" s="787" t="s">
        <v>19</v>
      </c>
      <c r="J11" s="787" t="s">
        <v>20</v>
      </c>
      <c r="K11" s="787" t="s">
        <v>21</v>
      </c>
      <c r="L11" s="787" t="s">
        <v>22</v>
      </c>
      <c r="M11" s="787" t="s">
        <v>23</v>
      </c>
      <c r="N11" s="787" t="s">
        <v>24</v>
      </c>
      <c r="O11" s="787" t="s">
        <v>25</v>
      </c>
      <c r="P11" s="787" t="s">
        <v>26</v>
      </c>
      <c r="Q11" s="787" t="s">
        <v>27</v>
      </c>
      <c r="R11" s="787" t="s">
        <v>28</v>
      </c>
      <c r="S11" s="788" t="s">
        <v>29</v>
      </c>
      <c r="T11" s="495"/>
      <c r="U11" s="789" t="s">
        <v>30</v>
      </c>
      <c r="V11" s="788" t="s">
        <v>31</v>
      </c>
      <c r="W11" s="927" t="s">
        <v>32</v>
      </c>
      <c r="X11" s="790" t="s">
        <v>33</v>
      </c>
      <c r="Y11" s="786" t="s">
        <v>34</v>
      </c>
      <c r="Z11" s="788" t="s">
        <v>35</v>
      </c>
      <c r="AA11" s="790" t="s">
        <v>32</v>
      </c>
      <c r="AB11" s="790" t="s">
        <v>33</v>
      </c>
      <c r="AC11" s="786" t="s">
        <v>34</v>
      </c>
      <c r="AD11" s="788" t="s">
        <v>36</v>
      </c>
      <c r="AE11" s="784" t="s">
        <v>37</v>
      </c>
      <c r="AF11" s="788" t="s">
        <v>38</v>
      </c>
    </row>
    <row r="12" spans="1:141" x14ac:dyDescent="0.25">
      <c r="A12" s="23" t="s">
        <v>39</v>
      </c>
      <c r="B12" s="24">
        <f>SUM(C12:S12)</f>
        <v>426</v>
      </c>
      <c r="C12" s="791">
        <v>189</v>
      </c>
      <c r="D12" s="792">
        <v>98</v>
      </c>
      <c r="E12" s="792">
        <v>104</v>
      </c>
      <c r="F12" s="792">
        <v>34</v>
      </c>
      <c r="G12" s="793">
        <v>1</v>
      </c>
      <c r="H12" s="793">
        <v>0</v>
      </c>
      <c r="I12" s="793">
        <v>0</v>
      </c>
      <c r="J12" s="793">
        <v>0</v>
      </c>
      <c r="K12" s="793">
        <v>0</v>
      </c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3">
        <v>0</v>
      </c>
      <c r="R12" s="793">
        <v>0</v>
      </c>
      <c r="S12" s="794">
        <v>0</v>
      </c>
      <c r="T12" s="26">
        <v>426</v>
      </c>
      <c r="U12" s="27">
        <v>225</v>
      </c>
      <c r="V12" s="28">
        <v>201</v>
      </c>
      <c r="W12" s="23">
        <f>SUM(X12+Y12+Z12)</f>
        <v>144</v>
      </c>
      <c r="X12" s="27">
        <v>23</v>
      </c>
      <c r="Y12" s="29">
        <v>121</v>
      </c>
      <c r="Z12" s="28">
        <v>0</v>
      </c>
      <c r="AA12" s="795">
        <f>SUM(AB12+AC12+AD12)</f>
        <v>14</v>
      </c>
      <c r="AB12" s="27">
        <v>1</v>
      </c>
      <c r="AC12" s="29">
        <v>13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1011</v>
      </c>
      <c r="C13" s="36">
        <v>0</v>
      </c>
      <c r="D13" s="37">
        <v>0</v>
      </c>
      <c r="E13" s="37">
        <v>0</v>
      </c>
      <c r="F13" s="37">
        <v>15</v>
      </c>
      <c r="G13" s="37">
        <v>22</v>
      </c>
      <c r="H13" s="37">
        <v>39</v>
      </c>
      <c r="I13" s="37">
        <v>47</v>
      </c>
      <c r="J13" s="37">
        <v>61</v>
      </c>
      <c r="K13" s="37">
        <v>59</v>
      </c>
      <c r="L13" s="37">
        <v>66</v>
      </c>
      <c r="M13" s="37">
        <v>74</v>
      </c>
      <c r="N13" s="37">
        <v>99</v>
      </c>
      <c r="O13" s="37">
        <v>105</v>
      </c>
      <c r="P13" s="37">
        <v>122</v>
      </c>
      <c r="Q13" s="37">
        <v>87</v>
      </c>
      <c r="R13" s="37">
        <v>104</v>
      </c>
      <c r="S13" s="32">
        <v>111</v>
      </c>
      <c r="T13" s="38">
        <v>1011</v>
      </c>
      <c r="U13" s="36">
        <v>352</v>
      </c>
      <c r="V13" s="32">
        <v>659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335</v>
      </c>
      <c r="AB13" s="36">
        <v>119</v>
      </c>
      <c r="AC13" s="40">
        <v>215</v>
      </c>
      <c r="AD13" s="32">
        <v>1</v>
      </c>
      <c r="AE13" s="31">
        <v>0</v>
      </c>
      <c r="AF13" s="32">
        <v>157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43</v>
      </c>
      <c r="C15" s="36">
        <v>28</v>
      </c>
      <c r="D15" s="37">
        <v>12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43</v>
      </c>
      <c r="U15" s="36">
        <v>24</v>
      </c>
      <c r="V15" s="32">
        <v>19</v>
      </c>
      <c r="W15" s="35">
        <f t="shared" si="1"/>
        <v>7</v>
      </c>
      <c r="X15" s="36">
        <v>2</v>
      </c>
      <c r="Y15" s="37">
        <v>5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85</v>
      </c>
      <c r="C16" s="36">
        <v>0</v>
      </c>
      <c r="D16" s="37">
        <v>0</v>
      </c>
      <c r="E16" s="37">
        <v>0</v>
      </c>
      <c r="F16" s="37">
        <v>3</v>
      </c>
      <c r="G16" s="37">
        <v>3</v>
      </c>
      <c r="H16" s="37">
        <v>1</v>
      </c>
      <c r="I16" s="37">
        <v>1</v>
      </c>
      <c r="J16" s="37">
        <v>1</v>
      </c>
      <c r="K16" s="37">
        <v>0</v>
      </c>
      <c r="L16" s="37">
        <v>3</v>
      </c>
      <c r="M16" s="37">
        <v>7</v>
      </c>
      <c r="N16" s="37">
        <v>7</v>
      </c>
      <c r="O16" s="37">
        <v>8</v>
      </c>
      <c r="P16" s="37">
        <v>12</v>
      </c>
      <c r="Q16" s="37">
        <v>14</v>
      </c>
      <c r="R16" s="37">
        <v>15</v>
      </c>
      <c r="S16" s="32">
        <v>10</v>
      </c>
      <c r="T16" s="38">
        <v>85</v>
      </c>
      <c r="U16" s="36">
        <v>34</v>
      </c>
      <c r="V16" s="32">
        <v>51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14</v>
      </c>
      <c r="AB16" s="36">
        <v>8</v>
      </c>
      <c r="AC16" s="40">
        <v>6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96</v>
      </c>
      <c r="C17" s="36">
        <v>37</v>
      </c>
      <c r="D17" s="37">
        <v>30</v>
      </c>
      <c r="E17" s="37">
        <v>21</v>
      </c>
      <c r="F17" s="37">
        <v>8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96</v>
      </c>
      <c r="U17" s="36">
        <v>54</v>
      </c>
      <c r="V17" s="32">
        <v>42</v>
      </c>
      <c r="W17" s="35">
        <f t="shared" si="1"/>
        <v>30</v>
      </c>
      <c r="X17" s="36">
        <v>20</v>
      </c>
      <c r="Y17" s="37">
        <v>10</v>
      </c>
      <c r="Z17" s="32">
        <v>0</v>
      </c>
      <c r="AA17" s="43">
        <f t="shared" si="2"/>
        <v>1</v>
      </c>
      <c r="AB17" s="36">
        <v>0</v>
      </c>
      <c r="AC17" s="40">
        <v>1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321</v>
      </c>
      <c r="C18" s="36">
        <v>0</v>
      </c>
      <c r="D18" s="37">
        <v>0</v>
      </c>
      <c r="E18" s="37">
        <v>0</v>
      </c>
      <c r="F18" s="37">
        <v>6</v>
      </c>
      <c r="G18" s="37">
        <v>1</v>
      </c>
      <c r="H18" s="37">
        <v>0</v>
      </c>
      <c r="I18" s="37">
        <v>2</v>
      </c>
      <c r="J18" s="37">
        <v>1</v>
      </c>
      <c r="K18" s="37">
        <v>12</v>
      </c>
      <c r="L18" s="37">
        <v>12</v>
      </c>
      <c r="M18" s="37">
        <v>12</v>
      </c>
      <c r="N18" s="37">
        <v>33</v>
      </c>
      <c r="O18" s="37">
        <v>47</v>
      </c>
      <c r="P18" s="37">
        <v>39</v>
      </c>
      <c r="Q18" s="37">
        <v>52</v>
      </c>
      <c r="R18" s="37">
        <v>48</v>
      </c>
      <c r="S18" s="32">
        <v>56</v>
      </c>
      <c r="T18" s="38">
        <v>321</v>
      </c>
      <c r="U18" s="36">
        <v>180</v>
      </c>
      <c r="V18" s="32">
        <v>141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119</v>
      </c>
      <c r="AB18" s="36">
        <v>40</v>
      </c>
      <c r="AC18" s="40">
        <v>79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2"/>
      <c r="T19" s="38"/>
      <c r="U19" s="36"/>
      <c r="V19" s="32"/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10</v>
      </c>
      <c r="C20" s="36">
        <v>0</v>
      </c>
      <c r="D20" s="37">
        <v>0</v>
      </c>
      <c r="E20" s="37">
        <v>0</v>
      </c>
      <c r="F20" s="37">
        <v>0</v>
      </c>
      <c r="G20" s="37">
        <v>0</v>
      </c>
      <c r="H20" s="37">
        <v>1</v>
      </c>
      <c r="I20" s="37">
        <v>0</v>
      </c>
      <c r="J20" s="37">
        <v>0</v>
      </c>
      <c r="K20" s="37">
        <v>3</v>
      </c>
      <c r="L20" s="37">
        <v>0</v>
      </c>
      <c r="M20" s="37">
        <v>1</v>
      </c>
      <c r="N20" s="37">
        <v>1</v>
      </c>
      <c r="O20" s="37">
        <v>2</v>
      </c>
      <c r="P20" s="37">
        <v>1</v>
      </c>
      <c r="Q20" s="37">
        <v>0</v>
      </c>
      <c r="R20" s="37">
        <v>1</v>
      </c>
      <c r="S20" s="32">
        <v>0</v>
      </c>
      <c r="T20" s="38">
        <v>10</v>
      </c>
      <c r="U20" s="36">
        <v>4</v>
      </c>
      <c r="V20" s="32">
        <v>6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10</v>
      </c>
      <c r="AB20" s="36">
        <v>0</v>
      </c>
      <c r="AC20" s="40">
        <v>10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57</v>
      </c>
      <c r="C22" s="36">
        <v>0</v>
      </c>
      <c r="D22" s="37">
        <v>0</v>
      </c>
      <c r="E22" s="37">
        <v>0</v>
      </c>
      <c r="F22" s="37">
        <v>1</v>
      </c>
      <c r="G22" s="37">
        <v>1</v>
      </c>
      <c r="H22" s="37">
        <v>2</v>
      </c>
      <c r="I22" s="37">
        <v>1</v>
      </c>
      <c r="J22" s="37">
        <v>3</v>
      </c>
      <c r="K22" s="37">
        <v>3</v>
      </c>
      <c r="L22" s="37">
        <v>5</v>
      </c>
      <c r="M22" s="37">
        <v>9</v>
      </c>
      <c r="N22" s="37">
        <v>7</v>
      </c>
      <c r="O22" s="37">
        <v>12</v>
      </c>
      <c r="P22" s="37">
        <v>3</v>
      </c>
      <c r="Q22" s="37">
        <v>4</v>
      </c>
      <c r="R22" s="37">
        <v>5</v>
      </c>
      <c r="S22" s="32">
        <v>1</v>
      </c>
      <c r="T22" s="38">
        <v>57</v>
      </c>
      <c r="U22" s="36">
        <v>24</v>
      </c>
      <c r="V22" s="32">
        <v>33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32</v>
      </c>
      <c r="AB22" s="36">
        <v>18</v>
      </c>
      <c r="AC22" s="40">
        <v>14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155</v>
      </c>
      <c r="C32" s="36">
        <v>8</v>
      </c>
      <c r="D32" s="37">
        <v>6</v>
      </c>
      <c r="E32" s="37">
        <v>7</v>
      </c>
      <c r="F32" s="37">
        <v>9</v>
      </c>
      <c r="G32" s="37">
        <v>4</v>
      </c>
      <c r="H32" s="37">
        <v>3</v>
      </c>
      <c r="I32" s="37">
        <v>7</v>
      </c>
      <c r="J32" s="37">
        <v>8</v>
      </c>
      <c r="K32" s="37">
        <v>4</v>
      </c>
      <c r="L32" s="37">
        <v>9</v>
      </c>
      <c r="M32" s="37">
        <v>14</v>
      </c>
      <c r="N32" s="37">
        <v>9</v>
      </c>
      <c r="O32" s="37">
        <v>14</v>
      </c>
      <c r="P32" s="37">
        <v>13</v>
      </c>
      <c r="Q32" s="37">
        <v>11</v>
      </c>
      <c r="R32" s="37">
        <v>11</v>
      </c>
      <c r="S32" s="32">
        <v>18</v>
      </c>
      <c r="T32" s="38">
        <v>155</v>
      </c>
      <c r="U32" s="36">
        <v>69</v>
      </c>
      <c r="V32" s="32">
        <v>86</v>
      </c>
      <c r="W32" s="35">
        <f t="shared" si="1"/>
        <v>14</v>
      </c>
      <c r="X32" s="36">
        <v>13</v>
      </c>
      <c r="Y32" s="37">
        <v>1</v>
      </c>
      <c r="Z32" s="32">
        <v>0</v>
      </c>
      <c r="AA32" s="43">
        <f t="shared" si="2"/>
        <v>69</v>
      </c>
      <c r="AB32" s="36">
        <v>49</v>
      </c>
      <c r="AC32" s="40">
        <v>20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160</v>
      </c>
      <c r="C39" s="46">
        <v>44</v>
      </c>
      <c r="D39" s="45">
        <v>57</v>
      </c>
      <c r="E39" s="45">
        <v>53</v>
      </c>
      <c r="F39" s="45">
        <v>6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160</v>
      </c>
      <c r="U39" s="36">
        <v>109</v>
      </c>
      <c r="V39" s="32">
        <v>51</v>
      </c>
      <c r="W39" s="35">
        <f>SUM(X39+Y39+Z39)</f>
        <v>42</v>
      </c>
      <c r="X39" s="36">
        <v>23</v>
      </c>
      <c r="Y39" s="37">
        <v>19</v>
      </c>
      <c r="Z39" s="32">
        <v>0</v>
      </c>
      <c r="AA39" s="43">
        <f>SUM(AB39+AC39+AD39)</f>
        <v>1</v>
      </c>
      <c r="AB39" s="36">
        <v>0</v>
      </c>
      <c r="AC39" s="40">
        <v>1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195</v>
      </c>
      <c r="C40" s="46">
        <v>0</v>
      </c>
      <c r="D40" s="45">
        <v>0</v>
      </c>
      <c r="E40" s="45">
        <v>0</v>
      </c>
      <c r="F40" s="37">
        <v>9</v>
      </c>
      <c r="G40" s="37">
        <v>9</v>
      </c>
      <c r="H40" s="37">
        <v>7</v>
      </c>
      <c r="I40" s="37">
        <v>3</v>
      </c>
      <c r="J40" s="37">
        <v>7</v>
      </c>
      <c r="K40" s="37">
        <v>9</v>
      </c>
      <c r="L40" s="37">
        <v>7</v>
      </c>
      <c r="M40" s="37">
        <v>15</v>
      </c>
      <c r="N40" s="37">
        <v>26</v>
      </c>
      <c r="O40" s="37">
        <v>12</v>
      </c>
      <c r="P40" s="37">
        <v>10</v>
      </c>
      <c r="Q40" s="37">
        <v>25</v>
      </c>
      <c r="R40" s="37">
        <v>15</v>
      </c>
      <c r="S40" s="32">
        <v>41</v>
      </c>
      <c r="T40" s="38">
        <v>195</v>
      </c>
      <c r="U40" s="36">
        <v>96</v>
      </c>
      <c r="V40" s="32">
        <v>99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114</v>
      </c>
      <c r="AB40" s="36">
        <v>56</v>
      </c>
      <c r="AC40" s="40">
        <v>58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30</v>
      </c>
      <c r="C42" s="46">
        <v>0</v>
      </c>
      <c r="D42" s="45">
        <v>0</v>
      </c>
      <c r="E42" s="45">
        <v>11</v>
      </c>
      <c r="F42" s="37">
        <v>19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30</v>
      </c>
      <c r="U42" s="36">
        <v>8</v>
      </c>
      <c r="V42" s="32">
        <v>22</v>
      </c>
      <c r="W42" s="35">
        <f>SUM(X42+Y42+Z42)</f>
        <v>2</v>
      </c>
      <c r="X42" s="36">
        <v>0</v>
      </c>
      <c r="Y42" s="37">
        <v>2</v>
      </c>
      <c r="Z42" s="32">
        <v>0</v>
      </c>
      <c r="AA42" s="43">
        <f>SUM(AB42+AC42+AD42)</f>
        <v>6</v>
      </c>
      <c r="AB42" s="36">
        <v>3</v>
      </c>
      <c r="AC42" s="40">
        <v>3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290</v>
      </c>
      <c r="C43" s="36">
        <v>0</v>
      </c>
      <c r="D43" s="37">
        <v>0</v>
      </c>
      <c r="E43" s="37">
        <v>0</v>
      </c>
      <c r="F43" s="37">
        <v>6</v>
      </c>
      <c r="G43" s="37">
        <v>19</v>
      </c>
      <c r="H43" s="37">
        <v>31</v>
      </c>
      <c r="I43" s="37">
        <v>20</v>
      </c>
      <c r="J43" s="37">
        <v>30</v>
      </c>
      <c r="K43" s="37">
        <v>33</v>
      </c>
      <c r="L43" s="37">
        <v>30</v>
      </c>
      <c r="M43" s="37">
        <v>27</v>
      </c>
      <c r="N43" s="37">
        <v>30</v>
      </c>
      <c r="O43" s="37">
        <v>26</v>
      </c>
      <c r="P43" s="37">
        <v>16</v>
      </c>
      <c r="Q43" s="37">
        <v>9</v>
      </c>
      <c r="R43" s="37">
        <v>10</v>
      </c>
      <c r="S43" s="32">
        <v>3</v>
      </c>
      <c r="T43" s="38">
        <v>290</v>
      </c>
      <c r="U43" s="36">
        <v>122</v>
      </c>
      <c r="V43" s="32">
        <v>168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36</v>
      </c>
      <c r="AB43" s="36">
        <v>8</v>
      </c>
      <c r="AC43" s="40">
        <v>28</v>
      </c>
      <c r="AD43" s="32">
        <v>0</v>
      </c>
      <c r="AE43" s="31">
        <v>0</v>
      </c>
      <c r="AF43" s="32">
        <v>58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139</v>
      </c>
      <c r="C44" s="36">
        <v>47</v>
      </c>
      <c r="D44" s="37">
        <v>66</v>
      </c>
      <c r="E44" s="37">
        <v>25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139</v>
      </c>
      <c r="U44" s="36">
        <v>110</v>
      </c>
      <c r="V44" s="32">
        <v>29</v>
      </c>
      <c r="W44" s="35">
        <f t="shared" si="10"/>
        <v>62</v>
      </c>
      <c r="X44" s="36">
        <v>37</v>
      </c>
      <c r="Y44" s="37">
        <v>25</v>
      </c>
      <c r="Z44" s="32">
        <v>0</v>
      </c>
      <c r="AA44" s="43">
        <f t="shared" ref="AA44:AA71" si="11">SUM(AB44+AC44+AD44)</f>
        <v>1</v>
      </c>
      <c r="AB44" s="36">
        <v>0</v>
      </c>
      <c r="AC44" s="40">
        <v>1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694</v>
      </c>
      <c r="C45" s="36">
        <v>0</v>
      </c>
      <c r="D45" s="37">
        <v>0</v>
      </c>
      <c r="E45" s="37">
        <v>0</v>
      </c>
      <c r="F45" s="37">
        <v>9</v>
      </c>
      <c r="G45" s="37">
        <v>12</v>
      </c>
      <c r="H45" s="37">
        <v>22</v>
      </c>
      <c r="I45" s="37">
        <v>20</v>
      </c>
      <c r="J45" s="37">
        <v>42</v>
      </c>
      <c r="K45" s="37">
        <v>47</v>
      </c>
      <c r="L45" s="37">
        <v>59</v>
      </c>
      <c r="M45" s="37">
        <v>72</v>
      </c>
      <c r="N45" s="37">
        <v>66</v>
      </c>
      <c r="O45" s="37">
        <v>87</v>
      </c>
      <c r="P45" s="37">
        <v>71</v>
      </c>
      <c r="Q45" s="37">
        <v>77</v>
      </c>
      <c r="R45" s="37">
        <v>68</v>
      </c>
      <c r="S45" s="32">
        <v>42</v>
      </c>
      <c r="T45" s="38">
        <v>694</v>
      </c>
      <c r="U45" s="36">
        <v>214</v>
      </c>
      <c r="V45" s="32">
        <v>480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250</v>
      </c>
      <c r="AB45" s="36">
        <v>122</v>
      </c>
      <c r="AC45" s="40">
        <v>128</v>
      </c>
      <c r="AD45" s="32">
        <v>0</v>
      </c>
      <c r="AE45" s="31">
        <v>0</v>
      </c>
      <c r="AF45" s="32">
        <v>0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22</v>
      </c>
      <c r="C51" s="36">
        <v>0</v>
      </c>
      <c r="D51" s="37">
        <v>0</v>
      </c>
      <c r="E51" s="37">
        <v>0</v>
      </c>
      <c r="F51" s="37">
        <v>0</v>
      </c>
      <c r="G51" s="37">
        <v>2</v>
      </c>
      <c r="H51" s="37">
        <v>2</v>
      </c>
      <c r="I51" s="37">
        <v>1</v>
      </c>
      <c r="J51" s="37">
        <v>0</v>
      </c>
      <c r="K51" s="37">
        <v>2</v>
      </c>
      <c r="L51" s="37">
        <v>1</v>
      </c>
      <c r="M51" s="37">
        <v>1</v>
      </c>
      <c r="N51" s="37">
        <v>1</v>
      </c>
      <c r="O51" s="37">
        <v>2</v>
      </c>
      <c r="P51" s="37">
        <v>3</v>
      </c>
      <c r="Q51" s="37">
        <v>3</v>
      </c>
      <c r="R51" s="37">
        <v>3</v>
      </c>
      <c r="S51" s="32">
        <v>1</v>
      </c>
      <c r="T51" s="38">
        <v>22</v>
      </c>
      <c r="U51" s="36">
        <v>9</v>
      </c>
      <c r="V51" s="32">
        <v>13</v>
      </c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4</v>
      </c>
      <c r="AB51" s="36">
        <v>1</v>
      </c>
      <c r="AC51" s="40">
        <v>3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23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1</v>
      </c>
      <c r="I52" s="37">
        <v>0</v>
      </c>
      <c r="J52" s="37">
        <v>0</v>
      </c>
      <c r="K52" s="37">
        <v>2</v>
      </c>
      <c r="L52" s="37">
        <v>5</v>
      </c>
      <c r="M52" s="37">
        <v>1</v>
      </c>
      <c r="N52" s="37">
        <v>4</v>
      </c>
      <c r="O52" s="37">
        <v>3</v>
      </c>
      <c r="P52" s="37">
        <v>3</v>
      </c>
      <c r="Q52" s="37">
        <v>4</v>
      </c>
      <c r="R52" s="37">
        <v>0</v>
      </c>
      <c r="S52" s="32">
        <v>0</v>
      </c>
      <c r="T52" s="38">
        <v>23</v>
      </c>
      <c r="U52" s="36">
        <v>11</v>
      </c>
      <c r="V52" s="32">
        <v>12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13</v>
      </c>
      <c r="AB52" s="36">
        <v>4</v>
      </c>
      <c r="AC52" s="40">
        <v>9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2"/>
      <c r="T53" s="38"/>
      <c r="U53" s="36"/>
      <c r="V53" s="32"/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2"/>
      <c r="T54" s="38"/>
      <c r="U54" s="36"/>
      <c r="V54" s="32"/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166</v>
      </c>
      <c r="C55" s="36">
        <v>0</v>
      </c>
      <c r="D55" s="37">
        <v>1</v>
      </c>
      <c r="E55" s="37">
        <v>0</v>
      </c>
      <c r="F55" s="37">
        <v>0</v>
      </c>
      <c r="G55" s="37">
        <v>2</v>
      </c>
      <c r="H55" s="37">
        <v>1</v>
      </c>
      <c r="I55" s="37">
        <v>0</v>
      </c>
      <c r="J55" s="37">
        <v>2</v>
      </c>
      <c r="K55" s="37">
        <v>5</v>
      </c>
      <c r="L55" s="37">
        <v>11</v>
      </c>
      <c r="M55" s="37">
        <v>6</v>
      </c>
      <c r="N55" s="37">
        <v>8</v>
      </c>
      <c r="O55" s="37">
        <v>22</v>
      </c>
      <c r="P55" s="37">
        <v>16</v>
      </c>
      <c r="Q55" s="37">
        <v>31</v>
      </c>
      <c r="R55" s="37">
        <v>22</v>
      </c>
      <c r="S55" s="32">
        <v>39</v>
      </c>
      <c r="T55" s="38">
        <v>166</v>
      </c>
      <c r="U55" s="36">
        <v>79</v>
      </c>
      <c r="V55" s="32">
        <v>87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107</v>
      </c>
      <c r="AB55" s="36">
        <v>3</v>
      </c>
      <c r="AC55" s="40">
        <v>104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171</v>
      </c>
      <c r="C56" s="36">
        <v>0</v>
      </c>
      <c r="D56" s="37">
        <v>0</v>
      </c>
      <c r="E56" s="37">
        <v>1</v>
      </c>
      <c r="F56" s="37">
        <v>4</v>
      </c>
      <c r="G56" s="37">
        <v>13</v>
      </c>
      <c r="H56" s="37">
        <v>52</v>
      </c>
      <c r="I56" s="37">
        <v>49</v>
      </c>
      <c r="J56" s="37">
        <v>37</v>
      </c>
      <c r="K56" s="37">
        <v>13</v>
      </c>
      <c r="L56" s="37">
        <v>2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171</v>
      </c>
      <c r="U56" s="36">
        <v>0</v>
      </c>
      <c r="V56" s="32">
        <v>171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65</v>
      </c>
      <c r="AB56" s="36">
        <v>36</v>
      </c>
      <c r="AC56" s="40">
        <v>29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114</v>
      </c>
      <c r="C57" s="36">
        <v>0</v>
      </c>
      <c r="D57" s="37">
        <v>43</v>
      </c>
      <c r="E57" s="37">
        <v>46</v>
      </c>
      <c r="F57" s="37">
        <v>24</v>
      </c>
      <c r="G57" s="37">
        <v>1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114</v>
      </c>
      <c r="U57" s="36">
        <v>1</v>
      </c>
      <c r="V57" s="32">
        <v>113</v>
      </c>
      <c r="W57" s="35">
        <f t="shared" si="10"/>
        <v>38</v>
      </c>
      <c r="X57" s="36">
        <v>18</v>
      </c>
      <c r="Y57" s="37">
        <v>20</v>
      </c>
      <c r="Z57" s="32">
        <v>0</v>
      </c>
      <c r="AA57" s="43">
        <f t="shared" si="11"/>
        <v>7</v>
      </c>
      <c r="AB57" s="36">
        <v>3</v>
      </c>
      <c r="AC57" s="40">
        <v>4</v>
      </c>
      <c r="AD57" s="32">
        <v>0</v>
      </c>
      <c r="AE57" s="31">
        <v>0</v>
      </c>
      <c r="AF57" s="32">
        <v>61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461</v>
      </c>
      <c r="C58" s="36">
        <v>0</v>
      </c>
      <c r="D58" s="37">
        <v>0</v>
      </c>
      <c r="E58" s="37">
        <v>1</v>
      </c>
      <c r="F58" s="37">
        <v>1</v>
      </c>
      <c r="G58" s="37">
        <v>10</v>
      </c>
      <c r="H58" s="37">
        <v>26</v>
      </c>
      <c r="I58" s="37">
        <v>61</v>
      </c>
      <c r="J58" s="37">
        <v>64</v>
      </c>
      <c r="K58" s="37">
        <v>53</v>
      </c>
      <c r="L58" s="37">
        <v>62</v>
      </c>
      <c r="M58" s="37">
        <v>50</v>
      </c>
      <c r="N58" s="37">
        <v>36</v>
      </c>
      <c r="O58" s="37">
        <v>38</v>
      </c>
      <c r="P58" s="37">
        <v>23</v>
      </c>
      <c r="Q58" s="37">
        <v>23</v>
      </c>
      <c r="R58" s="37">
        <v>9</v>
      </c>
      <c r="S58" s="32">
        <v>4</v>
      </c>
      <c r="T58" s="38">
        <v>461</v>
      </c>
      <c r="U58" s="36">
        <v>0</v>
      </c>
      <c r="V58" s="32">
        <v>461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128</v>
      </c>
      <c r="AB58" s="36">
        <v>53</v>
      </c>
      <c r="AC58" s="40">
        <v>75</v>
      </c>
      <c r="AD58" s="32">
        <v>0</v>
      </c>
      <c r="AE58" s="31">
        <v>0</v>
      </c>
      <c r="AF58" s="32">
        <v>0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235</v>
      </c>
      <c r="C59" s="36">
        <v>3</v>
      </c>
      <c r="D59" s="37">
        <v>3</v>
      </c>
      <c r="E59" s="37">
        <v>4</v>
      </c>
      <c r="F59" s="37">
        <v>1</v>
      </c>
      <c r="G59" s="37">
        <v>1</v>
      </c>
      <c r="H59" s="37">
        <v>3</v>
      </c>
      <c r="I59" s="37">
        <v>6</v>
      </c>
      <c r="J59" s="37">
        <v>4</v>
      </c>
      <c r="K59" s="37">
        <v>10</v>
      </c>
      <c r="L59" s="37">
        <v>16</v>
      </c>
      <c r="M59" s="37">
        <v>17</v>
      </c>
      <c r="N59" s="37">
        <v>23</v>
      </c>
      <c r="O59" s="37">
        <v>37</v>
      </c>
      <c r="P59" s="37">
        <v>21</v>
      </c>
      <c r="Q59" s="37">
        <v>26</v>
      </c>
      <c r="R59" s="37">
        <v>37</v>
      </c>
      <c r="S59" s="32">
        <v>23</v>
      </c>
      <c r="T59" s="38">
        <v>235</v>
      </c>
      <c r="U59" s="36">
        <v>112</v>
      </c>
      <c r="V59" s="32">
        <v>123</v>
      </c>
      <c r="W59" s="35">
        <f t="shared" si="10"/>
        <v>5</v>
      </c>
      <c r="X59" s="36">
        <v>0</v>
      </c>
      <c r="Y59" s="37">
        <v>5</v>
      </c>
      <c r="Z59" s="32">
        <v>0</v>
      </c>
      <c r="AA59" s="43">
        <f t="shared" si="11"/>
        <v>162</v>
      </c>
      <c r="AB59" s="36">
        <v>64</v>
      </c>
      <c r="AC59" s="40">
        <v>98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262</v>
      </c>
      <c r="C60" s="36">
        <v>17</v>
      </c>
      <c r="D60" s="37">
        <v>32</v>
      </c>
      <c r="E60" s="37">
        <v>17</v>
      </c>
      <c r="F60" s="37">
        <v>8</v>
      </c>
      <c r="G60" s="37">
        <v>7</v>
      </c>
      <c r="H60" s="37">
        <v>5</v>
      </c>
      <c r="I60" s="37">
        <v>9</v>
      </c>
      <c r="J60" s="37">
        <v>10</v>
      </c>
      <c r="K60" s="37">
        <v>9</v>
      </c>
      <c r="L60" s="37">
        <v>4</v>
      </c>
      <c r="M60" s="37">
        <v>15</v>
      </c>
      <c r="N60" s="37">
        <v>5</v>
      </c>
      <c r="O60" s="37">
        <v>10</v>
      </c>
      <c r="P60" s="37">
        <v>24</v>
      </c>
      <c r="Q60" s="37">
        <v>32</v>
      </c>
      <c r="R60" s="37">
        <v>23</v>
      </c>
      <c r="S60" s="32">
        <v>35</v>
      </c>
      <c r="T60" s="38">
        <v>262</v>
      </c>
      <c r="U60" s="36">
        <v>129</v>
      </c>
      <c r="V60" s="32">
        <v>133</v>
      </c>
      <c r="W60" s="35">
        <f t="shared" si="10"/>
        <v>32</v>
      </c>
      <c r="X60" s="36">
        <v>13</v>
      </c>
      <c r="Y60" s="37">
        <v>19</v>
      </c>
      <c r="Z60" s="32">
        <v>0</v>
      </c>
      <c r="AA60" s="43">
        <f t="shared" si="11"/>
        <v>106</v>
      </c>
      <c r="AB60" s="36">
        <v>15</v>
      </c>
      <c r="AC60" s="40">
        <v>91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249</v>
      </c>
      <c r="C61" s="36">
        <v>86</v>
      </c>
      <c r="D61" s="37">
        <v>69</v>
      </c>
      <c r="E61" s="37">
        <v>92</v>
      </c>
      <c r="F61" s="37">
        <v>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249</v>
      </c>
      <c r="U61" s="36">
        <v>116</v>
      </c>
      <c r="V61" s="32">
        <v>133</v>
      </c>
      <c r="W61" s="35">
        <f t="shared" si="10"/>
        <v>123</v>
      </c>
      <c r="X61" s="36">
        <v>39</v>
      </c>
      <c r="Y61" s="37">
        <v>84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677</v>
      </c>
      <c r="C62" s="36">
        <v>3</v>
      </c>
      <c r="D62" s="37">
        <v>3</v>
      </c>
      <c r="E62" s="37">
        <v>4</v>
      </c>
      <c r="F62" s="37">
        <v>28</v>
      </c>
      <c r="G62" s="37">
        <v>17</v>
      </c>
      <c r="H62" s="37">
        <v>18</v>
      </c>
      <c r="I62" s="37">
        <v>26</v>
      </c>
      <c r="J62" s="37">
        <v>23</v>
      </c>
      <c r="K62" s="37">
        <v>41</v>
      </c>
      <c r="L62" s="37">
        <v>54</v>
      </c>
      <c r="M62" s="37">
        <v>56</v>
      </c>
      <c r="N62" s="37">
        <v>79</v>
      </c>
      <c r="O62" s="37">
        <v>80</v>
      </c>
      <c r="P62" s="37">
        <v>91</v>
      </c>
      <c r="Q62" s="37">
        <v>66</v>
      </c>
      <c r="R62" s="37">
        <v>48</v>
      </c>
      <c r="S62" s="32">
        <v>40</v>
      </c>
      <c r="T62" s="38">
        <v>677</v>
      </c>
      <c r="U62" s="36">
        <v>278</v>
      </c>
      <c r="V62" s="32">
        <v>399</v>
      </c>
      <c r="W62" s="35">
        <f>SUM(X62+Y62+Z62)</f>
        <v>4</v>
      </c>
      <c r="X62" s="36">
        <v>4</v>
      </c>
      <c r="Y62" s="37">
        <v>0</v>
      </c>
      <c r="Z62" s="32">
        <v>0</v>
      </c>
      <c r="AA62" s="43">
        <f t="shared" si="11"/>
        <v>265</v>
      </c>
      <c r="AB62" s="36">
        <v>115</v>
      </c>
      <c r="AC62" s="40">
        <v>150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2"/>
      <c r="T63" s="38"/>
      <c r="U63" s="36"/>
      <c r="V63" s="32"/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173</v>
      </c>
      <c r="C64" s="36">
        <v>0</v>
      </c>
      <c r="D64" s="37">
        <v>0</v>
      </c>
      <c r="E64" s="37">
        <v>0</v>
      </c>
      <c r="F64" s="37">
        <v>0</v>
      </c>
      <c r="G64" s="37">
        <v>2</v>
      </c>
      <c r="H64" s="37">
        <v>1</v>
      </c>
      <c r="I64" s="37">
        <v>4</v>
      </c>
      <c r="J64" s="37">
        <v>6</v>
      </c>
      <c r="K64" s="37">
        <v>5</v>
      </c>
      <c r="L64" s="37">
        <v>4</v>
      </c>
      <c r="M64" s="37">
        <v>7</v>
      </c>
      <c r="N64" s="37">
        <v>19</v>
      </c>
      <c r="O64" s="37">
        <v>21</v>
      </c>
      <c r="P64" s="37">
        <v>32</v>
      </c>
      <c r="Q64" s="37">
        <v>26</v>
      </c>
      <c r="R64" s="37">
        <v>22</v>
      </c>
      <c r="S64" s="32">
        <v>24</v>
      </c>
      <c r="T64" s="38">
        <v>173</v>
      </c>
      <c r="U64" s="36">
        <v>145</v>
      </c>
      <c r="V64" s="32">
        <v>28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73</v>
      </c>
      <c r="AB64" s="36">
        <v>22</v>
      </c>
      <c r="AC64" s="40">
        <v>51</v>
      </c>
      <c r="AD64" s="32">
        <v>0</v>
      </c>
      <c r="AE64" s="31">
        <v>0</v>
      </c>
      <c r="AF64" s="32">
        <v>65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42</v>
      </c>
      <c r="C66" s="36">
        <v>0</v>
      </c>
      <c r="D66" s="37">
        <v>0</v>
      </c>
      <c r="E66" s="37">
        <v>0</v>
      </c>
      <c r="F66" s="37">
        <v>0</v>
      </c>
      <c r="G66" s="37">
        <v>1</v>
      </c>
      <c r="H66" s="37">
        <v>0</v>
      </c>
      <c r="I66" s="37">
        <v>1</v>
      </c>
      <c r="J66" s="37">
        <v>0</v>
      </c>
      <c r="K66" s="37">
        <v>0</v>
      </c>
      <c r="L66" s="37">
        <v>2</v>
      </c>
      <c r="M66" s="37">
        <v>2</v>
      </c>
      <c r="N66" s="37">
        <v>1</v>
      </c>
      <c r="O66" s="37">
        <v>3</v>
      </c>
      <c r="P66" s="37">
        <v>3</v>
      </c>
      <c r="Q66" s="37">
        <v>12</v>
      </c>
      <c r="R66" s="37">
        <v>8</v>
      </c>
      <c r="S66" s="32">
        <v>9</v>
      </c>
      <c r="T66" s="38">
        <v>42</v>
      </c>
      <c r="U66" s="36">
        <v>19</v>
      </c>
      <c r="V66" s="32">
        <v>23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11</v>
      </c>
      <c r="AB66" s="36">
        <v>0</v>
      </c>
      <c r="AC66" s="40">
        <v>11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796" t="s">
        <v>99</v>
      </c>
      <c r="B72" s="797">
        <f t="shared" ref="B72:AA72" si="12">SUM(B12:B71)</f>
        <v>6307</v>
      </c>
      <c r="C72" s="65">
        <f>SUM(C12:C71)</f>
        <v>462</v>
      </c>
      <c r="D72" s="66">
        <f t="shared" si="12"/>
        <v>420</v>
      </c>
      <c r="E72" s="66">
        <f t="shared" si="12"/>
        <v>389</v>
      </c>
      <c r="F72" s="66">
        <f t="shared" si="12"/>
        <v>194</v>
      </c>
      <c r="G72" s="66">
        <f t="shared" si="12"/>
        <v>128</v>
      </c>
      <c r="H72" s="66">
        <f t="shared" si="12"/>
        <v>215</v>
      </c>
      <c r="I72" s="66">
        <f t="shared" si="12"/>
        <v>258</v>
      </c>
      <c r="J72" s="66">
        <f t="shared" si="12"/>
        <v>299</v>
      </c>
      <c r="K72" s="66">
        <f t="shared" si="12"/>
        <v>310</v>
      </c>
      <c r="L72" s="66">
        <f t="shared" si="12"/>
        <v>352</v>
      </c>
      <c r="M72" s="66">
        <f t="shared" si="12"/>
        <v>386</v>
      </c>
      <c r="N72" s="66">
        <f t="shared" si="12"/>
        <v>454</v>
      </c>
      <c r="O72" s="66">
        <f t="shared" si="12"/>
        <v>529</v>
      </c>
      <c r="P72" s="66">
        <f t="shared" si="12"/>
        <v>503</v>
      </c>
      <c r="Q72" s="66">
        <f t="shared" si="12"/>
        <v>502</v>
      </c>
      <c r="R72" s="66">
        <f t="shared" si="12"/>
        <v>449</v>
      </c>
      <c r="S72" s="67">
        <f t="shared" si="12"/>
        <v>457</v>
      </c>
      <c r="T72" s="68">
        <f t="shared" si="12"/>
        <v>6307</v>
      </c>
      <c r="U72" s="69">
        <f t="shared" si="12"/>
        <v>2524</v>
      </c>
      <c r="V72" s="67">
        <f t="shared" si="12"/>
        <v>3783</v>
      </c>
      <c r="W72" s="69">
        <f t="shared" si="12"/>
        <v>503</v>
      </c>
      <c r="X72" s="69">
        <f t="shared" si="12"/>
        <v>192</v>
      </c>
      <c r="Y72" s="66">
        <f t="shared" si="12"/>
        <v>311</v>
      </c>
      <c r="Z72" s="68">
        <f t="shared" si="12"/>
        <v>0</v>
      </c>
      <c r="AA72" s="70">
        <f t="shared" si="12"/>
        <v>1943</v>
      </c>
      <c r="AB72" s="69">
        <f>SUM(AB12:AB71)</f>
        <v>740</v>
      </c>
      <c r="AC72" s="66">
        <f>SUM(AC12:AC71)</f>
        <v>1202</v>
      </c>
      <c r="AD72" s="67">
        <f>SUM(AD12:AD71)</f>
        <v>1</v>
      </c>
      <c r="AE72" s="71">
        <f>SUM(AE12:AE71)</f>
        <v>0</v>
      </c>
      <c r="AF72" s="72">
        <f>SUM(AF12:AF71)</f>
        <v>341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925" t="s">
        <v>101</v>
      </c>
      <c r="B74" s="928" t="s">
        <v>102</v>
      </c>
      <c r="C74" s="539"/>
      <c r="D74" s="539"/>
      <c r="E74" s="929"/>
      <c r="F74" s="928" t="s">
        <v>103</v>
      </c>
      <c r="G74" s="539"/>
      <c r="H74" s="539"/>
      <c r="I74" s="929"/>
      <c r="J74" s="539" t="s">
        <v>104</v>
      </c>
      <c r="K74" s="539"/>
      <c r="L74" s="539"/>
      <c r="M74" s="929"/>
      <c r="N74" s="800" t="s">
        <v>105</v>
      </c>
      <c r="O74" s="930"/>
      <c r="P74" s="801"/>
      <c r="Q74" s="922" t="s">
        <v>106</v>
      </c>
      <c r="R74" s="924"/>
      <c r="S74" s="922" t="s">
        <v>107</v>
      </c>
      <c r="T74" s="924"/>
      <c r="U74" s="922" t="s">
        <v>108</v>
      </c>
      <c r="V74" s="924"/>
      <c r="W74" s="925" t="s">
        <v>109</v>
      </c>
      <c r="X74" s="922" t="s">
        <v>110</v>
      </c>
      <c r="Y74" s="924"/>
      <c r="Z74" s="922" t="s">
        <v>111</v>
      </c>
      <c r="AA74" s="924"/>
      <c r="AB74" s="802" t="s">
        <v>112</v>
      </c>
      <c r="AC74" s="803"/>
      <c r="AD74" s="925" t="s">
        <v>113</v>
      </c>
      <c r="AE74" s="931" t="s">
        <v>114</v>
      </c>
      <c r="AF74" s="932"/>
      <c r="AG74" s="806" t="s">
        <v>115</v>
      </c>
      <c r="AH74" s="806"/>
      <c r="AI74" s="806"/>
    </row>
    <row r="75" spans="1:66" ht="63" x14ac:dyDescent="0.25">
      <c r="A75" s="494"/>
      <c r="B75" s="933" t="s">
        <v>32</v>
      </c>
      <c r="C75" s="808" t="s">
        <v>33</v>
      </c>
      <c r="D75" s="809" t="s">
        <v>116</v>
      </c>
      <c r="E75" s="810" t="s">
        <v>36</v>
      </c>
      <c r="F75" s="811" t="s">
        <v>32</v>
      </c>
      <c r="G75" s="808" t="s">
        <v>33</v>
      </c>
      <c r="H75" s="809" t="s">
        <v>116</v>
      </c>
      <c r="I75" s="810" t="s">
        <v>36</v>
      </c>
      <c r="J75" s="933" t="s">
        <v>32</v>
      </c>
      <c r="K75" s="808" t="s">
        <v>33</v>
      </c>
      <c r="L75" s="809" t="s">
        <v>116</v>
      </c>
      <c r="M75" s="809" t="s">
        <v>36</v>
      </c>
      <c r="N75" s="80" t="s">
        <v>32</v>
      </c>
      <c r="O75" s="81" t="s">
        <v>11</v>
      </c>
      <c r="P75" s="82" t="s">
        <v>117</v>
      </c>
      <c r="Q75" s="784" t="s">
        <v>37</v>
      </c>
      <c r="R75" s="788" t="s">
        <v>38</v>
      </c>
      <c r="S75" s="784" t="s">
        <v>37</v>
      </c>
      <c r="T75" s="788" t="s">
        <v>38</v>
      </c>
      <c r="U75" s="784" t="s">
        <v>118</v>
      </c>
      <c r="V75" s="788" t="s">
        <v>119</v>
      </c>
      <c r="W75" s="494"/>
      <c r="X75" s="784" t="s">
        <v>37</v>
      </c>
      <c r="Y75" s="788" t="s">
        <v>38</v>
      </c>
      <c r="Z75" s="812" t="s">
        <v>120</v>
      </c>
      <c r="AA75" s="812" t="s">
        <v>121</v>
      </c>
      <c r="AB75" s="427" t="s">
        <v>122</v>
      </c>
      <c r="AC75" s="427" t="s">
        <v>123</v>
      </c>
      <c r="AD75" s="494"/>
      <c r="AE75" s="813" t="s">
        <v>11</v>
      </c>
      <c r="AF75" s="814" t="s">
        <v>117</v>
      </c>
      <c r="AG75" s="815" t="s">
        <v>124</v>
      </c>
      <c r="AH75" s="816" t="s">
        <v>125</v>
      </c>
      <c r="AI75" s="817" t="s">
        <v>126</v>
      </c>
    </row>
    <row r="76" spans="1:66" x14ac:dyDescent="0.25">
      <c r="A76" s="23" t="s">
        <v>39</v>
      </c>
      <c r="B76" s="934">
        <f>SUM(C76:E76)</f>
        <v>0</v>
      </c>
      <c r="C76" s="935"/>
      <c r="D76" s="936"/>
      <c r="E76" s="936"/>
      <c r="F76" s="934">
        <f>SUM(G76:I76)</f>
        <v>0</v>
      </c>
      <c r="G76" s="935"/>
      <c r="H76" s="936"/>
      <c r="I76" s="936"/>
      <c r="J76" s="934">
        <f>SUM(K76:M76)</f>
        <v>23</v>
      </c>
      <c r="K76" s="935">
        <v>23</v>
      </c>
      <c r="L76" s="936">
        <v>0</v>
      </c>
      <c r="M76" s="937">
        <v>0</v>
      </c>
      <c r="N76" s="820">
        <f>SUM(O76:P76)</f>
        <v>25</v>
      </c>
      <c r="O76" s="92">
        <v>24</v>
      </c>
      <c r="P76" s="93">
        <v>1</v>
      </c>
      <c r="Q76" s="31">
        <v>1</v>
      </c>
      <c r="R76" s="32">
        <v>0</v>
      </c>
      <c r="S76" s="791">
        <v>16</v>
      </c>
      <c r="T76" s="821">
        <v>0</v>
      </c>
      <c r="U76" s="822">
        <v>13</v>
      </c>
      <c r="V76" s="821">
        <v>17</v>
      </c>
      <c r="W76" s="94">
        <v>156</v>
      </c>
      <c r="X76" s="31">
        <v>0</v>
      </c>
      <c r="Y76" s="32">
        <v>0</v>
      </c>
      <c r="Z76" s="28"/>
      <c r="AA76" s="28"/>
      <c r="AB76" s="28">
        <v>0</v>
      </c>
      <c r="AC76" s="28"/>
      <c r="AD76" s="28"/>
      <c r="AE76" s="95"/>
      <c r="AF76" s="96"/>
      <c r="AG76" s="791"/>
      <c r="AH76" s="792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101</v>
      </c>
      <c r="K77" s="98">
        <v>97</v>
      </c>
      <c r="L77" s="99">
        <v>4</v>
      </c>
      <c r="M77" s="100">
        <v>0</v>
      </c>
      <c r="N77" s="101">
        <f t="shared" ref="N77:N135" si="14">SUM(O77:P77)</f>
        <v>110</v>
      </c>
      <c r="O77" s="102">
        <v>0</v>
      </c>
      <c r="P77" s="103">
        <v>110</v>
      </c>
      <c r="Q77" s="31">
        <v>0</v>
      </c>
      <c r="R77" s="32">
        <v>18</v>
      </c>
      <c r="S77" s="36">
        <v>0</v>
      </c>
      <c r="T77" s="32">
        <v>67</v>
      </c>
      <c r="U77" s="40">
        <v>65</v>
      </c>
      <c r="V77" s="32">
        <v>127</v>
      </c>
      <c r="W77" s="94">
        <v>1225</v>
      </c>
      <c r="X77" s="31">
        <v>0</v>
      </c>
      <c r="Y77" s="32">
        <v>33</v>
      </c>
      <c r="Z77" s="28"/>
      <c r="AA77" s="28"/>
      <c r="AB77" s="28">
        <v>0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2</v>
      </c>
      <c r="V79" s="32">
        <v>9</v>
      </c>
      <c r="W79" s="94">
        <v>1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7</v>
      </c>
      <c r="K80" s="36">
        <v>7</v>
      </c>
      <c r="L80" s="37">
        <v>0</v>
      </c>
      <c r="M80" s="104">
        <v>0</v>
      </c>
      <c r="N80" s="101">
        <f t="shared" si="14"/>
        <v>7</v>
      </c>
      <c r="O80" s="40">
        <v>0</v>
      </c>
      <c r="P80" s="94">
        <v>7</v>
      </c>
      <c r="Q80" s="31">
        <v>0</v>
      </c>
      <c r="R80" s="32">
        <v>0</v>
      </c>
      <c r="S80" s="36">
        <v>0</v>
      </c>
      <c r="T80" s="32">
        <v>5</v>
      </c>
      <c r="U80" s="40">
        <v>6</v>
      </c>
      <c r="V80" s="32">
        <v>12</v>
      </c>
      <c r="W80" s="94">
        <v>43</v>
      </c>
      <c r="X80" s="31">
        <v>0</v>
      </c>
      <c r="Y80" s="32">
        <v>2</v>
      </c>
      <c r="Z80" s="28"/>
      <c r="AA80" s="28"/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7</v>
      </c>
      <c r="T81" s="32">
        <v>3</v>
      </c>
      <c r="U81" s="40">
        <v>0</v>
      </c>
      <c r="V81" s="32">
        <v>0</v>
      </c>
      <c r="W81" s="94">
        <v>70</v>
      </c>
      <c r="X81" s="31">
        <v>8</v>
      </c>
      <c r="Y81" s="32">
        <v>0</v>
      </c>
      <c r="Z81" s="28"/>
      <c r="AA81" s="28"/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36</v>
      </c>
      <c r="K82" s="36">
        <v>35</v>
      </c>
      <c r="L82" s="37">
        <v>1</v>
      </c>
      <c r="M82" s="104">
        <v>0</v>
      </c>
      <c r="N82" s="101">
        <f t="shared" si="14"/>
        <v>38</v>
      </c>
      <c r="O82" s="40">
        <v>0</v>
      </c>
      <c r="P82" s="94">
        <v>38</v>
      </c>
      <c r="Q82" s="31">
        <v>0</v>
      </c>
      <c r="R82" s="32">
        <v>0</v>
      </c>
      <c r="S82" s="36">
        <v>0</v>
      </c>
      <c r="T82" s="32">
        <v>18</v>
      </c>
      <c r="U82" s="40">
        <v>15</v>
      </c>
      <c r="V82" s="32">
        <v>31</v>
      </c>
      <c r="W82" s="94">
        <v>482</v>
      </c>
      <c r="X82" s="31">
        <v>0</v>
      </c>
      <c r="Y82" s="32">
        <v>2</v>
      </c>
      <c r="Z82" s="28"/>
      <c r="AA82" s="28"/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0</v>
      </c>
      <c r="K84" s="36">
        <v>0</v>
      </c>
      <c r="L84" s="37">
        <v>0</v>
      </c>
      <c r="M84" s="104">
        <v>0</v>
      </c>
      <c r="N84" s="101">
        <f t="shared" si="14"/>
        <v>0</v>
      </c>
      <c r="O84" s="40">
        <v>0</v>
      </c>
      <c r="P84" s="94">
        <v>0</v>
      </c>
      <c r="Q84" s="31">
        <v>0</v>
      </c>
      <c r="R84" s="32">
        <v>0</v>
      </c>
      <c r="S84" s="36">
        <v>0</v>
      </c>
      <c r="T84" s="32">
        <v>0</v>
      </c>
      <c r="U84" s="40">
        <v>1</v>
      </c>
      <c r="V84" s="32">
        <v>0</v>
      </c>
      <c r="W84" s="94">
        <v>2</v>
      </c>
      <c r="X84" s="31">
        <v>0</v>
      </c>
      <c r="Y84" s="32">
        <v>1</v>
      </c>
      <c r="Z84" s="28"/>
      <c r="AA84" s="28"/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24</v>
      </c>
      <c r="K86" s="36">
        <v>24</v>
      </c>
      <c r="L86" s="37">
        <v>0</v>
      </c>
      <c r="M86" s="104">
        <v>0</v>
      </c>
      <c r="N86" s="101">
        <f t="shared" si="14"/>
        <v>25</v>
      </c>
      <c r="O86" s="40">
        <v>0</v>
      </c>
      <c r="P86" s="94">
        <v>25</v>
      </c>
      <c r="Q86" s="31">
        <v>0</v>
      </c>
      <c r="R86" s="32">
        <v>2</v>
      </c>
      <c r="S86" s="36">
        <v>0</v>
      </c>
      <c r="T86" s="32">
        <v>11</v>
      </c>
      <c r="U86" s="40">
        <v>5</v>
      </c>
      <c r="V86" s="32">
        <v>5</v>
      </c>
      <c r="W86" s="94">
        <v>8</v>
      </c>
      <c r="X86" s="31">
        <v>0</v>
      </c>
      <c r="Y86" s="32">
        <v>13</v>
      </c>
      <c r="Z86" s="28"/>
      <c r="AA86" s="28"/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60</v>
      </c>
      <c r="Z91" s="28"/>
      <c r="AA91" s="28"/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69</v>
      </c>
      <c r="K96" s="36">
        <v>61</v>
      </c>
      <c r="L96" s="37">
        <v>8</v>
      </c>
      <c r="M96" s="104">
        <v>0</v>
      </c>
      <c r="N96" s="101">
        <f t="shared" si="14"/>
        <v>70</v>
      </c>
      <c r="O96" s="40">
        <v>16</v>
      </c>
      <c r="P96" s="94">
        <v>54</v>
      </c>
      <c r="Q96" s="31">
        <v>6</v>
      </c>
      <c r="R96" s="32">
        <v>14</v>
      </c>
      <c r="S96" s="36">
        <v>8</v>
      </c>
      <c r="T96" s="32">
        <v>22</v>
      </c>
      <c r="U96" s="40">
        <v>15</v>
      </c>
      <c r="V96" s="32">
        <v>7</v>
      </c>
      <c r="W96" s="94">
        <v>0</v>
      </c>
      <c r="X96" s="31">
        <v>0</v>
      </c>
      <c r="Y96" s="32">
        <v>0</v>
      </c>
      <c r="Z96" s="28"/>
      <c r="AA96" s="28"/>
      <c r="AB96" s="28">
        <v>0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26</v>
      </c>
      <c r="K103" s="36">
        <v>21</v>
      </c>
      <c r="L103" s="37">
        <v>5</v>
      </c>
      <c r="M103" s="104">
        <v>0</v>
      </c>
      <c r="N103" s="101">
        <f t="shared" si="14"/>
        <v>26</v>
      </c>
      <c r="O103" s="40">
        <v>26</v>
      </c>
      <c r="P103" s="94">
        <v>0</v>
      </c>
      <c r="Q103" s="31">
        <v>0</v>
      </c>
      <c r="R103" s="32">
        <v>0</v>
      </c>
      <c r="S103" s="36">
        <v>0</v>
      </c>
      <c r="T103" s="32">
        <v>0</v>
      </c>
      <c r="U103" s="40">
        <v>0</v>
      </c>
      <c r="V103" s="32">
        <v>0</v>
      </c>
      <c r="W103" s="94">
        <v>117</v>
      </c>
      <c r="X103" s="31">
        <v>8</v>
      </c>
      <c r="Y103" s="32">
        <v>0</v>
      </c>
      <c r="Z103" s="28"/>
      <c r="AA103" s="28"/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56</v>
      </c>
      <c r="K104" s="106">
        <v>52</v>
      </c>
      <c r="L104" s="107">
        <v>4</v>
      </c>
      <c r="M104" s="108">
        <v>0</v>
      </c>
      <c r="N104" s="101">
        <f t="shared" si="14"/>
        <v>58</v>
      </c>
      <c r="O104" s="92">
        <v>0</v>
      </c>
      <c r="P104" s="93">
        <v>58</v>
      </c>
      <c r="Q104" s="31">
        <v>0</v>
      </c>
      <c r="R104" s="32">
        <v>3</v>
      </c>
      <c r="S104" s="36">
        <v>0</v>
      </c>
      <c r="T104" s="32">
        <v>24</v>
      </c>
      <c r="U104" s="40">
        <v>15</v>
      </c>
      <c r="V104" s="32">
        <v>9</v>
      </c>
      <c r="W104" s="94">
        <v>76</v>
      </c>
      <c r="X104" s="31">
        <v>0</v>
      </c>
      <c r="Y104" s="32">
        <v>42</v>
      </c>
      <c r="Z104" s="28"/>
      <c r="AA104" s="28"/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2</v>
      </c>
      <c r="T106" s="32">
        <v>2</v>
      </c>
      <c r="U106" s="40">
        <v>0</v>
      </c>
      <c r="V106" s="32">
        <v>0</v>
      </c>
      <c r="W106" s="94">
        <v>26</v>
      </c>
      <c r="X106" s="31">
        <v>3</v>
      </c>
      <c r="Y106" s="32">
        <v>2</v>
      </c>
      <c r="Z106" s="28"/>
      <c r="AA106" s="28"/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9</v>
      </c>
      <c r="U107" s="40">
        <v>5</v>
      </c>
      <c r="V107" s="32">
        <v>23</v>
      </c>
      <c r="W107" s="94">
        <v>264</v>
      </c>
      <c r="X107" s="31">
        <v>0</v>
      </c>
      <c r="Y107" s="32">
        <v>29</v>
      </c>
      <c r="Z107" s="28"/>
      <c r="AA107" s="28"/>
      <c r="AB107" s="28">
        <v>0</v>
      </c>
      <c r="AC107" s="28"/>
      <c r="AD107" s="28"/>
      <c r="AE107" s="95"/>
      <c r="AF107" s="96"/>
      <c r="AG107" s="27">
        <v>4</v>
      </c>
      <c r="AH107" s="29">
        <v>17</v>
      </c>
      <c r="AI107" s="26">
        <v>17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37</v>
      </c>
      <c r="K108" s="27">
        <v>36</v>
      </c>
      <c r="L108" s="29">
        <v>1</v>
      </c>
      <c r="M108" s="110">
        <v>0</v>
      </c>
      <c r="N108" s="101">
        <f t="shared" si="14"/>
        <v>37</v>
      </c>
      <c r="O108" s="111">
        <v>37</v>
      </c>
      <c r="P108" s="112">
        <v>0</v>
      </c>
      <c r="Q108" s="31">
        <v>4</v>
      </c>
      <c r="R108" s="32">
        <v>0</v>
      </c>
      <c r="S108" s="36">
        <v>43</v>
      </c>
      <c r="T108" s="32">
        <v>0</v>
      </c>
      <c r="U108" s="40">
        <v>6</v>
      </c>
      <c r="V108" s="32">
        <v>11</v>
      </c>
      <c r="W108" s="94">
        <v>1</v>
      </c>
      <c r="X108" s="31">
        <v>1</v>
      </c>
      <c r="Y108" s="32">
        <v>0</v>
      </c>
      <c r="Z108" s="28"/>
      <c r="AA108" s="28"/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97</v>
      </c>
      <c r="K109" s="106">
        <v>89</v>
      </c>
      <c r="L109" s="107">
        <v>8</v>
      </c>
      <c r="M109" s="108">
        <v>0</v>
      </c>
      <c r="N109" s="101">
        <f t="shared" si="14"/>
        <v>98</v>
      </c>
      <c r="O109" s="92">
        <v>0</v>
      </c>
      <c r="P109" s="93">
        <v>98</v>
      </c>
      <c r="Q109" s="31">
        <v>0</v>
      </c>
      <c r="R109" s="32">
        <v>5</v>
      </c>
      <c r="S109" s="36">
        <v>0</v>
      </c>
      <c r="T109" s="32">
        <v>83</v>
      </c>
      <c r="U109" s="40">
        <v>1</v>
      </c>
      <c r="V109" s="32">
        <v>5</v>
      </c>
      <c r="W109" s="38">
        <v>47</v>
      </c>
      <c r="X109" s="31">
        <v>0</v>
      </c>
      <c r="Y109" s="32">
        <v>113</v>
      </c>
      <c r="Z109" s="28"/>
      <c r="AA109" s="28"/>
      <c r="AB109" s="28">
        <v>0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1</v>
      </c>
      <c r="K115" s="36">
        <v>1</v>
      </c>
      <c r="L115" s="37">
        <v>0</v>
      </c>
      <c r="M115" s="104">
        <v>0</v>
      </c>
      <c r="N115" s="101">
        <f t="shared" si="14"/>
        <v>1</v>
      </c>
      <c r="O115" s="40">
        <v>0</v>
      </c>
      <c r="P115" s="94">
        <v>1</v>
      </c>
      <c r="Q115" s="31">
        <v>0</v>
      </c>
      <c r="R115" s="32">
        <v>0</v>
      </c>
      <c r="S115" s="36">
        <v>0</v>
      </c>
      <c r="T115" s="32">
        <v>3</v>
      </c>
      <c r="U115" s="40">
        <v>0</v>
      </c>
      <c r="V115" s="32">
        <v>0</v>
      </c>
      <c r="W115" s="94">
        <v>0</v>
      </c>
      <c r="X115" s="31">
        <v>0</v>
      </c>
      <c r="Y115" s="32">
        <v>23</v>
      </c>
      <c r="Z115" s="28"/>
      <c r="AA115" s="28"/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2</v>
      </c>
      <c r="K116" s="98">
        <v>2</v>
      </c>
      <c r="L116" s="99">
        <v>0</v>
      </c>
      <c r="M116" s="100">
        <v>0</v>
      </c>
      <c r="N116" s="101">
        <f t="shared" si="14"/>
        <v>2</v>
      </c>
      <c r="O116" s="102">
        <v>0</v>
      </c>
      <c r="P116" s="103">
        <v>2</v>
      </c>
      <c r="Q116" s="31">
        <v>0</v>
      </c>
      <c r="R116" s="32">
        <v>0</v>
      </c>
      <c r="S116" s="36">
        <v>0</v>
      </c>
      <c r="T116" s="32">
        <v>0</v>
      </c>
      <c r="U116" s="40">
        <v>1</v>
      </c>
      <c r="V116" s="32">
        <v>0</v>
      </c>
      <c r="W116" s="94">
        <v>0</v>
      </c>
      <c r="X116" s="31">
        <v>0</v>
      </c>
      <c r="Y116" s="32">
        <v>1</v>
      </c>
      <c r="Z116" s="113"/>
      <c r="AA116" s="32"/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9</v>
      </c>
      <c r="K119" s="98">
        <v>3</v>
      </c>
      <c r="L119" s="99">
        <v>6</v>
      </c>
      <c r="M119" s="100">
        <v>0</v>
      </c>
      <c r="N119" s="101">
        <f t="shared" si="14"/>
        <v>9</v>
      </c>
      <c r="O119" s="102">
        <v>0</v>
      </c>
      <c r="P119" s="103">
        <v>9</v>
      </c>
      <c r="Q119" s="31">
        <v>0</v>
      </c>
      <c r="R119" s="32">
        <v>1</v>
      </c>
      <c r="S119" s="36">
        <v>0</v>
      </c>
      <c r="T119" s="32">
        <v>1</v>
      </c>
      <c r="U119" s="40">
        <v>7</v>
      </c>
      <c r="V119" s="32">
        <v>0</v>
      </c>
      <c r="W119" s="94">
        <v>17</v>
      </c>
      <c r="X119" s="31">
        <v>0</v>
      </c>
      <c r="Y119" s="32">
        <v>0</v>
      </c>
      <c r="Z119" s="113"/>
      <c r="AA119" s="32"/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34</v>
      </c>
      <c r="K120" s="98">
        <v>34</v>
      </c>
      <c r="L120" s="99">
        <v>0</v>
      </c>
      <c r="M120" s="100">
        <v>0</v>
      </c>
      <c r="N120" s="101">
        <f t="shared" si="14"/>
        <v>34</v>
      </c>
      <c r="O120" s="102">
        <v>0</v>
      </c>
      <c r="P120" s="103">
        <v>34</v>
      </c>
      <c r="Q120" s="31">
        <v>0</v>
      </c>
      <c r="R120" s="32">
        <v>2</v>
      </c>
      <c r="S120" s="36">
        <v>0</v>
      </c>
      <c r="T120" s="32">
        <v>5</v>
      </c>
      <c r="U120" s="40">
        <v>10</v>
      </c>
      <c r="V120" s="32">
        <v>28</v>
      </c>
      <c r="W120" s="94">
        <v>1</v>
      </c>
      <c r="X120" s="31">
        <v>0</v>
      </c>
      <c r="Y120" s="32">
        <v>0</v>
      </c>
      <c r="Z120" s="113"/>
      <c r="AA120" s="32"/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14</v>
      </c>
      <c r="K121" s="98">
        <v>13</v>
      </c>
      <c r="L121" s="99">
        <v>1</v>
      </c>
      <c r="M121" s="100">
        <v>0</v>
      </c>
      <c r="N121" s="101">
        <f t="shared" si="14"/>
        <v>14</v>
      </c>
      <c r="O121" s="102">
        <v>14</v>
      </c>
      <c r="P121" s="103">
        <v>0</v>
      </c>
      <c r="Q121" s="31">
        <v>0</v>
      </c>
      <c r="R121" s="32">
        <v>0</v>
      </c>
      <c r="S121" s="36">
        <v>4</v>
      </c>
      <c r="T121" s="32">
        <v>0</v>
      </c>
      <c r="U121" s="40">
        <v>0</v>
      </c>
      <c r="V121" s="32">
        <v>0</v>
      </c>
      <c r="W121" s="94">
        <v>7</v>
      </c>
      <c r="X121" s="31">
        <v>0</v>
      </c>
      <c r="Y121" s="32">
        <v>0</v>
      </c>
      <c r="Z121" s="113"/>
      <c r="AA121" s="32"/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47</v>
      </c>
      <c r="K122" s="98">
        <v>45</v>
      </c>
      <c r="L122" s="99">
        <v>2</v>
      </c>
      <c r="M122" s="100">
        <v>0</v>
      </c>
      <c r="N122" s="101">
        <f t="shared" si="14"/>
        <v>60</v>
      </c>
      <c r="O122" s="102">
        <v>6</v>
      </c>
      <c r="P122" s="103">
        <v>54</v>
      </c>
      <c r="Q122" s="31">
        <v>0</v>
      </c>
      <c r="R122" s="32">
        <v>4</v>
      </c>
      <c r="S122" s="36">
        <v>0</v>
      </c>
      <c r="T122" s="32">
        <v>41</v>
      </c>
      <c r="U122" s="40">
        <v>14</v>
      </c>
      <c r="V122" s="32">
        <v>30</v>
      </c>
      <c r="W122" s="94">
        <v>66</v>
      </c>
      <c r="X122" s="31">
        <v>0</v>
      </c>
      <c r="Y122" s="32">
        <v>0</v>
      </c>
      <c r="Z122" s="113"/>
      <c r="AA122" s="32"/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81</v>
      </c>
      <c r="K123" s="98">
        <v>60</v>
      </c>
      <c r="L123" s="99">
        <v>21</v>
      </c>
      <c r="M123" s="100">
        <v>0</v>
      </c>
      <c r="N123" s="101">
        <f t="shared" si="14"/>
        <v>81</v>
      </c>
      <c r="O123" s="102">
        <v>0</v>
      </c>
      <c r="P123" s="103">
        <v>81</v>
      </c>
      <c r="Q123" s="31">
        <v>0</v>
      </c>
      <c r="R123" s="32">
        <v>70</v>
      </c>
      <c r="S123" s="36">
        <v>3</v>
      </c>
      <c r="T123" s="32">
        <v>77</v>
      </c>
      <c r="U123" s="40">
        <v>3</v>
      </c>
      <c r="V123" s="32">
        <v>4</v>
      </c>
      <c r="W123" s="94">
        <v>169</v>
      </c>
      <c r="X123" s="31">
        <v>0</v>
      </c>
      <c r="Y123" s="32">
        <v>2</v>
      </c>
      <c r="Z123" s="113"/>
      <c r="AA123" s="32"/>
      <c r="AB123" s="28">
        <v>84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26</v>
      </c>
      <c r="K124" s="36">
        <v>23</v>
      </c>
      <c r="L124" s="37">
        <v>3</v>
      </c>
      <c r="M124" s="104">
        <v>0</v>
      </c>
      <c r="N124" s="101">
        <f t="shared" si="14"/>
        <v>26</v>
      </c>
      <c r="O124" s="40">
        <v>12</v>
      </c>
      <c r="P124" s="94">
        <v>14</v>
      </c>
      <c r="Q124" s="31">
        <v>0</v>
      </c>
      <c r="R124" s="32">
        <v>4</v>
      </c>
      <c r="S124" s="36">
        <v>1</v>
      </c>
      <c r="T124" s="32">
        <v>7</v>
      </c>
      <c r="U124" s="40">
        <v>21</v>
      </c>
      <c r="V124" s="32">
        <v>15</v>
      </c>
      <c r="W124" s="94">
        <v>0</v>
      </c>
      <c r="X124" s="31">
        <v>1</v>
      </c>
      <c r="Y124" s="32">
        <v>9</v>
      </c>
      <c r="Z124" s="113"/>
      <c r="AA124" s="32"/>
      <c r="AB124" s="28">
        <v>0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24</v>
      </c>
      <c r="K125" s="36">
        <v>22</v>
      </c>
      <c r="L125" s="37">
        <v>2</v>
      </c>
      <c r="M125" s="104">
        <v>0</v>
      </c>
      <c r="N125" s="101">
        <f t="shared" si="14"/>
        <v>25</v>
      </c>
      <c r="O125" s="40">
        <v>25</v>
      </c>
      <c r="P125" s="94">
        <v>0</v>
      </c>
      <c r="Q125" s="31">
        <v>1</v>
      </c>
      <c r="R125" s="32">
        <v>0</v>
      </c>
      <c r="S125" s="36">
        <v>35</v>
      </c>
      <c r="T125" s="32">
        <v>0</v>
      </c>
      <c r="U125" s="40">
        <v>10</v>
      </c>
      <c r="V125" s="32">
        <v>1</v>
      </c>
      <c r="W125" s="94">
        <v>0</v>
      </c>
      <c r="X125" s="31">
        <v>0</v>
      </c>
      <c r="Y125" s="32">
        <v>4</v>
      </c>
      <c r="Z125" s="113"/>
      <c r="AA125" s="32"/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118</v>
      </c>
      <c r="K126" s="106">
        <v>110</v>
      </c>
      <c r="L126" s="107">
        <v>8</v>
      </c>
      <c r="M126" s="108">
        <v>0</v>
      </c>
      <c r="N126" s="101">
        <f t="shared" si="14"/>
        <v>136</v>
      </c>
      <c r="O126" s="92">
        <v>16</v>
      </c>
      <c r="P126" s="93">
        <v>120</v>
      </c>
      <c r="Q126" s="31">
        <v>0</v>
      </c>
      <c r="R126" s="32">
        <v>16</v>
      </c>
      <c r="S126" s="36">
        <v>0</v>
      </c>
      <c r="T126" s="32">
        <v>78</v>
      </c>
      <c r="U126" s="40">
        <v>46</v>
      </c>
      <c r="V126" s="32">
        <v>52</v>
      </c>
      <c r="W126" s="94">
        <v>10</v>
      </c>
      <c r="X126" s="31">
        <v>0</v>
      </c>
      <c r="Y126" s="32">
        <v>194</v>
      </c>
      <c r="Z126" s="113"/>
      <c r="AA126" s="32"/>
      <c r="AB126" s="28">
        <v>0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21</v>
      </c>
      <c r="K128" s="98">
        <v>17</v>
      </c>
      <c r="L128" s="99">
        <v>4</v>
      </c>
      <c r="M128" s="100">
        <v>0</v>
      </c>
      <c r="N128" s="101">
        <f t="shared" si="14"/>
        <v>21</v>
      </c>
      <c r="O128" s="102">
        <v>0</v>
      </c>
      <c r="P128" s="103">
        <v>21</v>
      </c>
      <c r="Q128" s="31">
        <v>0</v>
      </c>
      <c r="R128" s="32">
        <v>0</v>
      </c>
      <c r="S128" s="36">
        <v>0</v>
      </c>
      <c r="T128" s="32">
        <v>0</v>
      </c>
      <c r="U128" s="40">
        <v>0</v>
      </c>
      <c r="V128" s="32">
        <v>0</v>
      </c>
      <c r="W128" s="94">
        <v>0</v>
      </c>
      <c r="X128" s="31">
        <v>0</v>
      </c>
      <c r="Y128" s="32">
        <v>1</v>
      </c>
      <c r="Z128" s="113"/>
      <c r="AA128" s="32"/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14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242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823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853</v>
      </c>
      <c r="K136" s="70">
        <f t="shared" si="17"/>
        <v>775</v>
      </c>
      <c r="L136" s="66">
        <f t="shared" si="17"/>
        <v>78</v>
      </c>
      <c r="M136" s="66">
        <f t="shared" si="17"/>
        <v>0</v>
      </c>
      <c r="N136" s="123">
        <f>SUM(N76:N135)</f>
        <v>903</v>
      </c>
      <c r="O136" s="65">
        <f t="shared" si="17"/>
        <v>176</v>
      </c>
      <c r="P136" s="68">
        <f t="shared" si="17"/>
        <v>727</v>
      </c>
      <c r="Q136" s="70">
        <f t="shared" si="17"/>
        <v>12</v>
      </c>
      <c r="R136" s="124">
        <f>SUM(R76:R135)</f>
        <v>139</v>
      </c>
      <c r="S136" s="824">
        <f>SUM(S76:S135)</f>
        <v>119</v>
      </c>
      <c r="T136" s="825">
        <f>SUM(T76:T135)</f>
        <v>456</v>
      </c>
      <c r="U136" s="65">
        <f t="shared" si="17"/>
        <v>261</v>
      </c>
      <c r="V136" s="67">
        <f t="shared" si="17"/>
        <v>386</v>
      </c>
      <c r="W136" s="124">
        <f>SUM(W76:W135)</f>
        <v>3044</v>
      </c>
      <c r="X136" s="69">
        <f t="shared" ref="X136:AI136" si="18">SUM(X76:X135)</f>
        <v>21</v>
      </c>
      <c r="Y136" s="67">
        <f t="shared" si="18"/>
        <v>531</v>
      </c>
      <c r="Z136" s="124">
        <f t="shared" si="18"/>
        <v>0</v>
      </c>
      <c r="AA136" s="124">
        <f t="shared" si="18"/>
        <v>0</v>
      </c>
      <c r="AB136" s="124">
        <f t="shared" si="18"/>
        <v>84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4</v>
      </c>
      <c r="AH136" s="66">
        <f t="shared" si="18"/>
        <v>17</v>
      </c>
      <c r="AI136" s="124">
        <f t="shared" si="18"/>
        <v>17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823" t="s">
        <v>129</v>
      </c>
      <c r="B138" s="938" t="s">
        <v>99</v>
      </c>
      <c r="C138" s="784" t="s">
        <v>13</v>
      </c>
      <c r="D138" s="785" t="s">
        <v>14</v>
      </c>
      <c r="E138" s="786" t="s">
        <v>15</v>
      </c>
      <c r="F138" s="786" t="s">
        <v>16</v>
      </c>
      <c r="G138" s="786" t="s">
        <v>17</v>
      </c>
      <c r="H138" s="787" t="s">
        <v>18</v>
      </c>
      <c r="I138" s="787" t="s">
        <v>19</v>
      </c>
      <c r="J138" s="787" t="s">
        <v>20</v>
      </c>
      <c r="K138" s="787" t="s">
        <v>21</v>
      </c>
      <c r="L138" s="787" t="s">
        <v>22</v>
      </c>
      <c r="M138" s="787" t="s">
        <v>23</v>
      </c>
      <c r="N138" s="787" t="s">
        <v>24</v>
      </c>
      <c r="O138" s="787" t="s">
        <v>25</v>
      </c>
      <c r="P138" s="787" t="s">
        <v>26</v>
      </c>
      <c r="Q138" s="787" t="s">
        <v>27</v>
      </c>
      <c r="R138" s="787" t="s">
        <v>28</v>
      </c>
      <c r="S138" s="827" t="s">
        <v>130</v>
      </c>
      <c r="T138" s="828" t="s">
        <v>131</v>
      </c>
      <c r="U138" s="828" t="s">
        <v>132</v>
      </c>
    </row>
    <row r="139" spans="1:66" x14ac:dyDescent="0.25">
      <c r="A139" s="795" t="s">
        <v>133</v>
      </c>
      <c r="B139" s="829">
        <f>SUM(C139:S139)</f>
        <v>0</v>
      </c>
      <c r="C139" s="791"/>
      <c r="D139" s="792"/>
      <c r="E139" s="792"/>
      <c r="F139" s="792"/>
      <c r="G139" s="792"/>
      <c r="H139" s="792"/>
      <c r="I139" s="792"/>
      <c r="J139" s="792"/>
      <c r="K139" s="792"/>
      <c r="L139" s="792"/>
      <c r="M139" s="792"/>
      <c r="N139" s="792"/>
      <c r="O139" s="792"/>
      <c r="P139" s="792"/>
      <c r="Q139" s="792"/>
      <c r="R139" s="792"/>
      <c r="S139" s="830"/>
      <c r="T139" s="831"/>
      <c r="U139" s="831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127</v>
      </c>
      <c r="C140" s="36">
        <v>0</v>
      </c>
      <c r="D140" s="37">
        <v>11</v>
      </c>
      <c r="E140" s="37">
        <v>18</v>
      </c>
      <c r="F140" s="37">
        <v>5</v>
      </c>
      <c r="G140" s="37">
        <v>3</v>
      </c>
      <c r="H140" s="37">
        <v>5</v>
      </c>
      <c r="I140" s="37">
        <v>4</v>
      </c>
      <c r="J140" s="37">
        <v>4</v>
      </c>
      <c r="K140" s="37">
        <v>4</v>
      </c>
      <c r="L140" s="37">
        <v>7</v>
      </c>
      <c r="M140" s="37">
        <v>10</v>
      </c>
      <c r="N140" s="37">
        <v>15</v>
      </c>
      <c r="O140" s="37">
        <v>16</v>
      </c>
      <c r="P140" s="37">
        <v>11</v>
      </c>
      <c r="Q140" s="37">
        <v>9</v>
      </c>
      <c r="R140" s="37">
        <v>3</v>
      </c>
      <c r="S140" s="135">
        <v>2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234</v>
      </c>
      <c r="C141" s="36">
        <v>0</v>
      </c>
      <c r="D141" s="37">
        <v>0</v>
      </c>
      <c r="E141" s="37">
        <v>1</v>
      </c>
      <c r="F141" s="37">
        <v>3</v>
      </c>
      <c r="G141" s="37">
        <v>3</v>
      </c>
      <c r="H141" s="37">
        <v>6</v>
      </c>
      <c r="I141" s="37">
        <v>5</v>
      </c>
      <c r="J141" s="37">
        <v>12</v>
      </c>
      <c r="K141" s="37">
        <v>18</v>
      </c>
      <c r="L141" s="37">
        <v>29</v>
      </c>
      <c r="M141" s="37">
        <v>36</v>
      </c>
      <c r="N141" s="37">
        <v>21</v>
      </c>
      <c r="O141" s="37">
        <v>36</v>
      </c>
      <c r="P141" s="37">
        <v>23</v>
      </c>
      <c r="Q141" s="37">
        <v>22</v>
      </c>
      <c r="R141" s="37">
        <v>16</v>
      </c>
      <c r="S141" s="135">
        <v>3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171</v>
      </c>
      <c r="C142" s="36">
        <v>0</v>
      </c>
      <c r="D142" s="37">
        <v>0</v>
      </c>
      <c r="E142" s="37">
        <v>1</v>
      </c>
      <c r="F142" s="37">
        <v>4</v>
      </c>
      <c r="G142" s="37">
        <v>13</v>
      </c>
      <c r="H142" s="37">
        <v>52</v>
      </c>
      <c r="I142" s="37">
        <v>49</v>
      </c>
      <c r="J142" s="37">
        <v>37</v>
      </c>
      <c r="K142" s="37">
        <v>13</v>
      </c>
      <c r="L142" s="37">
        <v>2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64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3</v>
      </c>
      <c r="L144" s="37">
        <v>2</v>
      </c>
      <c r="M144" s="37">
        <v>4</v>
      </c>
      <c r="N144" s="37">
        <v>6</v>
      </c>
      <c r="O144" s="37">
        <v>13</v>
      </c>
      <c r="P144" s="37">
        <v>6</v>
      </c>
      <c r="Q144" s="37">
        <v>11</v>
      </c>
      <c r="R144" s="37">
        <v>19</v>
      </c>
      <c r="S144" s="135">
        <v>0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195</v>
      </c>
      <c r="C145" s="36">
        <v>0</v>
      </c>
      <c r="D145" s="37">
        <v>0</v>
      </c>
      <c r="E145" s="37">
        <v>0</v>
      </c>
      <c r="F145" s="37">
        <v>0</v>
      </c>
      <c r="G145" s="37">
        <v>2</v>
      </c>
      <c r="H145" s="37">
        <v>0</v>
      </c>
      <c r="I145" s="37">
        <v>1</v>
      </c>
      <c r="J145" s="37">
        <v>1</v>
      </c>
      <c r="K145" s="37">
        <v>5</v>
      </c>
      <c r="L145" s="37">
        <v>8</v>
      </c>
      <c r="M145" s="37">
        <v>7</v>
      </c>
      <c r="N145" s="37">
        <v>9</v>
      </c>
      <c r="O145" s="37">
        <v>18</v>
      </c>
      <c r="P145" s="37">
        <v>19</v>
      </c>
      <c r="Q145" s="37">
        <v>43</v>
      </c>
      <c r="R145" s="37">
        <v>29</v>
      </c>
      <c r="S145" s="135">
        <v>53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233</v>
      </c>
      <c r="C147" s="36">
        <v>0</v>
      </c>
      <c r="D147" s="37">
        <v>0</v>
      </c>
      <c r="E147" s="37">
        <v>0</v>
      </c>
      <c r="F147" s="37">
        <v>0</v>
      </c>
      <c r="G147" s="37">
        <v>4</v>
      </c>
      <c r="H147" s="37">
        <v>19</v>
      </c>
      <c r="I147" s="37">
        <v>45</v>
      </c>
      <c r="J147" s="37">
        <v>39</v>
      </c>
      <c r="K147" s="37">
        <v>31</v>
      </c>
      <c r="L147" s="37">
        <v>31</v>
      </c>
      <c r="M147" s="37">
        <v>24</v>
      </c>
      <c r="N147" s="37">
        <v>13</v>
      </c>
      <c r="O147" s="37">
        <v>13</v>
      </c>
      <c r="P147" s="37">
        <v>8</v>
      </c>
      <c r="Q147" s="37">
        <v>5</v>
      </c>
      <c r="R147" s="37">
        <v>1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144</v>
      </c>
      <c r="C149" s="36">
        <v>0</v>
      </c>
      <c r="D149" s="37">
        <v>43</v>
      </c>
      <c r="E149" s="37">
        <v>57</v>
      </c>
      <c r="F149" s="37">
        <v>43</v>
      </c>
      <c r="G149" s="37">
        <v>1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83</v>
      </c>
      <c r="C150" s="36">
        <v>52</v>
      </c>
      <c r="D150" s="37">
        <v>14</v>
      </c>
      <c r="E150" s="37">
        <v>11</v>
      </c>
      <c r="F150" s="37">
        <v>6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20</v>
      </c>
      <c r="C151" s="36">
        <v>0</v>
      </c>
      <c r="D151" s="37">
        <v>0</v>
      </c>
      <c r="E151" s="37">
        <v>0</v>
      </c>
      <c r="F151" s="37">
        <v>0</v>
      </c>
      <c r="G151" s="37">
        <v>1</v>
      </c>
      <c r="H151" s="37">
        <v>2</v>
      </c>
      <c r="I151" s="37">
        <v>3</v>
      </c>
      <c r="J151" s="37">
        <v>7</v>
      </c>
      <c r="K151" s="37">
        <v>1</v>
      </c>
      <c r="L151" s="37">
        <v>1</v>
      </c>
      <c r="M151" s="37">
        <v>4</v>
      </c>
      <c r="N151" s="37">
        <v>1</v>
      </c>
      <c r="O151" s="37">
        <v>0</v>
      </c>
      <c r="P151" s="37">
        <v>0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4</v>
      </c>
      <c r="C152" s="36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1</v>
      </c>
      <c r="J152" s="37">
        <v>2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1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79</v>
      </c>
      <c r="C153" s="36">
        <v>0</v>
      </c>
      <c r="D153" s="37">
        <v>0</v>
      </c>
      <c r="E153" s="37">
        <v>0</v>
      </c>
      <c r="F153" s="37">
        <v>0</v>
      </c>
      <c r="G153" s="37">
        <v>2</v>
      </c>
      <c r="H153" s="37">
        <v>4</v>
      </c>
      <c r="I153" s="37">
        <v>6</v>
      </c>
      <c r="J153" s="37">
        <v>9</v>
      </c>
      <c r="K153" s="37">
        <v>13</v>
      </c>
      <c r="L153" s="37">
        <v>9</v>
      </c>
      <c r="M153" s="37">
        <v>8</v>
      </c>
      <c r="N153" s="37">
        <v>8</v>
      </c>
      <c r="O153" s="37">
        <v>7</v>
      </c>
      <c r="P153" s="37">
        <v>4</v>
      </c>
      <c r="Q153" s="37">
        <v>6</v>
      </c>
      <c r="R153" s="37">
        <v>3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40"/>
      <c r="T154" s="141"/>
      <c r="U154" s="141"/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797">
        <f>SUM(B139:B154)</f>
        <v>1354</v>
      </c>
      <c r="C155" s="70">
        <f t="shared" ref="C155:T155" si="27">SUM(C139:C154)</f>
        <v>52</v>
      </c>
      <c r="D155" s="66">
        <f t="shared" si="27"/>
        <v>68</v>
      </c>
      <c r="E155" s="66">
        <f t="shared" si="27"/>
        <v>88</v>
      </c>
      <c r="F155" s="66">
        <f t="shared" si="27"/>
        <v>61</v>
      </c>
      <c r="G155" s="66">
        <f t="shared" si="27"/>
        <v>29</v>
      </c>
      <c r="H155" s="66">
        <f>SUM(H139:H154)</f>
        <v>88</v>
      </c>
      <c r="I155" s="66">
        <f t="shared" si="27"/>
        <v>114</v>
      </c>
      <c r="J155" s="66">
        <f t="shared" si="27"/>
        <v>111</v>
      </c>
      <c r="K155" s="66">
        <f t="shared" si="27"/>
        <v>88</v>
      </c>
      <c r="L155" s="66">
        <f t="shared" si="27"/>
        <v>89</v>
      </c>
      <c r="M155" s="66">
        <f t="shared" si="27"/>
        <v>93</v>
      </c>
      <c r="N155" s="66">
        <f t="shared" si="27"/>
        <v>73</v>
      </c>
      <c r="O155" s="66">
        <f t="shared" si="27"/>
        <v>103</v>
      </c>
      <c r="P155" s="66">
        <f t="shared" si="27"/>
        <v>72</v>
      </c>
      <c r="Q155" s="66">
        <f t="shared" si="27"/>
        <v>96</v>
      </c>
      <c r="R155" s="66">
        <f t="shared" si="27"/>
        <v>71</v>
      </c>
      <c r="S155" s="143">
        <f t="shared" si="27"/>
        <v>58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939" t="s">
        <v>151</v>
      </c>
      <c r="B157" s="940"/>
      <c r="C157" s="939" t="s">
        <v>149</v>
      </c>
      <c r="D157" s="538"/>
      <c r="E157" s="940"/>
      <c r="F157" s="782" t="s">
        <v>152</v>
      </c>
      <c r="G157" s="926"/>
      <c r="H157" s="926"/>
      <c r="I157" s="926"/>
      <c r="J157" s="926"/>
      <c r="K157" s="926"/>
      <c r="L157" s="926"/>
      <c r="M157" s="926"/>
      <c r="N157" s="926"/>
      <c r="O157" s="926"/>
      <c r="P157" s="926"/>
      <c r="Q157" s="926"/>
      <c r="R157" s="926"/>
      <c r="S157" s="926"/>
      <c r="T157" s="926"/>
      <c r="U157" s="926"/>
      <c r="V157" s="926"/>
      <c r="W157" s="926"/>
      <c r="X157" s="926"/>
      <c r="Y157" s="926"/>
      <c r="Z157" s="926"/>
      <c r="AA157" s="926"/>
      <c r="AB157" s="926"/>
      <c r="AC157" s="926"/>
      <c r="AD157" s="926"/>
      <c r="AE157" s="926"/>
      <c r="AF157" s="926"/>
      <c r="AG157" s="926"/>
      <c r="AH157" s="926"/>
      <c r="AI157" s="926"/>
      <c r="AJ157" s="926"/>
      <c r="AK157" s="926"/>
      <c r="AL157" s="926"/>
      <c r="AM157" s="834"/>
      <c r="AN157" s="924" t="s">
        <v>9</v>
      </c>
      <c r="AO157" s="924" t="s">
        <v>153</v>
      </c>
      <c r="AP157" s="925" t="s">
        <v>154</v>
      </c>
      <c r="AQ157" s="924" t="s">
        <v>155</v>
      </c>
    </row>
    <row r="158" spans="1:67" x14ac:dyDescent="0.25">
      <c r="A158" s="518"/>
      <c r="B158" s="519"/>
      <c r="C158" s="505"/>
      <c r="D158" s="506"/>
      <c r="E158" s="507"/>
      <c r="F158" s="802" t="s">
        <v>13</v>
      </c>
      <c r="G158" s="803"/>
      <c r="H158" s="802" t="s">
        <v>14</v>
      </c>
      <c r="I158" s="803"/>
      <c r="J158" s="802" t="s">
        <v>15</v>
      </c>
      <c r="K158" s="803"/>
      <c r="L158" s="802" t="s">
        <v>16</v>
      </c>
      <c r="M158" s="803"/>
      <c r="N158" s="802" t="s">
        <v>17</v>
      </c>
      <c r="O158" s="803"/>
      <c r="P158" s="782" t="s">
        <v>18</v>
      </c>
      <c r="Q158" s="783"/>
      <c r="R158" s="782" t="s">
        <v>19</v>
      </c>
      <c r="S158" s="783"/>
      <c r="T158" s="782" t="s">
        <v>20</v>
      </c>
      <c r="U158" s="783"/>
      <c r="V158" s="782" t="s">
        <v>21</v>
      </c>
      <c r="W158" s="783"/>
      <c r="X158" s="782" t="s">
        <v>22</v>
      </c>
      <c r="Y158" s="783"/>
      <c r="Z158" s="782" t="s">
        <v>23</v>
      </c>
      <c r="AA158" s="783"/>
      <c r="AB158" s="782" t="s">
        <v>24</v>
      </c>
      <c r="AC158" s="783"/>
      <c r="AD158" s="782" t="s">
        <v>25</v>
      </c>
      <c r="AE158" s="783"/>
      <c r="AF158" s="782" t="s">
        <v>26</v>
      </c>
      <c r="AG158" s="783"/>
      <c r="AH158" s="782" t="s">
        <v>27</v>
      </c>
      <c r="AI158" s="783"/>
      <c r="AJ158" s="782" t="s">
        <v>28</v>
      </c>
      <c r="AK158" s="783"/>
      <c r="AL158" s="782" t="s">
        <v>29</v>
      </c>
      <c r="AM158" s="834"/>
      <c r="AN158" s="491"/>
      <c r="AO158" s="491"/>
      <c r="AP158" s="493"/>
      <c r="AQ158" s="491"/>
    </row>
    <row r="159" spans="1:67" x14ac:dyDescent="0.25">
      <c r="A159" s="505"/>
      <c r="B159" s="507"/>
      <c r="C159" s="790" t="s">
        <v>156</v>
      </c>
      <c r="D159" s="787" t="s">
        <v>30</v>
      </c>
      <c r="E159" s="835" t="s">
        <v>31</v>
      </c>
      <c r="F159" s="784" t="s">
        <v>30</v>
      </c>
      <c r="G159" s="941" t="s">
        <v>31</v>
      </c>
      <c r="H159" s="784" t="s">
        <v>30</v>
      </c>
      <c r="I159" s="941" t="s">
        <v>31</v>
      </c>
      <c r="J159" s="784" t="s">
        <v>30</v>
      </c>
      <c r="K159" s="941" t="s">
        <v>31</v>
      </c>
      <c r="L159" s="784" t="s">
        <v>30</v>
      </c>
      <c r="M159" s="941" t="s">
        <v>31</v>
      </c>
      <c r="N159" s="784" t="s">
        <v>30</v>
      </c>
      <c r="O159" s="941" t="s">
        <v>31</v>
      </c>
      <c r="P159" s="784" t="s">
        <v>30</v>
      </c>
      <c r="Q159" s="941" t="s">
        <v>31</v>
      </c>
      <c r="R159" s="784" t="s">
        <v>30</v>
      </c>
      <c r="S159" s="941" t="s">
        <v>31</v>
      </c>
      <c r="T159" s="784" t="s">
        <v>30</v>
      </c>
      <c r="U159" s="941" t="s">
        <v>31</v>
      </c>
      <c r="V159" s="784" t="s">
        <v>30</v>
      </c>
      <c r="W159" s="941" t="s">
        <v>31</v>
      </c>
      <c r="X159" s="784" t="s">
        <v>30</v>
      </c>
      <c r="Y159" s="941" t="s">
        <v>31</v>
      </c>
      <c r="Z159" s="784" t="s">
        <v>30</v>
      </c>
      <c r="AA159" s="941" t="s">
        <v>31</v>
      </c>
      <c r="AB159" s="784" t="s">
        <v>30</v>
      </c>
      <c r="AC159" s="941" t="s">
        <v>31</v>
      </c>
      <c r="AD159" s="784" t="s">
        <v>30</v>
      </c>
      <c r="AE159" s="941" t="s">
        <v>31</v>
      </c>
      <c r="AF159" s="784" t="s">
        <v>30</v>
      </c>
      <c r="AG159" s="941" t="s">
        <v>31</v>
      </c>
      <c r="AH159" s="784" t="s">
        <v>30</v>
      </c>
      <c r="AI159" s="941" t="s">
        <v>31</v>
      </c>
      <c r="AJ159" s="784" t="s">
        <v>30</v>
      </c>
      <c r="AK159" s="941" t="s">
        <v>31</v>
      </c>
      <c r="AL159" s="784" t="s">
        <v>30</v>
      </c>
      <c r="AM159" s="942" t="s">
        <v>31</v>
      </c>
      <c r="AN159" s="495"/>
      <c r="AO159" s="495"/>
      <c r="AP159" s="494"/>
      <c r="AQ159" s="495"/>
    </row>
    <row r="160" spans="1:67" x14ac:dyDescent="0.25">
      <c r="A160" s="943" t="s">
        <v>157</v>
      </c>
      <c r="B160" s="944"/>
      <c r="C160" s="840">
        <f>SUM(D160+E160)</f>
        <v>973</v>
      </c>
      <c r="D160" s="945">
        <f>SUM(F160+H160+J160+L160+N160+P160+R160+T160+V160+X160+Z160+AB160+AD160+AF160+AH160+AJ160+AL160)</f>
        <v>444</v>
      </c>
      <c r="E160" s="946">
        <f>SUM(G160+I160+K160+M160+O160+Q160+S160+U160+W160+Y160+AA160+AC160+AE160+AG160+AI160+AK160+AM160)</f>
        <v>529</v>
      </c>
      <c r="F160" s="935">
        <v>6</v>
      </c>
      <c r="G160" s="947">
        <v>2</v>
      </c>
      <c r="H160" s="935">
        <v>16</v>
      </c>
      <c r="I160" s="947">
        <v>3</v>
      </c>
      <c r="J160" s="935">
        <v>3</v>
      </c>
      <c r="K160" s="948">
        <v>6</v>
      </c>
      <c r="L160" s="935">
        <v>4</v>
      </c>
      <c r="M160" s="948">
        <v>4</v>
      </c>
      <c r="N160" s="935">
        <v>9</v>
      </c>
      <c r="O160" s="948">
        <v>8</v>
      </c>
      <c r="P160" s="935">
        <v>2</v>
      </c>
      <c r="Q160" s="948">
        <v>11</v>
      </c>
      <c r="R160" s="935">
        <v>5</v>
      </c>
      <c r="S160" s="948">
        <v>15</v>
      </c>
      <c r="T160" s="935">
        <v>4</v>
      </c>
      <c r="U160" s="948">
        <v>25</v>
      </c>
      <c r="V160" s="935">
        <v>12</v>
      </c>
      <c r="W160" s="948">
        <v>23</v>
      </c>
      <c r="X160" s="935">
        <v>17</v>
      </c>
      <c r="Y160" s="948">
        <v>27</v>
      </c>
      <c r="Z160" s="935">
        <v>24</v>
      </c>
      <c r="AA160" s="948">
        <v>36</v>
      </c>
      <c r="AB160" s="935">
        <v>31</v>
      </c>
      <c r="AC160" s="948">
        <v>41</v>
      </c>
      <c r="AD160" s="935">
        <v>48</v>
      </c>
      <c r="AE160" s="948">
        <v>66</v>
      </c>
      <c r="AF160" s="935">
        <v>71</v>
      </c>
      <c r="AG160" s="948">
        <v>58</v>
      </c>
      <c r="AH160" s="935">
        <v>71</v>
      </c>
      <c r="AI160" s="948">
        <v>82</v>
      </c>
      <c r="AJ160" s="935">
        <v>69</v>
      </c>
      <c r="AK160" s="948">
        <v>60</v>
      </c>
      <c r="AL160" s="949">
        <v>52</v>
      </c>
      <c r="AM160" s="950">
        <v>62</v>
      </c>
      <c r="AN160" s="947">
        <v>973</v>
      </c>
      <c r="AO160" s="951">
        <v>745</v>
      </c>
      <c r="AP160" s="951">
        <v>0</v>
      </c>
      <c r="AQ160" s="947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925" t="s">
        <v>158</v>
      </c>
      <c r="B161" s="795" t="s">
        <v>159</v>
      </c>
      <c r="C161" s="153">
        <f>SUM(D161:E161)</f>
        <v>193</v>
      </c>
      <c r="D161" s="842"/>
      <c r="E161" s="843">
        <f>SUM(K161+M161+O161+Q161+S161+U161+W161+Y161+AA161+AC161+AE161+AG161+AI161+AK161+AM161)</f>
        <v>193</v>
      </c>
      <c r="F161" s="844"/>
      <c r="G161" s="845"/>
      <c r="H161" s="844"/>
      <c r="I161" s="845"/>
      <c r="J161" s="844"/>
      <c r="K161" s="821">
        <v>1</v>
      </c>
      <c r="L161" s="844"/>
      <c r="M161" s="821">
        <v>5</v>
      </c>
      <c r="N161" s="844"/>
      <c r="O161" s="821">
        <v>15</v>
      </c>
      <c r="P161" s="844"/>
      <c r="Q161" s="821">
        <v>57</v>
      </c>
      <c r="R161" s="844"/>
      <c r="S161" s="821">
        <v>56</v>
      </c>
      <c r="T161" s="844"/>
      <c r="U161" s="821">
        <v>42</v>
      </c>
      <c r="V161" s="844"/>
      <c r="W161" s="821">
        <v>15</v>
      </c>
      <c r="X161" s="844"/>
      <c r="Y161" s="821">
        <v>2</v>
      </c>
      <c r="Z161" s="844"/>
      <c r="AA161" s="821"/>
      <c r="AB161" s="844"/>
      <c r="AC161" s="821"/>
      <c r="AD161" s="844"/>
      <c r="AE161" s="821"/>
      <c r="AF161" s="844"/>
      <c r="AG161" s="821"/>
      <c r="AH161" s="844"/>
      <c r="AI161" s="821"/>
      <c r="AJ161" s="844"/>
      <c r="AK161" s="821"/>
      <c r="AL161" s="844"/>
      <c r="AM161" s="830"/>
      <c r="AN161" s="831">
        <v>193</v>
      </c>
      <c r="AO161" s="846">
        <v>0</v>
      </c>
      <c r="AP161" s="846">
        <v>0</v>
      </c>
      <c r="AQ161" s="831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/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411</v>
      </c>
      <c r="D163" s="165">
        <f>SUM(F163+H163+J163+L163+N163+P163+R163+T163+V163+X163+Z163+AB163+AD163+AF163+AH163+AJ163+AL163)</f>
        <v>137</v>
      </c>
      <c r="E163" s="166">
        <f>SUM(G163+I163+K163+M163+O163+Q163+S163+U163+W163+Y163+AA163+AC163+AE163+AG163+AI163+AK163+AM163)</f>
        <v>274</v>
      </c>
      <c r="F163" s="36">
        <v>1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0</v>
      </c>
      <c r="M163" s="32">
        <v>2</v>
      </c>
      <c r="N163" s="36">
        <v>9</v>
      </c>
      <c r="O163" s="32">
        <v>5</v>
      </c>
      <c r="P163" s="36">
        <v>15</v>
      </c>
      <c r="Q163" s="32">
        <v>32</v>
      </c>
      <c r="R163" s="36">
        <v>19</v>
      </c>
      <c r="S163" s="32">
        <v>42</v>
      </c>
      <c r="T163" s="36">
        <v>25</v>
      </c>
      <c r="U163" s="32">
        <v>43</v>
      </c>
      <c r="V163" s="36">
        <v>15</v>
      </c>
      <c r="W163" s="32">
        <v>31</v>
      </c>
      <c r="X163" s="36">
        <v>11</v>
      </c>
      <c r="Y163" s="32">
        <v>30</v>
      </c>
      <c r="Z163" s="36">
        <v>15</v>
      </c>
      <c r="AA163" s="32">
        <v>29</v>
      </c>
      <c r="AB163" s="36">
        <v>13</v>
      </c>
      <c r="AC163" s="32">
        <v>28</v>
      </c>
      <c r="AD163" s="36">
        <v>5</v>
      </c>
      <c r="AE163" s="32">
        <v>14</v>
      </c>
      <c r="AF163" s="36">
        <v>2</v>
      </c>
      <c r="AG163" s="32">
        <v>9</v>
      </c>
      <c r="AH163" s="36">
        <v>5</v>
      </c>
      <c r="AI163" s="32">
        <v>4</v>
      </c>
      <c r="AJ163" s="36">
        <v>1</v>
      </c>
      <c r="AK163" s="32">
        <v>2</v>
      </c>
      <c r="AL163" s="31">
        <v>1</v>
      </c>
      <c r="AM163" s="135">
        <v>3</v>
      </c>
      <c r="AN163" s="38">
        <v>411</v>
      </c>
      <c r="AO163" s="113">
        <v>144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/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847" t="s">
        <v>163</v>
      </c>
      <c r="B165" s="848"/>
      <c r="C165" s="175">
        <f t="shared" si="37"/>
        <v>559</v>
      </c>
      <c r="D165" s="176">
        <f t="shared" ref="D165:E170" si="38">SUM(F165+H165+J165+L165+N165+P165+R165+T165+V165+X165+Z165+AB165+AD165+AF165+AH165+AJ165+AL165)</f>
        <v>232</v>
      </c>
      <c r="E165" s="177">
        <f t="shared" si="38"/>
        <v>327</v>
      </c>
      <c r="F165" s="27">
        <v>59</v>
      </c>
      <c r="G165" s="26">
        <v>49</v>
      </c>
      <c r="H165" s="27">
        <v>18</v>
      </c>
      <c r="I165" s="26">
        <v>14</v>
      </c>
      <c r="J165" s="27">
        <v>14</v>
      </c>
      <c r="K165" s="28">
        <v>14</v>
      </c>
      <c r="L165" s="27">
        <v>8</v>
      </c>
      <c r="M165" s="28">
        <v>11</v>
      </c>
      <c r="N165" s="27">
        <v>6</v>
      </c>
      <c r="O165" s="28">
        <v>4</v>
      </c>
      <c r="P165" s="27">
        <v>0</v>
      </c>
      <c r="Q165" s="28">
        <v>10</v>
      </c>
      <c r="R165" s="27">
        <v>3</v>
      </c>
      <c r="S165" s="28">
        <v>9</v>
      </c>
      <c r="T165" s="27">
        <v>4</v>
      </c>
      <c r="U165" s="28">
        <v>10</v>
      </c>
      <c r="V165" s="27">
        <v>2</v>
      </c>
      <c r="W165" s="28">
        <v>14</v>
      </c>
      <c r="X165" s="27">
        <v>5</v>
      </c>
      <c r="Y165" s="28">
        <v>21</v>
      </c>
      <c r="Z165" s="27">
        <v>5</v>
      </c>
      <c r="AA165" s="28">
        <v>20</v>
      </c>
      <c r="AB165" s="27">
        <v>10</v>
      </c>
      <c r="AC165" s="28">
        <v>21</v>
      </c>
      <c r="AD165" s="27">
        <v>15</v>
      </c>
      <c r="AE165" s="28">
        <v>21</v>
      </c>
      <c r="AF165" s="27">
        <v>19</v>
      </c>
      <c r="AG165" s="28">
        <v>24</v>
      </c>
      <c r="AH165" s="27">
        <v>11</v>
      </c>
      <c r="AI165" s="26">
        <v>31</v>
      </c>
      <c r="AJ165" s="27">
        <v>22</v>
      </c>
      <c r="AK165" s="26">
        <v>17</v>
      </c>
      <c r="AL165" s="51">
        <v>31</v>
      </c>
      <c r="AM165" s="161">
        <v>37</v>
      </c>
      <c r="AN165" s="26">
        <v>559</v>
      </c>
      <c r="AO165" s="162">
        <v>453</v>
      </c>
      <c r="AP165" s="162">
        <v>0</v>
      </c>
      <c r="AQ165" s="26">
        <v>1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157</v>
      </c>
      <c r="D166" s="165">
        <f t="shared" si="38"/>
        <v>28</v>
      </c>
      <c r="E166" s="166">
        <f t="shared" si="38"/>
        <v>129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2</v>
      </c>
      <c r="M166" s="32">
        <v>2</v>
      </c>
      <c r="N166" s="36">
        <v>3</v>
      </c>
      <c r="O166" s="32">
        <v>2</v>
      </c>
      <c r="P166" s="36">
        <v>2</v>
      </c>
      <c r="Q166" s="32">
        <v>6</v>
      </c>
      <c r="R166" s="36">
        <v>1</v>
      </c>
      <c r="S166" s="32">
        <v>5</v>
      </c>
      <c r="T166" s="36">
        <v>0</v>
      </c>
      <c r="U166" s="32">
        <v>14</v>
      </c>
      <c r="V166" s="36">
        <v>0</v>
      </c>
      <c r="W166" s="32">
        <v>10</v>
      </c>
      <c r="X166" s="36">
        <v>2</v>
      </c>
      <c r="Y166" s="32">
        <v>19</v>
      </c>
      <c r="Z166" s="36">
        <v>1</v>
      </c>
      <c r="AA166" s="32">
        <v>14</v>
      </c>
      <c r="AB166" s="36">
        <v>0</v>
      </c>
      <c r="AC166" s="38">
        <v>15</v>
      </c>
      <c r="AD166" s="36">
        <v>2</v>
      </c>
      <c r="AE166" s="38">
        <v>5</v>
      </c>
      <c r="AF166" s="36">
        <v>4</v>
      </c>
      <c r="AG166" s="38">
        <v>9</v>
      </c>
      <c r="AH166" s="36">
        <v>2</v>
      </c>
      <c r="AI166" s="38">
        <v>24</v>
      </c>
      <c r="AJ166" s="36">
        <v>5</v>
      </c>
      <c r="AK166" s="38">
        <v>1</v>
      </c>
      <c r="AL166" s="31">
        <v>4</v>
      </c>
      <c r="AM166" s="135">
        <v>3</v>
      </c>
      <c r="AN166" s="38">
        <v>157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18</v>
      </c>
      <c r="D167" s="180">
        <f t="shared" si="38"/>
        <v>10</v>
      </c>
      <c r="E167" s="166">
        <f t="shared" si="38"/>
        <v>8</v>
      </c>
      <c r="F167" s="36">
        <v>4</v>
      </c>
      <c r="G167" s="38">
        <v>3</v>
      </c>
      <c r="H167" s="36">
        <v>5</v>
      </c>
      <c r="I167" s="38">
        <v>4</v>
      </c>
      <c r="J167" s="36">
        <v>1</v>
      </c>
      <c r="K167" s="32">
        <v>1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0</v>
      </c>
      <c r="AE167" s="38">
        <v>0</v>
      </c>
      <c r="AF167" s="36">
        <v>0</v>
      </c>
      <c r="AG167" s="38">
        <v>0</v>
      </c>
      <c r="AH167" s="36">
        <v>0</v>
      </c>
      <c r="AI167" s="38">
        <v>0</v>
      </c>
      <c r="AJ167" s="36">
        <v>0</v>
      </c>
      <c r="AK167" s="38">
        <v>0</v>
      </c>
      <c r="AL167" s="31">
        <v>0</v>
      </c>
      <c r="AM167" s="135">
        <v>0</v>
      </c>
      <c r="AN167" s="38">
        <v>18</v>
      </c>
      <c r="AO167" s="113">
        <v>15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399</v>
      </c>
      <c r="D168" s="165">
        <f t="shared" si="38"/>
        <v>163</v>
      </c>
      <c r="E168" s="166">
        <f t="shared" si="38"/>
        <v>236</v>
      </c>
      <c r="F168" s="36">
        <v>3</v>
      </c>
      <c r="G168" s="38">
        <v>4</v>
      </c>
      <c r="H168" s="36">
        <v>28</v>
      </c>
      <c r="I168" s="38">
        <v>34</v>
      </c>
      <c r="J168" s="36">
        <v>23</v>
      </c>
      <c r="K168" s="32">
        <v>24</v>
      </c>
      <c r="L168" s="36">
        <v>5</v>
      </c>
      <c r="M168" s="32">
        <v>3</v>
      </c>
      <c r="N168" s="36">
        <v>1</v>
      </c>
      <c r="O168" s="32">
        <v>1</v>
      </c>
      <c r="P168" s="36">
        <v>3</v>
      </c>
      <c r="Q168" s="32">
        <v>2</v>
      </c>
      <c r="R168" s="36">
        <v>1</v>
      </c>
      <c r="S168" s="32">
        <v>0</v>
      </c>
      <c r="T168" s="36">
        <v>2</v>
      </c>
      <c r="U168" s="32">
        <v>1</v>
      </c>
      <c r="V168" s="36">
        <v>1</v>
      </c>
      <c r="W168" s="32">
        <v>3</v>
      </c>
      <c r="X168" s="36">
        <v>1</v>
      </c>
      <c r="Y168" s="32">
        <v>1</v>
      </c>
      <c r="Z168" s="36">
        <v>2</v>
      </c>
      <c r="AA168" s="32">
        <v>1</v>
      </c>
      <c r="AB168" s="36">
        <v>3</v>
      </c>
      <c r="AC168" s="32">
        <v>2</v>
      </c>
      <c r="AD168" s="36">
        <v>3</v>
      </c>
      <c r="AE168" s="32">
        <v>9</v>
      </c>
      <c r="AF168" s="36">
        <v>35</v>
      </c>
      <c r="AG168" s="32">
        <v>44</v>
      </c>
      <c r="AH168" s="36">
        <v>19</v>
      </c>
      <c r="AI168" s="38">
        <v>38</v>
      </c>
      <c r="AJ168" s="36">
        <v>19</v>
      </c>
      <c r="AK168" s="38">
        <v>39</v>
      </c>
      <c r="AL168" s="31">
        <v>14</v>
      </c>
      <c r="AM168" s="135">
        <v>30</v>
      </c>
      <c r="AN168" s="38">
        <v>399</v>
      </c>
      <c r="AO168" s="113">
        <v>0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500</v>
      </c>
      <c r="D169" s="182">
        <f>SUM(F169+H169+J169+L169+N169+P169+R169+T169+V169+X169+Z169+AB169+AD169+AF169+AH169+AJ169+AL169)</f>
        <v>270</v>
      </c>
      <c r="E169" s="183">
        <f>SUM(G169+I169+K169+M169+O169+Q169+S169+U169+W169+Y169+AA169+AC169+AE169+AG169+AI169+AK169+AM169)</f>
        <v>230</v>
      </c>
      <c r="F169" s="98">
        <v>26</v>
      </c>
      <c r="G169" s="184">
        <v>3</v>
      </c>
      <c r="H169" s="98">
        <v>16</v>
      </c>
      <c r="I169" s="184">
        <v>6</v>
      </c>
      <c r="J169" s="98">
        <v>2</v>
      </c>
      <c r="K169" s="185">
        <v>12</v>
      </c>
      <c r="L169" s="98">
        <v>4</v>
      </c>
      <c r="M169" s="185">
        <v>6</v>
      </c>
      <c r="N169" s="98">
        <v>0</v>
      </c>
      <c r="O169" s="185">
        <v>0</v>
      </c>
      <c r="P169" s="98">
        <v>3</v>
      </c>
      <c r="Q169" s="185">
        <v>2</v>
      </c>
      <c r="R169" s="98">
        <v>1</v>
      </c>
      <c r="S169" s="185">
        <v>0</v>
      </c>
      <c r="T169" s="98">
        <v>1</v>
      </c>
      <c r="U169" s="185">
        <v>6</v>
      </c>
      <c r="V169" s="98">
        <v>3</v>
      </c>
      <c r="W169" s="185">
        <v>7</v>
      </c>
      <c r="X169" s="98">
        <v>2</v>
      </c>
      <c r="Y169" s="185">
        <v>6</v>
      </c>
      <c r="Z169" s="98">
        <v>13</v>
      </c>
      <c r="AA169" s="185">
        <v>8</v>
      </c>
      <c r="AB169" s="98">
        <v>11</v>
      </c>
      <c r="AC169" s="185">
        <v>18</v>
      </c>
      <c r="AD169" s="98">
        <v>18</v>
      </c>
      <c r="AE169" s="185">
        <v>4</v>
      </c>
      <c r="AF169" s="98">
        <v>34</v>
      </c>
      <c r="AG169" s="185">
        <v>20</v>
      </c>
      <c r="AH169" s="98">
        <v>14</v>
      </c>
      <c r="AI169" s="184">
        <v>16</v>
      </c>
      <c r="AJ169" s="98">
        <v>32</v>
      </c>
      <c r="AK169" s="184">
        <v>23</v>
      </c>
      <c r="AL169" s="186">
        <v>90</v>
      </c>
      <c r="AM169" s="187">
        <v>93</v>
      </c>
      <c r="AN169" s="184">
        <v>407</v>
      </c>
      <c r="AO169" s="188">
        <v>4</v>
      </c>
      <c r="AP169" s="188">
        <v>0</v>
      </c>
      <c r="AQ169" s="184">
        <v>4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802" t="s">
        <v>99</v>
      </c>
      <c r="B171" s="803"/>
      <c r="C171" s="193">
        <f t="shared" ref="C171:AQ171" si="39">SUM(C160:C170)</f>
        <v>3210</v>
      </c>
      <c r="D171" s="194">
        <f t="shared" si="39"/>
        <v>1284</v>
      </c>
      <c r="E171" s="170">
        <f t="shared" si="39"/>
        <v>1926</v>
      </c>
      <c r="F171" s="70">
        <f t="shared" si="39"/>
        <v>99</v>
      </c>
      <c r="G171" s="124">
        <f t="shared" si="39"/>
        <v>61</v>
      </c>
      <c r="H171" s="70">
        <f t="shared" si="39"/>
        <v>83</v>
      </c>
      <c r="I171" s="124">
        <f t="shared" si="39"/>
        <v>61</v>
      </c>
      <c r="J171" s="824">
        <f t="shared" si="39"/>
        <v>43</v>
      </c>
      <c r="K171" s="825">
        <f t="shared" si="39"/>
        <v>58</v>
      </c>
      <c r="L171" s="824">
        <f t="shared" si="39"/>
        <v>23</v>
      </c>
      <c r="M171" s="825">
        <f t="shared" si="39"/>
        <v>33</v>
      </c>
      <c r="N171" s="824">
        <f t="shared" si="39"/>
        <v>28</v>
      </c>
      <c r="O171" s="825">
        <f t="shared" si="39"/>
        <v>35</v>
      </c>
      <c r="P171" s="824">
        <f t="shared" si="39"/>
        <v>25</v>
      </c>
      <c r="Q171" s="825">
        <f t="shared" si="39"/>
        <v>120</v>
      </c>
      <c r="R171" s="824">
        <f t="shared" si="39"/>
        <v>30</v>
      </c>
      <c r="S171" s="825">
        <f t="shared" si="39"/>
        <v>127</v>
      </c>
      <c r="T171" s="824">
        <f t="shared" si="39"/>
        <v>36</v>
      </c>
      <c r="U171" s="825">
        <f t="shared" si="39"/>
        <v>141</v>
      </c>
      <c r="V171" s="824">
        <f t="shared" si="39"/>
        <v>33</v>
      </c>
      <c r="W171" s="825">
        <f t="shared" si="39"/>
        <v>103</v>
      </c>
      <c r="X171" s="824">
        <f t="shared" si="39"/>
        <v>38</v>
      </c>
      <c r="Y171" s="825">
        <f t="shared" si="39"/>
        <v>106</v>
      </c>
      <c r="Z171" s="824">
        <f t="shared" si="39"/>
        <v>60</v>
      </c>
      <c r="AA171" s="825">
        <f t="shared" si="39"/>
        <v>108</v>
      </c>
      <c r="AB171" s="824">
        <f t="shared" si="39"/>
        <v>68</v>
      </c>
      <c r="AC171" s="825">
        <f t="shared" si="39"/>
        <v>125</v>
      </c>
      <c r="AD171" s="824">
        <f t="shared" si="39"/>
        <v>91</v>
      </c>
      <c r="AE171" s="825">
        <f t="shared" si="39"/>
        <v>119</v>
      </c>
      <c r="AF171" s="824">
        <f t="shared" si="39"/>
        <v>165</v>
      </c>
      <c r="AG171" s="825">
        <f t="shared" si="39"/>
        <v>164</v>
      </c>
      <c r="AH171" s="824">
        <f t="shared" si="39"/>
        <v>122</v>
      </c>
      <c r="AI171" s="825">
        <f t="shared" si="39"/>
        <v>195</v>
      </c>
      <c r="AJ171" s="824">
        <f t="shared" si="39"/>
        <v>148</v>
      </c>
      <c r="AK171" s="825">
        <f t="shared" si="39"/>
        <v>142</v>
      </c>
      <c r="AL171" s="849">
        <f t="shared" si="39"/>
        <v>192</v>
      </c>
      <c r="AM171" s="850">
        <f t="shared" si="39"/>
        <v>228</v>
      </c>
      <c r="AN171" s="124">
        <f t="shared" si="39"/>
        <v>3117</v>
      </c>
      <c r="AO171" s="123">
        <f t="shared" si="39"/>
        <v>1361</v>
      </c>
      <c r="AP171" s="123">
        <f t="shared" si="39"/>
        <v>0</v>
      </c>
      <c r="AQ171" s="124">
        <f t="shared" si="39"/>
        <v>5</v>
      </c>
    </row>
    <row r="172" spans="1:71" s="14" customFormat="1" ht="12" x14ac:dyDescent="0.2">
      <c r="A172" s="144" t="s">
        <v>169</v>
      </c>
      <c r="B172" s="952"/>
      <c r="C172" s="952"/>
      <c r="D172" s="952"/>
      <c r="E172" s="952"/>
      <c r="F172" s="952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953" t="s">
        <v>170</v>
      </c>
      <c r="B173" s="925" t="s">
        <v>151</v>
      </c>
      <c r="C173" s="939" t="s">
        <v>149</v>
      </c>
      <c r="D173" s="538"/>
      <c r="E173" s="940"/>
      <c r="F173" s="782" t="s">
        <v>152</v>
      </c>
      <c r="G173" s="926"/>
      <c r="H173" s="926"/>
      <c r="I173" s="926"/>
      <c r="J173" s="926"/>
      <c r="K173" s="926"/>
      <c r="L173" s="926"/>
      <c r="M173" s="926"/>
      <c r="N173" s="926"/>
      <c r="O173" s="926"/>
      <c r="P173" s="926"/>
      <c r="Q173" s="926"/>
      <c r="R173" s="926"/>
      <c r="S173" s="926"/>
      <c r="T173" s="926"/>
      <c r="U173" s="926"/>
      <c r="V173" s="926"/>
      <c r="W173" s="926"/>
      <c r="X173" s="926"/>
      <c r="Y173" s="926"/>
      <c r="Z173" s="926"/>
      <c r="AA173" s="926"/>
      <c r="AB173" s="926"/>
      <c r="AC173" s="926"/>
      <c r="AD173" s="926"/>
      <c r="AE173" s="926"/>
      <c r="AF173" s="926"/>
      <c r="AG173" s="926"/>
      <c r="AH173" s="926"/>
      <c r="AI173" s="926"/>
      <c r="AJ173" s="926"/>
      <c r="AK173" s="926"/>
      <c r="AL173" s="926"/>
      <c r="AM173" s="834"/>
      <c r="AN173" s="924" t="s">
        <v>9</v>
      </c>
      <c r="AO173" s="537" t="s">
        <v>171</v>
      </c>
      <c r="AP173" s="924"/>
      <c r="AQ173" s="925" t="s">
        <v>154</v>
      </c>
      <c r="AR173" s="924" t="s">
        <v>155</v>
      </c>
      <c r="AS173" s="925" t="s">
        <v>172</v>
      </c>
      <c r="AT173" s="925" t="s">
        <v>173</v>
      </c>
    </row>
    <row r="174" spans="1:71" x14ac:dyDescent="0.25">
      <c r="A174" s="500"/>
      <c r="B174" s="493"/>
      <c r="C174" s="505"/>
      <c r="D174" s="506"/>
      <c r="E174" s="507"/>
      <c r="F174" s="802" t="s">
        <v>13</v>
      </c>
      <c r="G174" s="803"/>
      <c r="H174" s="802" t="s">
        <v>14</v>
      </c>
      <c r="I174" s="803"/>
      <c r="J174" s="802" t="s">
        <v>15</v>
      </c>
      <c r="K174" s="803"/>
      <c r="L174" s="802" t="s">
        <v>16</v>
      </c>
      <c r="M174" s="803"/>
      <c r="N174" s="802" t="s">
        <v>17</v>
      </c>
      <c r="O174" s="803"/>
      <c r="P174" s="782" t="s">
        <v>18</v>
      </c>
      <c r="Q174" s="783"/>
      <c r="R174" s="782" t="s">
        <v>19</v>
      </c>
      <c r="S174" s="783"/>
      <c r="T174" s="782" t="s">
        <v>20</v>
      </c>
      <c r="U174" s="783"/>
      <c r="V174" s="782" t="s">
        <v>21</v>
      </c>
      <c r="W174" s="783"/>
      <c r="X174" s="782" t="s">
        <v>22</v>
      </c>
      <c r="Y174" s="783"/>
      <c r="Z174" s="782" t="s">
        <v>23</v>
      </c>
      <c r="AA174" s="783"/>
      <c r="AB174" s="782" t="s">
        <v>24</v>
      </c>
      <c r="AC174" s="783"/>
      <c r="AD174" s="782" t="s">
        <v>25</v>
      </c>
      <c r="AE174" s="783"/>
      <c r="AF174" s="782" t="s">
        <v>26</v>
      </c>
      <c r="AG174" s="783"/>
      <c r="AH174" s="782" t="s">
        <v>27</v>
      </c>
      <c r="AI174" s="783"/>
      <c r="AJ174" s="782" t="s">
        <v>28</v>
      </c>
      <c r="AK174" s="783"/>
      <c r="AL174" s="782" t="s">
        <v>29</v>
      </c>
      <c r="AM174" s="834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954" t="s">
        <v>156</v>
      </c>
      <c r="D175" s="955" t="s">
        <v>174</v>
      </c>
      <c r="E175" s="201" t="s">
        <v>175</v>
      </c>
      <c r="F175" s="956" t="s">
        <v>174</v>
      </c>
      <c r="G175" s="788" t="s">
        <v>175</v>
      </c>
      <c r="H175" s="784" t="s">
        <v>174</v>
      </c>
      <c r="I175" s="941" t="s">
        <v>175</v>
      </c>
      <c r="J175" s="956" t="s">
        <v>174</v>
      </c>
      <c r="K175" s="788" t="s">
        <v>175</v>
      </c>
      <c r="L175" s="956" t="s">
        <v>174</v>
      </c>
      <c r="M175" s="788" t="s">
        <v>175</v>
      </c>
      <c r="N175" s="956" t="s">
        <v>174</v>
      </c>
      <c r="O175" s="788" t="s">
        <v>175</v>
      </c>
      <c r="P175" s="784" t="s">
        <v>174</v>
      </c>
      <c r="Q175" s="941" t="s">
        <v>175</v>
      </c>
      <c r="R175" s="784" t="s">
        <v>174</v>
      </c>
      <c r="S175" s="941" t="s">
        <v>175</v>
      </c>
      <c r="T175" s="956" t="s">
        <v>174</v>
      </c>
      <c r="U175" s="788" t="s">
        <v>175</v>
      </c>
      <c r="V175" s="784" t="s">
        <v>174</v>
      </c>
      <c r="W175" s="941" t="s">
        <v>175</v>
      </c>
      <c r="X175" s="784" t="s">
        <v>174</v>
      </c>
      <c r="Y175" s="941" t="s">
        <v>175</v>
      </c>
      <c r="Z175" s="956" t="s">
        <v>174</v>
      </c>
      <c r="AA175" s="788" t="s">
        <v>175</v>
      </c>
      <c r="AB175" s="956" t="s">
        <v>174</v>
      </c>
      <c r="AC175" s="788" t="s">
        <v>175</v>
      </c>
      <c r="AD175" s="784" t="s">
        <v>174</v>
      </c>
      <c r="AE175" s="941" t="s">
        <v>175</v>
      </c>
      <c r="AF175" s="784" t="s">
        <v>174</v>
      </c>
      <c r="AG175" s="941" t="s">
        <v>175</v>
      </c>
      <c r="AH175" s="956" t="s">
        <v>174</v>
      </c>
      <c r="AI175" s="788" t="s">
        <v>175</v>
      </c>
      <c r="AJ175" s="784" t="s">
        <v>174</v>
      </c>
      <c r="AK175" s="941" t="s">
        <v>175</v>
      </c>
      <c r="AL175" s="956" t="s">
        <v>174</v>
      </c>
      <c r="AM175" s="827" t="s">
        <v>175</v>
      </c>
      <c r="AN175" s="495"/>
      <c r="AO175" s="428" t="s">
        <v>176</v>
      </c>
      <c r="AP175" s="788" t="s">
        <v>177</v>
      </c>
      <c r="AQ175" s="494"/>
      <c r="AR175" s="495"/>
      <c r="AS175" s="494"/>
      <c r="AT175" s="494"/>
    </row>
    <row r="176" spans="1:71" ht="15" customHeight="1" x14ac:dyDescent="0.25">
      <c r="A176" s="854" t="s">
        <v>178</v>
      </c>
      <c r="B176" s="855" t="s">
        <v>157</v>
      </c>
      <c r="C176" s="856">
        <f t="shared" ref="C176:C186" si="40">SUM(D176+E176)</f>
        <v>0</v>
      </c>
      <c r="D176" s="857">
        <f>SUM(F176+H176+J176+L176+N176+P176+R176+T176+V176+X176+Z176+AB176+AD176+AF176+AH176+AJ176+AL176)</f>
        <v>0</v>
      </c>
      <c r="E176" s="858">
        <f>SUM(G176+I176+K176+M176+O176+Q176+S176+U176+W176+Y176+AA176+AC176+AE176+AG176+AI176+AK176+AM176)</f>
        <v>0</v>
      </c>
      <c r="F176" s="791"/>
      <c r="G176" s="831"/>
      <c r="H176" s="791"/>
      <c r="I176" s="831"/>
      <c r="J176" s="791"/>
      <c r="K176" s="821"/>
      <c r="L176" s="791"/>
      <c r="M176" s="821"/>
      <c r="N176" s="791"/>
      <c r="O176" s="821"/>
      <c r="P176" s="791"/>
      <c r="Q176" s="821"/>
      <c r="R176" s="791"/>
      <c r="S176" s="821"/>
      <c r="T176" s="791"/>
      <c r="U176" s="821"/>
      <c r="V176" s="791"/>
      <c r="W176" s="821"/>
      <c r="X176" s="791"/>
      <c r="Y176" s="821"/>
      <c r="Z176" s="791"/>
      <c r="AA176" s="821"/>
      <c r="AB176" s="791"/>
      <c r="AC176" s="821"/>
      <c r="AD176" s="791"/>
      <c r="AE176" s="821"/>
      <c r="AF176" s="791"/>
      <c r="AG176" s="821"/>
      <c r="AH176" s="791"/>
      <c r="AI176" s="821"/>
      <c r="AJ176" s="791"/>
      <c r="AK176" s="821"/>
      <c r="AL176" s="859"/>
      <c r="AM176" s="830"/>
      <c r="AN176" s="831"/>
      <c r="AO176" s="822"/>
      <c r="AP176" s="831"/>
      <c r="AQ176" s="846"/>
      <c r="AR176" s="831"/>
      <c r="AS176" s="831"/>
      <c r="AT176" s="831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35</v>
      </c>
      <c r="D177" s="190">
        <f>SUM(F177+H177+J177+L177+N177+P177+R177+T177+V177+X177+Z177+AB177+AD177+AF177+AH177+AJ177+AL177)</f>
        <v>10</v>
      </c>
      <c r="E177" s="191">
        <f t="shared" ref="E177:E184" si="41">SUM(G177+I177+K177+M177+O177+Q177+S177+U177+W177+Y177+AA177+AC177+AE177+AG177+AI177+AK177+AM177)</f>
        <v>25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1</v>
      </c>
      <c r="N177" s="55">
        <v>4</v>
      </c>
      <c r="O177" s="57">
        <v>2</v>
      </c>
      <c r="P177" s="55">
        <v>0</v>
      </c>
      <c r="Q177" s="57">
        <v>7</v>
      </c>
      <c r="R177" s="55">
        <v>3</v>
      </c>
      <c r="S177" s="57">
        <v>3</v>
      </c>
      <c r="T177" s="55">
        <v>1</v>
      </c>
      <c r="U177" s="57">
        <v>5</v>
      </c>
      <c r="V177" s="55">
        <v>0</v>
      </c>
      <c r="W177" s="57">
        <v>0</v>
      </c>
      <c r="X177" s="55">
        <v>1</v>
      </c>
      <c r="Y177" s="57">
        <v>2</v>
      </c>
      <c r="Z177" s="55">
        <v>1</v>
      </c>
      <c r="AA177" s="57">
        <v>4</v>
      </c>
      <c r="AB177" s="55">
        <v>0</v>
      </c>
      <c r="AC177" s="57">
        <v>1</v>
      </c>
      <c r="AD177" s="55">
        <v>0</v>
      </c>
      <c r="AE177" s="57">
        <v>0</v>
      </c>
      <c r="AF177" s="55">
        <v>0</v>
      </c>
      <c r="AG177" s="57">
        <v>0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35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860" t="s">
        <v>179</v>
      </c>
      <c r="B178" s="855" t="s">
        <v>157</v>
      </c>
      <c r="C178" s="856">
        <f t="shared" si="40"/>
        <v>0</v>
      </c>
      <c r="D178" s="857">
        <f t="shared" ref="D178:D184" si="57">SUM(F178+H178+J178+L178+N178+P178+R178+T178+V178+X178+Z178+AB178+AD178+AF178+AH178+AJ178+AL178)</f>
        <v>0</v>
      </c>
      <c r="E178" s="858">
        <f>SUM(G178+I178+K178+M178+O178+Q178+S178+U178+W178+Y178+AA178+AC178+AE178+AG178+AI178+AK178+AM178)</f>
        <v>0</v>
      </c>
      <c r="F178" s="791"/>
      <c r="G178" s="831"/>
      <c r="H178" s="791"/>
      <c r="I178" s="831"/>
      <c r="J178" s="791"/>
      <c r="K178" s="821"/>
      <c r="L178" s="791"/>
      <c r="M178" s="821"/>
      <c r="N178" s="791"/>
      <c r="O178" s="821"/>
      <c r="P178" s="791"/>
      <c r="Q178" s="821"/>
      <c r="R178" s="791"/>
      <c r="S178" s="821"/>
      <c r="T178" s="791"/>
      <c r="U178" s="821"/>
      <c r="V178" s="791"/>
      <c r="W178" s="821"/>
      <c r="X178" s="791"/>
      <c r="Y178" s="821"/>
      <c r="Z178" s="791"/>
      <c r="AA178" s="821"/>
      <c r="AB178" s="791"/>
      <c r="AC178" s="821"/>
      <c r="AD178" s="791"/>
      <c r="AE178" s="821"/>
      <c r="AF178" s="791"/>
      <c r="AG178" s="821"/>
      <c r="AH178" s="791"/>
      <c r="AI178" s="821"/>
      <c r="AJ178" s="791"/>
      <c r="AK178" s="821"/>
      <c r="AL178" s="859"/>
      <c r="AM178" s="830"/>
      <c r="AN178" s="831"/>
      <c r="AO178" s="822">
        <v>0</v>
      </c>
      <c r="AP178" s="831">
        <v>0</v>
      </c>
      <c r="AQ178" s="846">
        <v>0</v>
      </c>
      <c r="AR178" s="831">
        <v>0</v>
      </c>
      <c r="AS178" s="831">
        <v>0</v>
      </c>
      <c r="AT178" s="831">
        <v>0</v>
      </c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>
        <v>0</v>
      </c>
      <c r="AP179" s="38">
        <v>0</v>
      </c>
      <c r="AQ179" s="113">
        <v>0</v>
      </c>
      <c r="AR179" s="38">
        <v>0</v>
      </c>
      <c r="AS179" s="38">
        <v>0</v>
      </c>
      <c r="AT179" s="38"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>
        <v>0</v>
      </c>
      <c r="AP180" s="58">
        <v>0</v>
      </c>
      <c r="AQ180" s="174">
        <v>0</v>
      </c>
      <c r="AR180" s="58">
        <v>0</v>
      </c>
      <c r="AS180" s="58">
        <v>0</v>
      </c>
      <c r="AT180" s="58">
        <v>0</v>
      </c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944" t="s">
        <v>181</v>
      </c>
      <c r="B181" s="855" t="s">
        <v>157</v>
      </c>
      <c r="C181" s="856">
        <f t="shared" si="40"/>
        <v>0</v>
      </c>
      <c r="D181" s="857">
        <f t="shared" si="57"/>
        <v>0</v>
      </c>
      <c r="E181" s="858">
        <f t="shared" si="41"/>
        <v>0</v>
      </c>
      <c r="F181" s="791"/>
      <c r="G181" s="831"/>
      <c r="H181" s="791"/>
      <c r="I181" s="831"/>
      <c r="J181" s="791"/>
      <c r="K181" s="821"/>
      <c r="L181" s="791"/>
      <c r="M181" s="821"/>
      <c r="N181" s="791"/>
      <c r="O181" s="821"/>
      <c r="P181" s="791"/>
      <c r="Q181" s="821"/>
      <c r="R181" s="791"/>
      <c r="S181" s="821"/>
      <c r="T181" s="791"/>
      <c r="U181" s="821"/>
      <c r="V181" s="791"/>
      <c r="W181" s="831"/>
      <c r="X181" s="791"/>
      <c r="Y181" s="821"/>
      <c r="Z181" s="791"/>
      <c r="AA181" s="821"/>
      <c r="AB181" s="791"/>
      <c r="AC181" s="821"/>
      <c r="AD181" s="791"/>
      <c r="AE181" s="821"/>
      <c r="AF181" s="791"/>
      <c r="AG181" s="821"/>
      <c r="AH181" s="791"/>
      <c r="AI181" s="821"/>
      <c r="AJ181" s="791"/>
      <c r="AK181" s="821"/>
      <c r="AL181" s="859"/>
      <c r="AM181" s="830"/>
      <c r="AN181" s="831"/>
      <c r="AO181" s="822">
        <v>0</v>
      </c>
      <c r="AP181" s="831">
        <v>0</v>
      </c>
      <c r="AQ181" s="846">
        <v>0</v>
      </c>
      <c r="AR181" s="831">
        <v>0</v>
      </c>
      <c r="AS181" s="831">
        <v>0</v>
      </c>
      <c r="AT181" s="831">
        <v>0</v>
      </c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155</v>
      </c>
      <c r="D182" s="165">
        <f t="shared" si="57"/>
        <v>120</v>
      </c>
      <c r="E182" s="166">
        <f t="shared" si="41"/>
        <v>35</v>
      </c>
      <c r="F182" s="55">
        <v>1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0</v>
      </c>
      <c r="M182" s="57">
        <v>0</v>
      </c>
      <c r="N182" s="55">
        <v>5</v>
      </c>
      <c r="O182" s="57">
        <v>0</v>
      </c>
      <c r="P182" s="55">
        <v>15</v>
      </c>
      <c r="Q182" s="57">
        <v>3</v>
      </c>
      <c r="R182" s="55">
        <v>12</v>
      </c>
      <c r="S182" s="57">
        <v>5</v>
      </c>
      <c r="T182" s="55">
        <v>24</v>
      </c>
      <c r="U182" s="57">
        <v>5</v>
      </c>
      <c r="V182" s="55">
        <v>15</v>
      </c>
      <c r="W182" s="57">
        <v>7</v>
      </c>
      <c r="X182" s="55">
        <v>10</v>
      </c>
      <c r="Y182" s="57">
        <v>6</v>
      </c>
      <c r="Z182" s="55">
        <v>13</v>
      </c>
      <c r="AA182" s="57">
        <v>4</v>
      </c>
      <c r="AB182" s="55">
        <v>13</v>
      </c>
      <c r="AC182" s="57">
        <v>4</v>
      </c>
      <c r="AD182" s="55">
        <v>5</v>
      </c>
      <c r="AE182" s="57">
        <v>0</v>
      </c>
      <c r="AF182" s="55">
        <v>2</v>
      </c>
      <c r="AG182" s="57">
        <v>1</v>
      </c>
      <c r="AH182" s="55">
        <v>3</v>
      </c>
      <c r="AI182" s="57">
        <v>0</v>
      </c>
      <c r="AJ182" s="55">
        <v>1</v>
      </c>
      <c r="AK182" s="57">
        <v>0</v>
      </c>
      <c r="AL182" s="59">
        <v>1</v>
      </c>
      <c r="AM182" s="192">
        <v>0</v>
      </c>
      <c r="AN182" s="58">
        <v>155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944" t="s">
        <v>182</v>
      </c>
      <c r="B183" s="855" t="s">
        <v>157</v>
      </c>
      <c r="C183" s="856">
        <f t="shared" si="40"/>
        <v>0</v>
      </c>
      <c r="D183" s="857">
        <f t="shared" si="57"/>
        <v>0</v>
      </c>
      <c r="E183" s="858">
        <f t="shared" si="41"/>
        <v>0</v>
      </c>
      <c r="F183" s="791"/>
      <c r="G183" s="831"/>
      <c r="H183" s="791"/>
      <c r="I183" s="831"/>
      <c r="J183" s="791"/>
      <c r="K183" s="821"/>
      <c r="L183" s="791"/>
      <c r="M183" s="821"/>
      <c r="N183" s="791"/>
      <c r="O183" s="821"/>
      <c r="P183" s="791"/>
      <c r="Q183" s="821"/>
      <c r="R183" s="791"/>
      <c r="S183" s="821"/>
      <c r="T183" s="791"/>
      <c r="U183" s="821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831"/>
      <c r="AO183" s="822">
        <v>0</v>
      </c>
      <c r="AP183" s="831">
        <v>0</v>
      </c>
      <c r="AQ183" s="846">
        <v>0</v>
      </c>
      <c r="AR183" s="831">
        <v>0</v>
      </c>
      <c r="AS183" s="831">
        <v>0</v>
      </c>
      <c r="AT183" s="831">
        <v>0</v>
      </c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10</v>
      </c>
      <c r="D184" s="165">
        <f t="shared" si="57"/>
        <v>7</v>
      </c>
      <c r="E184" s="166">
        <f t="shared" si="41"/>
        <v>3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0</v>
      </c>
      <c r="Q184" s="57">
        <v>0</v>
      </c>
      <c r="R184" s="55">
        <v>4</v>
      </c>
      <c r="S184" s="57">
        <v>1</v>
      </c>
      <c r="T184" s="55">
        <v>0</v>
      </c>
      <c r="U184" s="57">
        <v>0</v>
      </c>
      <c r="V184" s="106">
        <v>0</v>
      </c>
      <c r="W184" s="26">
        <v>1</v>
      </c>
      <c r="X184" s="27">
        <v>0</v>
      </c>
      <c r="Y184" s="28">
        <v>0</v>
      </c>
      <c r="Z184" s="27">
        <v>1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1</v>
      </c>
      <c r="AH184" s="27">
        <v>2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10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957" t="s">
        <v>183</v>
      </c>
      <c r="B185" s="855" t="s">
        <v>157</v>
      </c>
      <c r="C185" s="958">
        <f t="shared" si="40"/>
        <v>0</v>
      </c>
      <c r="D185" s="945">
        <f>SUM(L185+N185+P185+R185+T185+V185+X185+Z185+AB185+AD185+AF185+AH185+AJ185+AL185)</f>
        <v>0</v>
      </c>
      <c r="E185" s="946">
        <f>SUM(M185+O185+Q185+S185+U185+W185+Y185+AA185+AC185+AE185+AG185+AI185+AK185+AM185)</f>
        <v>0</v>
      </c>
      <c r="F185" s="959"/>
      <c r="G185" s="960"/>
      <c r="H185" s="959"/>
      <c r="I185" s="960"/>
      <c r="J185" s="959"/>
      <c r="K185" s="960"/>
      <c r="L185" s="961"/>
      <c r="M185" s="962"/>
      <c r="N185" s="963"/>
      <c r="O185" s="962"/>
      <c r="P185" s="963"/>
      <c r="Q185" s="962"/>
      <c r="R185" s="963"/>
      <c r="S185" s="962"/>
      <c r="T185" s="963"/>
      <c r="U185" s="962"/>
      <c r="V185" s="963"/>
      <c r="W185" s="962"/>
      <c r="X185" s="963"/>
      <c r="Y185" s="962"/>
      <c r="Z185" s="963"/>
      <c r="AA185" s="962"/>
      <c r="AB185" s="963"/>
      <c r="AC185" s="962"/>
      <c r="AD185" s="963"/>
      <c r="AE185" s="962"/>
      <c r="AF185" s="963"/>
      <c r="AG185" s="962"/>
      <c r="AH185" s="963"/>
      <c r="AI185" s="962"/>
      <c r="AJ185" s="963"/>
      <c r="AK185" s="962"/>
      <c r="AL185" s="964"/>
      <c r="AM185" s="965"/>
      <c r="AN185" s="966"/>
      <c r="AO185" s="967"/>
      <c r="AP185" s="966"/>
      <c r="AQ185" s="968"/>
      <c r="AR185" s="966"/>
      <c r="AS185" s="966"/>
      <c r="AT185" s="966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969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13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13</v>
      </c>
      <c r="F191" s="220"/>
      <c r="G191" s="221"/>
      <c r="H191" s="220"/>
      <c r="I191" s="221"/>
      <c r="J191" s="220"/>
      <c r="K191" s="221"/>
      <c r="L191" s="220"/>
      <c r="M191" s="221">
        <v>1</v>
      </c>
      <c r="N191" s="220"/>
      <c r="O191" s="221"/>
      <c r="P191" s="220"/>
      <c r="Q191" s="221"/>
      <c r="R191" s="220"/>
      <c r="S191" s="221">
        <v>2</v>
      </c>
      <c r="T191" s="220"/>
      <c r="U191" s="221"/>
      <c r="V191" s="220"/>
      <c r="W191" s="221">
        <v>1</v>
      </c>
      <c r="X191" s="220"/>
      <c r="Y191" s="221">
        <v>2</v>
      </c>
      <c r="Z191" s="220"/>
      <c r="AA191" s="221">
        <v>3</v>
      </c>
      <c r="AB191" s="220"/>
      <c r="AC191" s="221">
        <v>1</v>
      </c>
      <c r="AD191" s="220"/>
      <c r="AE191" s="221">
        <v>2</v>
      </c>
      <c r="AF191" s="220"/>
      <c r="AG191" s="222">
        <v>1</v>
      </c>
      <c r="AH191" s="223"/>
      <c r="AI191" s="224">
        <v>13</v>
      </c>
      <c r="AJ191" s="224"/>
      <c r="AK191" s="224"/>
      <c r="AL191" s="225"/>
      <c r="AM191" s="224">
        <v>13</v>
      </c>
      <c r="AN191" s="226"/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7</v>
      </c>
      <c r="D192" s="230">
        <f>SUM(F192+H192+J192+L192+N192+P192+R192+T192+V192+X192+Z192+AB192+AD192+AF192)</f>
        <v>1</v>
      </c>
      <c r="E192" s="230">
        <f>SUM(G192+I192+K192+M192+O192+Q192+S192+U192+W192+Y192+AA192+AC192+AE192+AG192)</f>
        <v>6</v>
      </c>
      <c r="F192" s="231"/>
      <c r="G192" s="232"/>
      <c r="H192" s="231"/>
      <c r="I192" s="232">
        <v>1</v>
      </c>
      <c r="J192" s="231"/>
      <c r="K192" s="232"/>
      <c r="L192" s="231"/>
      <c r="M192" s="232"/>
      <c r="N192" s="231"/>
      <c r="O192" s="232"/>
      <c r="P192" s="231"/>
      <c r="Q192" s="232">
        <v>2</v>
      </c>
      <c r="R192" s="231"/>
      <c r="S192" s="232">
        <v>1</v>
      </c>
      <c r="T192" s="231"/>
      <c r="U192" s="232"/>
      <c r="V192" s="231"/>
      <c r="W192" s="232"/>
      <c r="X192" s="231"/>
      <c r="Y192" s="232">
        <v>2</v>
      </c>
      <c r="Z192" s="231"/>
      <c r="AA192" s="232"/>
      <c r="AB192" s="231">
        <v>1</v>
      </c>
      <c r="AC192" s="232"/>
      <c r="AD192" s="231"/>
      <c r="AE192" s="232"/>
      <c r="AF192" s="231"/>
      <c r="AG192" s="233"/>
      <c r="AH192" s="234"/>
      <c r="AI192" s="235">
        <v>7</v>
      </c>
      <c r="AJ192" s="235"/>
      <c r="AK192" s="235"/>
      <c r="AL192" s="236"/>
      <c r="AM192" s="235">
        <v>7</v>
      </c>
      <c r="AN192" s="237"/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1</v>
      </c>
      <c r="D194" s="230">
        <f t="shared" si="64"/>
        <v>0</v>
      </c>
      <c r="E194" s="230">
        <f t="shared" si="64"/>
        <v>1</v>
      </c>
      <c r="F194" s="231"/>
      <c r="G194" s="232"/>
      <c r="H194" s="231"/>
      <c r="I194" s="232"/>
      <c r="J194" s="231"/>
      <c r="K194" s="232"/>
      <c r="L194" s="231"/>
      <c r="M194" s="232">
        <v>1</v>
      </c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>
        <v>1</v>
      </c>
      <c r="AJ194" s="235"/>
      <c r="AK194" s="235"/>
      <c r="AL194" s="235"/>
      <c r="AM194" s="235">
        <v>1</v>
      </c>
      <c r="AN194" s="235"/>
      <c r="AO194" s="238">
        <v>0</v>
      </c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>
        <v>0</v>
      </c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>
        <v>0</v>
      </c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>
        <v>0</v>
      </c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38444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",[9]NOMBRE!B2," - ","( ",[9]NOMBRE!C2,[9]NOMBRE!D2,[9]NOMBRE!E2,[9]NOMBRE!F2,[9]NOMBRE!G2," )")</f>
        <v>COMUNA: LINARES - ( 07401 )</v>
      </c>
    </row>
    <row r="3" spans="1:141" x14ac:dyDescent="0.25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141" x14ac:dyDescent="0.25">
      <c r="A4" s="1" t="str">
        <f>CONCATENATE("MES: ",[9]NOMBRE!B6," - ","( ",[9]NOMBRE!C6,[9]NOMBRE!D6," )")</f>
        <v>MES: JULIO - ( 07 )</v>
      </c>
    </row>
    <row r="5" spans="1:141" x14ac:dyDescent="0.25">
      <c r="A5" s="1" t="str">
        <f>CONCATENATE("AÑO: ",[9]NOMBRE!B7)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970" t="s">
        <v>3</v>
      </c>
      <c r="B9" s="777" t="s">
        <v>4</v>
      </c>
      <c r="C9" s="971"/>
      <c r="D9" s="971"/>
      <c r="E9" s="971"/>
      <c r="F9" s="971"/>
      <c r="G9" s="971"/>
      <c r="H9" s="971"/>
      <c r="I9" s="971"/>
      <c r="J9" s="971"/>
      <c r="K9" s="971"/>
      <c r="L9" s="971"/>
      <c r="M9" s="971"/>
      <c r="N9" s="971"/>
      <c r="O9" s="971"/>
      <c r="P9" s="971"/>
      <c r="Q9" s="971"/>
      <c r="R9" s="971"/>
      <c r="S9" s="971"/>
      <c r="T9" s="971"/>
      <c r="U9" s="971"/>
      <c r="V9" s="778"/>
      <c r="W9" s="970" t="s">
        <v>5</v>
      </c>
      <c r="X9" s="537"/>
      <c r="Y9" s="537"/>
      <c r="Z9" s="537"/>
      <c r="AA9" s="537"/>
      <c r="AB9" s="537"/>
      <c r="AC9" s="537"/>
      <c r="AD9" s="972"/>
      <c r="AE9" s="780" t="s">
        <v>6</v>
      </c>
      <c r="AF9" s="780"/>
    </row>
    <row r="10" spans="1:141" ht="15" customHeight="1" x14ac:dyDescent="0.25">
      <c r="A10" s="531"/>
      <c r="B10" s="973" t="s">
        <v>7</v>
      </c>
      <c r="C10" s="970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972"/>
      <c r="T10" s="973" t="s">
        <v>9</v>
      </c>
      <c r="U10" s="782" t="s">
        <v>10</v>
      </c>
      <c r="V10" s="783"/>
      <c r="W10" s="974" t="s">
        <v>11</v>
      </c>
      <c r="X10" s="974"/>
      <c r="Y10" s="974"/>
      <c r="Z10" s="783"/>
      <c r="AA10" s="782" t="s">
        <v>12</v>
      </c>
      <c r="AB10" s="974"/>
      <c r="AC10" s="974"/>
      <c r="AD10" s="783"/>
      <c r="AE10" s="780"/>
      <c r="AF10" s="780"/>
    </row>
    <row r="11" spans="1:141" ht="32.25" customHeight="1" x14ac:dyDescent="0.25">
      <c r="A11" s="532"/>
      <c r="B11" s="494"/>
      <c r="C11" s="784" t="s">
        <v>13</v>
      </c>
      <c r="D11" s="785" t="s">
        <v>14</v>
      </c>
      <c r="E11" s="786" t="s">
        <v>15</v>
      </c>
      <c r="F11" s="786" t="s">
        <v>16</v>
      </c>
      <c r="G11" s="786" t="s">
        <v>17</v>
      </c>
      <c r="H11" s="787" t="s">
        <v>18</v>
      </c>
      <c r="I11" s="787" t="s">
        <v>19</v>
      </c>
      <c r="J11" s="787" t="s">
        <v>20</v>
      </c>
      <c r="K11" s="787" t="s">
        <v>21</v>
      </c>
      <c r="L11" s="787" t="s">
        <v>22</v>
      </c>
      <c r="M11" s="787" t="s">
        <v>23</v>
      </c>
      <c r="N11" s="787" t="s">
        <v>24</v>
      </c>
      <c r="O11" s="787" t="s">
        <v>25</v>
      </c>
      <c r="P11" s="787" t="s">
        <v>26</v>
      </c>
      <c r="Q11" s="787" t="s">
        <v>27</v>
      </c>
      <c r="R11" s="787" t="s">
        <v>28</v>
      </c>
      <c r="S11" s="788" t="s">
        <v>29</v>
      </c>
      <c r="T11" s="495"/>
      <c r="U11" s="789" t="s">
        <v>30</v>
      </c>
      <c r="V11" s="788" t="s">
        <v>31</v>
      </c>
      <c r="W11" s="975" t="s">
        <v>32</v>
      </c>
      <c r="X11" s="790" t="s">
        <v>33</v>
      </c>
      <c r="Y11" s="786" t="s">
        <v>34</v>
      </c>
      <c r="Z11" s="788" t="s">
        <v>35</v>
      </c>
      <c r="AA11" s="790" t="s">
        <v>32</v>
      </c>
      <c r="AB11" s="790" t="s">
        <v>33</v>
      </c>
      <c r="AC11" s="786" t="s">
        <v>34</v>
      </c>
      <c r="AD11" s="788" t="s">
        <v>36</v>
      </c>
      <c r="AE11" s="784" t="s">
        <v>37</v>
      </c>
      <c r="AF11" s="788" t="s">
        <v>38</v>
      </c>
    </row>
    <row r="12" spans="1:141" x14ac:dyDescent="0.25">
      <c r="A12" s="23" t="s">
        <v>39</v>
      </c>
      <c r="B12" s="24">
        <f>SUM(C12:S12)</f>
        <v>263</v>
      </c>
      <c r="C12" s="791">
        <v>152</v>
      </c>
      <c r="D12" s="792">
        <v>47</v>
      </c>
      <c r="E12" s="792">
        <v>55</v>
      </c>
      <c r="F12" s="792">
        <v>9</v>
      </c>
      <c r="G12" s="793">
        <v>0</v>
      </c>
      <c r="H12" s="793">
        <v>0</v>
      </c>
      <c r="I12" s="793">
        <v>0</v>
      </c>
      <c r="J12" s="793">
        <v>0</v>
      </c>
      <c r="K12" s="793">
        <v>0</v>
      </c>
      <c r="L12" s="793">
        <v>0</v>
      </c>
      <c r="M12" s="793">
        <v>0</v>
      </c>
      <c r="N12" s="793">
        <v>0</v>
      </c>
      <c r="O12" s="793">
        <v>0</v>
      </c>
      <c r="P12" s="793">
        <v>0</v>
      </c>
      <c r="Q12" s="793">
        <v>0</v>
      </c>
      <c r="R12" s="793">
        <v>0</v>
      </c>
      <c r="S12" s="794">
        <v>0</v>
      </c>
      <c r="T12" s="26">
        <v>263</v>
      </c>
      <c r="U12" s="27">
        <v>121</v>
      </c>
      <c r="V12" s="28">
        <v>142</v>
      </c>
      <c r="W12" s="23">
        <f>SUM(X12+Y12+Z12)</f>
        <v>91</v>
      </c>
      <c r="X12" s="27">
        <v>19</v>
      </c>
      <c r="Y12" s="29">
        <v>72</v>
      </c>
      <c r="Z12" s="28">
        <v>0</v>
      </c>
      <c r="AA12" s="795">
        <f>SUM(AB12+AC12+AD12)</f>
        <v>2</v>
      </c>
      <c r="AB12" s="27">
        <v>0</v>
      </c>
      <c r="AC12" s="29">
        <v>2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1491</v>
      </c>
      <c r="C13" s="36">
        <v>0</v>
      </c>
      <c r="D13" s="37">
        <v>0</v>
      </c>
      <c r="E13" s="37">
        <v>0</v>
      </c>
      <c r="F13" s="37">
        <v>18</v>
      </c>
      <c r="G13" s="37">
        <v>37</v>
      </c>
      <c r="H13" s="37">
        <v>57</v>
      </c>
      <c r="I13" s="37">
        <v>78</v>
      </c>
      <c r="J13" s="37">
        <v>71</v>
      </c>
      <c r="K13" s="37">
        <v>109</v>
      </c>
      <c r="L13" s="37">
        <v>93</v>
      </c>
      <c r="M13" s="37">
        <v>129</v>
      </c>
      <c r="N13" s="37">
        <v>161</v>
      </c>
      <c r="O13" s="37">
        <v>164</v>
      </c>
      <c r="P13" s="37">
        <v>157</v>
      </c>
      <c r="Q13" s="37">
        <v>160</v>
      </c>
      <c r="R13" s="37">
        <v>124</v>
      </c>
      <c r="S13" s="32">
        <v>133</v>
      </c>
      <c r="T13" s="38">
        <v>1491</v>
      </c>
      <c r="U13" s="36">
        <v>530</v>
      </c>
      <c r="V13" s="32">
        <v>961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502</v>
      </c>
      <c r="AB13" s="36">
        <v>101</v>
      </c>
      <c r="AC13" s="40">
        <v>401</v>
      </c>
      <c r="AD13" s="32">
        <v>0</v>
      </c>
      <c r="AE13" s="31">
        <v>0</v>
      </c>
      <c r="AF13" s="32">
        <v>330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46</v>
      </c>
      <c r="C15" s="36">
        <v>20</v>
      </c>
      <c r="D15" s="37">
        <v>18</v>
      </c>
      <c r="E15" s="37">
        <v>7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46</v>
      </c>
      <c r="U15" s="36">
        <v>29</v>
      </c>
      <c r="V15" s="32">
        <v>17</v>
      </c>
      <c r="W15" s="35">
        <f t="shared" si="1"/>
        <v>9</v>
      </c>
      <c r="X15" s="36">
        <v>3</v>
      </c>
      <c r="Y15" s="37">
        <v>6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123</v>
      </c>
      <c r="C16" s="36">
        <v>0</v>
      </c>
      <c r="D16" s="37">
        <v>0</v>
      </c>
      <c r="E16" s="37">
        <v>0</v>
      </c>
      <c r="F16" s="37">
        <v>7</v>
      </c>
      <c r="G16" s="37">
        <v>4</v>
      </c>
      <c r="H16" s="37">
        <v>1</v>
      </c>
      <c r="I16" s="37">
        <v>2</v>
      </c>
      <c r="J16" s="37">
        <v>3</v>
      </c>
      <c r="K16" s="37">
        <v>1</v>
      </c>
      <c r="L16" s="37">
        <v>5</v>
      </c>
      <c r="M16" s="37">
        <v>2</v>
      </c>
      <c r="N16" s="37">
        <v>4</v>
      </c>
      <c r="O16" s="37">
        <v>10</v>
      </c>
      <c r="P16" s="37">
        <v>17</v>
      </c>
      <c r="Q16" s="37">
        <v>24</v>
      </c>
      <c r="R16" s="37">
        <v>16</v>
      </c>
      <c r="S16" s="32">
        <v>27</v>
      </c>
      <c r="T16" s="38">
        <v>123</v>
      </c>
      <c r="U16" s="36">
        <v>61</v>
      </c>
      <c r="V16" s="32">
        <v>62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44</v>
      </c>
      <c r="AB16" s="36">
        <v>34</v>
      </c>
      <c r="AC16" s="40">
        <v>10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70</v>
      </c>
      <c r="C17" s="36">
        <v>44</v>
      </c>
      <c r="D17" s="37">
        <v>18</v>
      </c>
      <c r="E17" s="37">
        <v>7</v>
      </c>
      <c r="F17" s="37">
        <v>1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70</v>
      </c>
      <c r="U17" s="36">
        <v>45</v>
      </c>
      <c r="V17" s="32">
        <v>25</v>
      </c>
      <c r="W17" s="35">
        <f t="shared" si="1"/>
        <v>18</v>
      </c>
      <c r="X17" s="36">
        <v>8</v>
      </c>
      <c r="Y17" s="37">
        <v>10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360</v>
      </c>
      <c r="C18" s="36">
        <v>0</v>
      </c>
      <c r="D18" s="37">
        <v>0</v>
      </c>
      <c r="E18" s="37">
        <v>0</v>
      </c>
      <c r="F18" s="37">
        <v>1</v>
      </c>
      <c r="G18" s="37">
        <v>2</v>
      </c>
      <c r="H18" s="37">
        <v>2</v>
      </c>
      <c r="I18" s="37">
        <v>1</v>
      </c>
      <c r="J18" s="37">
        <v>5</v>
      </c>
      <c r="K18" s="37">
        <v>9</v>
      </c>
      <c r="L18" s="37">
        <v>8</v>
      </c>
      <c r="M18" s="37">
        <v>18</v>
      </c>
      <c r="N18" s="37">
        <v>26</v>
      </c>
      <c r="O18" s="37">
        <v>55</v>
      </c>
      <c r="P18" s="37">
        <v>57</v>
      </c>
      <c r="Q18" s="37">
        <v>52</v>
      </c>
      <c r="R18" s="37">
        <v>57</v>
      </c>
      <c r="S18" s="32">
        <v>67</v>
      </c>
      <c r="T18" s="38">
        <v>360</v>
      </c>
      <c r="U18" s="36">
        <v>214</v>
      </c>
      <c r="V18" s="32">
        <v>146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126</v>
      </c>
      <c r="AB18" s="36">
        <v>43</v>
      </c>
      <c r="AC18" s="40">
        <v>83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1</v>
      </c>
      <c r="C20" s="36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1</v>
      </c>
      <c r="O20" s="37">
        <v>0</v>
      </c>
      <c r="P20" s="37">
        <v>0</v>
      </c>
      <c r="Q20" s="37">
        <v>0</v>
      </c>
      <c r="R20" s="37">
        <v>0</v>
      </c>
      <c r="S20" s="32">
        <v>0</v>
      </c>
      <c r="T20" s="38">
        <v>1</v>
      </c>
      <c r="U20" s="36">
        <v>0</v>
      </c>
      <c r="V20" s="32">
        <v>1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1</v>
      </c>
      <c r="AB20" s="36">
        <v>0</v>
      </c>
      <c r="AC20" s="40">
        <v>1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27</v>
      </c>
      <c r="C22" s="36">
        <v>0</v>
      </c>
      <c r="D22" s="37">
        <v>0</v>
      </c>
      <c r="E22" s="37">
        <v>0</v>
      </c>
      <c r="F22" s="37">
        <v>2</v>
      </c>
      <c r="G22" s="37">
        <v>3</v>
      </c>
      <c r="H22" s="37">
        <v>2</v>
      </c>
      <c r="I22" s="37">
        <v>3</v>
      </c>
      <c r="J22" s="37">
        <v>1</v>
      </c>
      <c r="K22" s="37">
        <v>1</v>
      </c>
      <c r="L22" s="37">
        <v>3</v>
      </c>
      <c r="M22" s="37">
        <v>1</v>
      </c>
      <c r="N22" s="37">
        <v>3</v>
      </c>
      <c r="O22" s="37">
        <v>1</v>
      </c>
      <c r="P22" s="37">
        <v>0</v>
      </c>
      <c r="Q22" s="37">
        <v>3</v>
      </c>
      <c r="R22" s="37">
        <v>1</v>
      </c>
      <c r="S22" s="32">
        <v>3</v>
      </c>
      <c r="T22" s="38">
        <v>27</v>
      </c>
      <c r="U22" s="36">
        <v>13</v>
      </c>
      <c r="V22" s="32">
        <v>14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14</v>
      </c>
      <c r="AB22" s="36">
        <v>8</v>
      </c>
      <c r="AC22" s="40">
        <v>6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161</v>
      </c>
      <c r="C32" s="36">
        <v>4</v>
      </c>
      <c r="D32" s="37">
        <v>9</v>
      </c>
      <c r="E32" s="37">
        <v>7</v>
      </c>
      <c r="F32" s="37">
        <v>2</v>
      </c>
      <c r="G32" s="37">
        <v>3</v>
      </c>
      <c r="H32" s="37">
        <v>6</v>
      </c>
      <c r="I32" s="37">
        <v>7</v>
      </c>
      <c r="J32" s="37">
        <v>4</v>
      </c>
      <c r="K32" s="37">
        <v>5</v>
      </c>
      <c r="L32" s="37">
        <v>11</v>
      </c>
      <c r="M32" s="37">
        <v>10</v>
      </c>
      <c r="N32" s="37">
        <v>12</v>
      </c>
      <c r="O32" s="37">
        <v>16</v>
      </c>
      <c r="P32" s="37">
        <v>22</v>
      </c>
      <c r="Q32" s="37">
        <v>10</v>
      </c>
      <c r="R32" s="37">
        <v>12</v>
      </c>
      <c r="S32" s="32">
        <v>21</v>
      </c>
      <c r="T32" s="38">
        <v>161</v>
      </c>
      <c r="U32" s="36">
        <v>67</v>
      </c>
      <c r="V32" s="32">
        <v>94</v>
      </c>
      <c r="W32" s="35">
        <f t="shared" si="1"/>
        <v>10</v>
      </c>
      <c r="X32" s="36">
        <v>3</v>
      </c>
      <c r="Y32" s="37">
        <v>7</v>
      </c>
      <c r="Z32" s="32">
        <v>0</v>
      </c>
      <c r="AA32" s="43">
        <f t="shared" si="2"/>
        <v>78</v>
      </c>
      <c r="AB32" s="36">
        <v>40</v>
      </c>
      <c r="AC32" s="40">
        <v>38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126</v>
      </c>
      <c r="C39" s="46">
        <v>33</v>
      </c>
      <c r="D39" s="45">
        <v>35</v>
      </c>
      <c r="E39" s="45">
        <v>43</v>
      </c>
      <c r="F39" s="45">
        <v>14</v>
      </c>
      <c r="G39" s="45">
        <v>1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126</v>
      </c>
      <c r="U39" s="36">
        <v>82</v>
      </c>
      <c r="V39" s="32">
        <v>44</v>
      </c>
      <c r="W39" s="35">
        <f>SUM(X39+Y39+Z39)</f>
        <v>31</v>
      </c>
      <c r="X39" s="36">
        <v>24</v>
      </c>
      <c r="Y39" s="37">
        <v>7</v>
      </c>
      <c r="Z39" s="32">
        <v>0</v>
      </c>
      <c r="AA39" s="43">
        <f>SUM(AB39+AC39+AD39)</f>
        <v>2</v>
      </c>
      <c r="AB39" s="36">
        <v>0</v>
      </c>
      <c r="AC39" s="40">
        <v>2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254</v>
      </c>
      <c r="C40" s="46">
        <v>0</v>
      </c>
      <c r="D40" s="45">
        <v>0</v>
      </c>
      <c r="E40" s="45">
        <v>0</v>
      </c>
      <c r="F40" s="37">
        <v>16</v>
      </c>
      <c r="G40" s="37">
        <v>9</v>
      </c>
      <c r="H40" s="37">
        <v>4</v>
      </c>
      <c r="I40" s="37">
        <v>5</v>
      </c>
      <c r="J40" s="37">
        <v>11</v>
      </c>
      <c r="K40" s="37">
        <v>11</v>
      </c>
      <c r="L40" s="37">
        <v>6</v>
      </c>
      <c r="M40" s="37">
        <v>12</v>
      </c>
      <c r="N40" s="37">
        <v>22</v>
      </c>
      <c r="O40" s="37">
        <v>21</v>
      </c>
      <c r="P40" s="37">
        <v>26</v>
      </c>
      <c r="Q40" s="37">
        <v>29</v>
      </c>
      <c r="R40" s="37">
        <v>31</v>
      </c>
      <c r="S40" s="32">
        <v>51</v>
      </c>
      <c r="T40" s="38">
        <v>254</v>
      </c>
      <c r="U40" s="36">
        <v>121</v>
      </c>
      <c r="V40" s="32">
        <v>133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120</v>
      </c>
      <c r="AB40" s="36">
        <v>39</v>
      </c>
      <c r="AC40" s="40">
        <v>81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29</v>
      </c>
      <c r="C42" s="46">
        <v>0</v>
      </c>
      <c r="D42" s="45">
        <v>0</v>
      </c>
      <c r="E42" s="45">
        <v>12</v>
      </c>
      <c r="F42" s="37">
        <v>17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29</v>
      </c>
      <c r="U42" s="36">
        <v>12</v>
      </c>
      <c r="V42" s="32">
        <v>17</v>
      </c>
      <c r="W42" s="35">
        <f>SUM(X42+Y42+Z42)</f>
        <v>2</v>
      </c>
      <c r="X42" s="36">
        <v>1</v>
      </c>
      <c r="Y42" s="37">
        <v>1</v>
      </c>
      <c r="Z42" s="32">
        <v>0</v>
      </c>
      <c r="AA42" s="43">
        <f>SUM(AB42+AC42+AD42)</f>
        <v>4</v>
      </c>
      <c r="AB42" s="36">
        <v>3</v>
      </c>
      <c r="AC42" s="40">
        <v>1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367</v>
      </c>
      <c r="C43" s="36">
        <v>0</v>
      </c>
      <c r="D43" s="37">
        <v>1</v>
      </c>
      <c r="E43" s="37">
        <v>2</v>
      </c>
      <c r="F43" s="37">
        <v>16</v>
      </c>
      <c r="G43" s="37">
        <v>18</v>
      </c>
      <c r="H43" s="37">
        <v>32</v>
      </c>
      <c r="I43" s="37">
        <v>28</v>
      </c>
      <c r="J43" s="37">
        <v>48</v>
      </c>
      <c r="K43" s="37">
        <v>41</v>
      </c>
      <c r="L43" s="37">
        <v>42</v>
      </c>
      <c r="M43" s="37">
        <v>28</v>
      </c>
      <c r="N43" s="37">
        <v>29</v>
      </c>
      <c r="O43" s="37">
        <v>36</v>
      </c>
      <c r="P43" s="37">
        <v>25</v>
      </c>
      <c r="Q43" s="37">
        <v>15</v>
      </c>
      <c r="R43" s="37">
        <v>4</v>
      </c>
      <c r="S43" s="32">
        <v>2</v>
      </c>
      <c r="T43" s="38">
        <v>367</v>
      </c>
      <c r="U43" s="36">
        <v>152</v>
      </c>
      <c r="V43" s="32">
        <v>215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43</v>
      </c>
      <c r="AB43" s="36">
        <v>15</v>
      </c>
      <c r="AC43" s="40">
        <v>28</v>
      </c>
      <c r="AD43" s="32">
        <v>0</v>
      </c>
      <c r="AE43" s="31">
        <v>3</v>
      </c>
      <c r="AF43" s="32">
        <v>79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161</v>
      </c>
      <c r="C44" s="36">
        <v>60</v>
      </c>
      <c r="D44" s="37">
        <v>67</v>
      </c>
      <c r="E44" s="37">
        <v>34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161</v>
      </c>
      <c r="U44" s="36">
        <v>140</v>
      </c>
      <c r="V44" s="32">
        <v>21</v>
      </c>
      <c r="W44" s="35">
        <f t="shared" si="10"/>
        <v>77</v>
      </c>
      <c r="X44" s="36">
        <v>53</v>
      </c>
      <c r="Y44" s="37">
        <v>24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885</v>
      </c>
      <c r="C45" s="36">
        <v>0</v>
      </c>
      <c r="D45" s="37">
        <v>0</v>
      </c>
      <c r="E45" s="37">
        <v>0</v>
      </c>
      <c r="F45" s="37">
        <v>11</v>
      </c>
      <c r="G45" s="37">
        <v>18</v>
      </c>
      <c r="H45" s="37">
        <v>26</v>
      </c>
      <c r="I45" s="37">
        <v>30</v>
      </c>
      <c r="J45" s="37">
        <v>46</v>
      </c>
      <c r="K45" s="37">
        <v>65</v>
      </c>
      <c r="L45" s="37">
        <v>84</v>
      </c>
      <c r="M45" s="37">
        <v>86</v>
      </c>
      <c r="N45" s="37">
        <v>97</v>
      </c>
      <c r="O45" s="37">
        <v>110</v>
      </c>
      <c r="P45" s="37">
        <v>84</v>
      </c>
      <c r="Q45" s="37">
        <v>89</v>
      </c>
      <c r="R45" s="37">
        <v>71</v>
      </c>
      <c r="S45" s="32">
        <v>68</v>
      </c>
      <c r="T45" s="38">
        <v>885</v>
      </c>
      <c r="U45" s="36">
        <v>279</v>
      </c>
      <c r="V45" s="32">
        <v>606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339</v>
      </c>
      <c r="AB45" s="36">
        <v>187</v>
      </c>
      <c r="AC45" s="40">
        <v>152</v>
      </c>
      <c r="AD45" s="32">
        <v>0</v>
      </c>
      <c r="AE45" s="31">
        <v>0</v>
      </c>
      <c r="AF45" s="32">
        <v>32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/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14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3</v>
      </c>
      <c r="M52" s="37">
        <v>2</v>
      </c>
      <c r="N52" s="37">
        <v>3</v>
      </c>
      <c r="O52" s="37">
        <v>1</v>
      </c>
      <c r="P52" s="37">
        <v>0</v>
      </c>
      <c r="Q52" s="37">
        <v>2</v>
      </c>
      <c r="R52" s="37">
        <v>2</v>
      </c>
      <c r="S52" s="32">
        <v>1</v>
      </c>
      <c r="T52" s="38">
        <v>14</v>
      </c>
      <c r="U52" s="36">
        <v>6</v>
      </c>
      <c r="V52" s="32">
        <v>8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9</v>
      </c>
      <c r="AB52" s="36">
        <v>0</v>
      </c>
      <c r="AC52" s="40">
        <v>9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2"/>
      <c r="T53" s="38"/>
      <c r="U53" s="36"/>
      <c r="V53" s="32"/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2"/>
      <c r="T54" s="38"/>
      <c r="U54" s="36"/>
      <c r="V54" s="32"/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272</v>
      </c>
      <c r="C55" s="36">
        <v>1</v>
      </c>
      <c r="D55" s="37">
        <v>0</v>
      </c>
      <c r="E55" s="37">
        <v>0</v>
      </c>
      <c r="F55" s="37">
        <v>1</v>
      </c>
      <c r="G55" s="37">
        <v>2</v>
      </c>
      <c r="H55" s="37">
        <v>2</v>
      </c>
      <c r="I55" s="37">
        <v>2</v>
      </c>
      <c r="J55" s="37">
        <v>6</v>
      </c>
      <c r="K55" s="37">
        <v>10</v>
      </c>
      <c r="L55" s="37">
        <v>15</v>
      </c>
      <c r="M55" s="37">
        <v>15</v>
      </c>
      <c r="N55" s="37">
        <v>21</v>
      </c>
      <c r="O55" s="37">
        <v>42</v>
      </c>
      <c r="P55" s="37">
        <v>35</v>
      </c>
      <c r="Q55" s="37">
        <v>37</v>
      </c>
      <c r="R55" s="37">
        <v>37</v>
      </c>
      <c r="S55" s="32">
        <v>46</v>
      </c>
      <c r="T55" s="38">
        <v>272</v>
      </c>
      <c r="U55" s="36">
        <v>122</v>
      </c>
      <c r="V55" s="32">
        <v>150</v>
      </c>
      <c r="W55" s="35">
        <f t="shared" si="10"/>
        <v>68</v>
      </c>
      <c r="X55" s="36">
        <v>0</v>
      </c>
      <c r="Y55" s="37">
        <v>68</v>
      </c>
      <c r="Z55" s="32">
        <v>0</v>
      </c>
      <c r="AA55" s="43">
        <f t="shared" si="11"/>
        <v>107</v>
      </c>
      <c r="AB55" s="36">
        <v>2</v>
      </c>
      <c r="AC55" s="40">
        <v>104</v>
      </c>
      <c r="AD55" s="32">
        <v>1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186</v>
      </c>
      <c r="C56" s="36">
        <v>0</v>
      </c>
      <c r="D56" s="37">
        <v>0</v>
      </c>
      <c r="E56" s="37">
        <v>2</v>
      </c>
      <c r="F56" s="37">
        <v>4</v>
      </c>
      <c r="G56" s="37">
        <v>10</v>
      </c>
      <c r="H56" s="37">
        <v>44</v>
      </c>
      <c r="I56" s="37">
        <v>58</v>
      </c>
      <c r="J56" s="37">
        <v>46</v>
      </c>
      <c r="K56" s="37">
        <v>22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186</v>
      </c>
      <c r="U56" s="36">
        <v>0</v>
      </c>
      <c r="V56" s="32">
        <v>186</v>
      </c>
      <c r="W56" s="35">
        <f t="shared" si="10"/>
        <v>1</v>
      </c>
      <c r="X56" s="36">
        <v>1</v>
      </c>
      <c r="Y56" s="37">
        <v>0</v>
      </c>
      <c r="Z56" s="32">
        <v>0</v>
      </c>
      <c r="AA56" s="43">
        <f t="shared" si="11"/>
        <v>56</v>
      </c>
      <c r="AB56" s="36">
        <v>33</v>
      </c>
      <c r="AC56" s="40">
        <v>23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60</v>
      </c>
      <c r="C57" s="36">
        <v>3</v>
      </c>
      <c r="D57" s="37">
        <v>14</v>
      </c>
      <c r="E57" s="37">
        <v>32</v>
      </c>
      <c r="F57" s="37">
        <v>11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60</v>
      </c>
      <c r="U57" s="36">
        <v>0</v>
      </c>
      <c r="V57" s="32">
        <v>60</v>
      </c>
      <c r="W57" s="35">
        <f t="shared" si="10"/>
        <v>18</v>
      </c>
      <c r="X57" s="36">
        <v>6</v>
      </c>
      <c r="Y57" s="37">
        <v>12</v>
      </c>
      <c r="Z57" s="32">
        <v>0</v>
      </c>
      <c r="AA57" s="43">
        <f t="shared" si="11"/>
        <v>6</v>
      </c>
      <c r="AB57" s="36">
        <v>2</v>
      </c>
      <c r="AC57" s="40">
        <v>4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571</v>
      </c>
      <c r="C58" s="36">
        <v>0</v>
      </c>
      <c r="D58" s="37">
        <v>0</v>
      </c>
      <c r="E58" s="37">
        <v>0</v>
      </c>
      <c r="F58" s="37">
        <v>8</v>
      </c>
      <c r="G58" s="37">
        <v>12</v>
      </c>
      <c r="H58" s="37">
        <v>49</v>
      </c>
      <c r="I58" s="37">
        <v>71</v>
      </c>
      <c r="J58" s="37">
        <v>67</v>
      </c>
      <c r="K58" s="37">
        <v>65</v>
      </c>
      <c r="L58" s="37">
        <v>66</v>
      </c>
      <c r="M58" s="37">
        <v>67</v>
      </c>
      <c r="N58" s="37">
        <v>73</v>
      </c>
      <c r="O58" s="37">
        <v>43</v>
      </c>
      <c r="P58" s="37">
        <v>28</v>
      </c>
      <c r="Q58" s="37">
        <v>13</v>
      </c>
      <c r="R58" s="37">
        <v>4</v>
      </c>
      <c r="S58" s="32">
        <v>5</v>
      </c>
      <c r="T58" s="38">
        <v>571</v>
      </c>
      <c r="U58" s="36">
        <v>0</v>
      </c>
      <c r="V58" s="32">
        <v>571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186</v>
      </c>
      <c r="AB58" s="36">
        <v>53</v>
      </c>
      <c r="AC58" s="40">
        <v>133</v>
      </c>
      <c r="AD58" s="32">
        <v>0</v>
      </c>
      <c r="AE58" s="31">
        <v>0</v>
      </c>
      <c r="AF58" s="32">
        <v>45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381</v>
      </c>
      <c r="C59" s="36">
        <v>18</v>
      </c>
      <c r="D59" s="37">
        <v>29</v>
      </c>
      <c r="E59" s="37">
        <v>4</v>
      </c>
      <c r="F59" s="37">
        <v>3</v>
      </c>
      <c r="G59" s="37">
        <v>5</v>
      </c>
      <c r="H59" s="37">
        <v>1</v>
      </c>
      <c r="I59" s="37">
        <v>3</v>
      </c>
      <c r="J59" s="37">
        <v>7</v>
      </c>
      <c r="K59" s="37">
        <v>17</v>
      </c>
      <c r="L59" s="37">
        <v>14</v>
      </c>
      <c r="M59" s="37">
        <v>21</v>
      </c>
      <c r="N59" s="37">
        <v>19</v>
      </c>
      <c r="O59" s="37">
        <v>42</v>
      </c>
      <c r="P59" s="37">
        <v>57</v>
      </c>
      <c r="Q59" s="37">
        <v>43</v>
      </c>
      <c r="R59" s="37">
        <v>51</v>
      </c>
      <c r="S59" s="32">
        <v>47</v>
      </c>
      <c r="T59" s="38">
        <v>381</v>
      </c>
      <c r="U59" s="36">
        <v>161</v>
      </c>
      <c r="V59" s="32">
        <v>220</v>
      </c>
      <c r="W59" s="35">
        <f t="shared" si="10"/>
        <v>47</v>
      </c>
      <c r="X59" s="36">
        <v>31</v>
      </c>
      <c r="Y59" s="37">
        <v>16</v>
      </c>
      <c r="Z59" s="32">
        <v>0</v>
      </c>
      <c r="AA59" s="43">
        <f t="shared" si="11"/>
        <v>230</v>
      </c>
      <c r="AB59" s="36">
        <v>39</v>
      </c>
      <c r="AC59" s="40">
        <v>191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324</v>
      </c>
      <c r="C60" s="36">
        <v>29</v>
      </c>
      <c r="D60" s="37">
        <v>43</v>
      </c>
      <c r="E60" s="37">
        <v>21</v>
      </c>
      <c r="F60" s="37">
        <v>12</v>
      </c>
      <c r="G60" s="37">
        <v>8</v>
      </c>
      <c r="H60" s="37">
        <v>4</v>
      </c>
      <c r="I60" s="37">
        <v>9</v>
      </c>
      <c r="J60" s="37">
        <v>6</v>
      </c>
      <c r="K60" s="37">
        <v>10</v>
      </c>
      <c r="L60" s="37">
        <v>5</v>
      </c>
      <c r="M60" s="37">
        <v>12</v>
      </c>
      <c r="N60" s="37">
        <v>15</v>
      </c>
      <c r="O60" s="37">
        <v>15</v>
      </c>
      <c r="P60" s="37">
        <v>28</v>
      </c>
      <c r="Q60" s="37">
        <v>33</v>
      </c>
      <c r="R60" s="37">
        <v>33</v>
      </c>
      <c r="S60" s="32">
        <v>41</v>
      </c>
      <c r="T60" s="38">
        <v>324</v>
      </c>
      <c r="U60" s="36">
        <v>165</v>
      </c>
      <c r="V60" s="32">
        <v>159</v>
      </c>
      <c r="W60" s="35">
        <f t="shared" si="10"/>
        <v>53</v>
      </c>
      <c r="X60" s="36">
        <v>30</v>
      </c>
      <c r="Y60" s="37">
        <v>23</v>
      </c>
      <c r="Z60" s="32">
        <v>0</v>
      </c>
      <c r="AA60" s="43">
        <f t="shared" si="11"/>
        <v>135</v>
      </c>
      <c r="AB60" s="36">
        <v>45</v>
      </c>
      <c r="AC60" s="40">
        <v>90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265</v>
      </c>
      <c r="C61" s="36">
        <v>102</v>
      </c>
      <c r="D61" s="37">
        <v>61</v>
      </c>
      <c r="E61" s="37">
        <v>100</v>
      </c>
      <c r="F61" s="37">
        <v>2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265</v>
      </c>
      <c r="U61" s="36">
        <v>137</v>
      </c>
      <c r="V61" s="32">
        <v>128</v>
      </c>
      <c r="W61" s="35">
        <f t="shared" si="10"/>
        <v>109</v>
      </c>
      <c r="X61" s="36">
        <v>38</v>
      </c>
      <c r="Y61" s="37">
        <v>71</v>
      </c>
      <c r="Z61" s="32">
        <v>0</v>
      </c>
      <c r="AA61" s="43">
        <f t="shared" si="11"/>
        <v>1</v>
      </c>
      <c r="AB61" s="36">
        <v>0</v>
      </c>
      <c r="AC61" s="40">
        <v>1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1013</v>
      </c>
      <c r="C62" s="36">
        <v>28</v>
      </c>
      <c r="D62" s="37">
        <v>36</v>
      </c>
      <c r="E62" s="37">
        <v>36</v>
      </c>
      <c r="F62" s="37">
        <v>41</v>
      </c>
      <c r="G62" s="37">
        <v>26</v>
      </c>
      <c r="H62" s="37">
        <v>26</v>
      </c>
      <c r="I62" s="37">
        <v>39</v>
      </c>
      <c r="J62" s="37">
        <v>37</v>
      </c>
      <c r="K62" s="37">
        <v>44</v>
      </c>
      <c r="L62" s="37">
        <v>55</v>
      </c>
      <c r="M62" s="37">
        <v>82</v>
      </c>
      <c r="N62" s="37">
        <v>126</v>
      </c>
      <c r="O62" s="37">
        <v>118</v>
      </c>
      <c r="P62" s="37">
        <v>117</v>
      </c>
      <c r="Q62" s="37">
        <v>78</v>
      </c>
      <c r="R62" s="37">
        <v>71</v>
      </c>
      <c r="S62" s="32">
        <v>53</v>
      </c>
      <c r="T62" s="38">
        <v>1013</v>
      </c>
      <c r="U62" s="36">
        <v>393</v>
      </c>
      <c r="V62" s="32">
        <v>620</v>
      </c>
      <c r="W62" s="35">
        <f>SUM(X62+Y62+Z62)</f>
        <v>84</v>
      </c>
      <c r="X62" s="36">
        <v>60</v>
      </c>
      <c r="Y62" s="37">
        <v>21</v>
      </c>
      <c r="Z62" s="32">
        <v>3</v>
      </c>
      <c r="AA62" s="43">
        <f t="shared" si="11"/>
        <v>336</v>
      </c>
      <c r="AB62" s="36">
        <v>142</v>
      </c>
      <c r="AC62" s="40">
        <v>193</v>
      </c>
      <c r="AD62" s="32">
        <v>1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297</v>
      </c>
      <c r="C64" s="36">
        <v>0</v>
      </c>
      <c r="D64" s="37">
        <v>0</v>
      </c>
      <c r="E64" s="37">
        <v>0</v>
      </c>
      <c r="F64" s="37">
        <v>5</v>
      </c>
      <c r="G64" s="37">
        <v>3</v>
      </c>
      <c r="H64" s="37">
        <v>4</v>
      </c>
      <c r="I64" s="37">
        <v>6</v>
      </c>
      <c r="J64" s="37">
        <v>3</v>
      </c>
      <c r="K64" s="37">
        <v>12</v>
      </c>
      <c r="L64" s="37">
        <v>5</v>
      </c>
      <c r="M64" s="37">
        <v>7</v>
      </c>
      <c r="N64" s="37">
        <v>29</v>
      </c>
      <c r="O64" s="37">
        <v>34</v>
      </c>
      <c r="P64" s="37">
        <v>45</v>
      </c>
      <c r="Q64" s="37">
        <v>47</v>
      </c>
      <c r="R64" s="37">
        <v>51</v>
      </c>
      <c r="S64" s="32">
        <v>46</v>
      </c>
      <c r="T64" s="38">
        <v>297</v>
      </c>
      <c r="U64" s="36">
        <v>262</v>
      </c>
      <c r="V64" s="32">
        <v>35</v>
      </c>
      <c r="W64" s="35">
        <f t="shared" si="10"/>
        <v>0</v>
      </c>
      <c r="X64" s="36"/>
      <c r="Y64" s="37"/>
      <c r="Z64" s="32"/>
      <c r="AA64" s="43">
        <f t="shared" si="11"/>
        <v>130</v>
      </c>
      <c r="AB64" s="36">
        <v>64</v>
      </c>
      <c r="AC64" s="40">
        <v>66</v>
      </c>
      <c r="AD64" s="32">
        <v>0</v>
      </c>
      <c r="AE64" s="31">
        <v>0</v>
      </c>
      <c r="AF64" s="32">
        <v>62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/>
      <c r="Y65" s="37"/>
      <c r="Z65" s="32"/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20</v>
      </c>
      <c r="C66" s="36">
        <v>0</v>
      </c>
      <c r="D66" s="37">
        <v>0</v>
      </c>
      <c r="E66" s="37">
        <v>0</v>
      </c>
      <c r="F66" s="37">
        <v>0</v>
      </c>
      <c r="G66" s="37">
        <v>2</v>
      </c>
      <c r="H66" s="37">
        <v>0</v>
      </c>
      <c r="I66" s="37">
        <v>0</v>
      </c>
      <c r="J66" s="37">
        <v>1</v>
      </c>
      <c r="K66" s="37">
        <v>1</v>
      </c>
      <c r="L66" s="37">
        <v>0</v>
      </c>
      <c r="M66" s="37">
        <v>0</v>
      </c>
      <c r="N66" s="37">
        <v>0</v>
      </c>
      <c r="O66" s="37">
        <v>1</v>
      </c>
      <c r="P66" s="37">
        <v>2</v>
      </c>
      <c r="Q66" s="37">
        <v>4</v>
      </c>
      <c r="R66" s="37">
        <v>4</v>
      </c>
      <c r="S66" s="32">
        <v>5</v>
      </c>
      <c r="T66" s="38">
        <v>20</v>
      </c>
      <c r="U66" s="36">
        <v>11</v>
      </c>
      <c r="V66" s="32">
        <v>9</v>
      </c>
      <c r="W66" s="35">
        <f t="shared" si="10"/>
        <v>0</v>
      </c>
      <c r="X66" s="36"/>
      <c r="Y66" s="37"/>
      <c r="Z66" s="32"/>
      <c r="AA66" s="43">
        <f t="shared" si="11"/>
        <v>11</v>
      </c>
      <c r="AB66" s="36">
        <v>0</v>
      </c>
      <c r="AC66" s="40">
        <v>11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976" t="s">
        <v>99</v>
      </c>
      <c r="B72" s="977">
        <f t="shared" ref="B72:AA72" si="12">SUM(B12:B71)</f>
        <v>7767</v>
      </c>
      <c r="C72" s="65">
        <f>SUM(C12:C71)</f>
        <v>494</v>
      </c>
      <c r="D72" s="66">
        <f t="shared" si="12"/>
        <v>378</v>
      </c>
      <c r="E72" s="66">
        <f t="shared" si="12"/>
        <v>362</v>
      </c>
      <c r="F72" s="66">
        <f t="shared" si="12"/>
        <v>202</v>
      </c>
      <c r="G72" s="66">
        <f t="shared" si="12"/>
        <v>163</v>
      </c>
      <c r="H72" s="66">
        <f t="shared" si="12"/>
        <v>260</v>
      </c>
      <c r="I72" s="66">
        <f t="shared" si="12"/>
        <v>342</v>
      </c>
      <c r="J72" s="66">
        <f t="shared" si="12"/>
        <v>362</v>
      </c>
      <c r="K72" s="66">
        <f t="shared" si="12"/>
        <v>423</v>
      </c>
      <c r="L72" s="66">
        <f t="shared" si="12"/>
        <v>415</v>
      </c>
      <c r="M72" s="66">
        <f t="shared" si="12"/>
        <v>492</v>
      </c>
      <c r="N72" s="66">
        <f t="shared" si="12"/>
        <v>641</v>
      </c>
      <c r="O72" s="66">
        <f t="shared" si="12"/>
        <v>709</v>
      </c>
      <c r="P72" s="66">
        <f t="shared" si="12"/>
        <v>700</v>
      </c>
      <c r="Q72" s="66">
        <f t="shared" si="12"/>
        <v>639</v>
      </c>
      <c r="R72" s="66">
        <f t="shared" si="12"/>
        <v>569</v>
      </c>
      <c r="S72" s="67">
        <f t="shared" si="12"/>
        <v>616</v>
      </c>
      <c r="T72" s="68">
        <f t="shared" si="12"/>
        <v>7767</v>
      </c>
      <c r="U72" s="69">
        <f t="shared" si="12"/>
        <v>3123</v>
      </c>
      <c r="V72" s="67">
        <f t="shared" si="12"/>
        <v>4644</v>
      </c>
      <c r="W72" s="69">
        <f t="shared" si="12"/>
        <v>618</v>
      </c>
      <c r="X72" s="69">
        <f t="shared" si="12"/>
        <v>277</v>
      </c>
      <c r="Y72" s="66">
        <f t="shared" si="12"/>
        <v>338</v>
      </c>
      <c r="Z72" s="68">
        <f t="shared" si="12"/>
        <v>3</v>
      </c>
      <c r="AA72" s="70">
        <f t="shared" si="12"/>
        <v>2482</v>
      </c>
      <c r="AB72" s="69">
        <f>SUM(AB12:AB71)</f>
        <v>850</v>
      </c>
      <c r="AC72" s="66">
        <f>SUM(AC12:AC71)</f>
        <v>1630</v>
      </c>
      <c r="AD72" s="67">
        <f>SUM(AD12:AD71)</f>
        <v>2</v>
      </c>
      <c r="AE72" s="71">
        <f>SUM(AE12:AE71)</f>
        <v>3</v>
      </c>
      <c r="AF72" s="72">
        <f>SUM(AF12:AF71)</f>
        <v>548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978" t="s">
        <v>101</v>
      </c>
      <c r="B74" s="979" t="s">
        <v>102</v>
      </c>
      <c r="C74" s="539"/>
      <c r="D74" s="539"/>
      <c r="E74" s="980"/>
      <c r="F74" s="979" t="s">
        <v>103</v>
      </c>
      <c r="G74" s="539"/>
      <c r="H74" s="539"/>
      <c r="I74" s="980"/>
      <c r="J74" s="539" t="s">
        <v>104</v>
      </c>
      <c r="K74" s="539"/>
      <c r="L74" s="539"/>
      <c r="M74" s="980"/>
      <c r="N74" s="981" t="s">
        <v>105</v>
      </c>
      <c r="O74" s="982"/>
      <c r="P74" s="983"/>
      <c r="Q74" s="970" t="s">
        <v>106</v>
      </c>
      <c r="R74" s="972"/>
      <c r="S74" s="970" t="s">
        <v>107</v>
      </c>
      <c r="T74" s="972"/>
      <c r="U74" s="970" t="s">
        <v>108</v>
      </c>
      <c r="V74" s="972"/>
      <c r="W74" s="978" t="s">
        <v>109</v>
      </c>
      <c r="X74" s="970" t="s">
        <v>110</v>
      </c>
      <c r="Y74" s="972"/>
      <c r="Z74" s="970" t="s">
        <v>111</v>
      </c>
      <c r="AA74" s="972"/>
      <c r="AB74" s="984" t="s">
        <v>112</v>
      </c>
      <c r="AC74" s="985"/>
      <c r="AD74" s="978" t="s">
        <v>113</v>
      </c>
      <c r="AE74" s="986" t="s">
        <v>114</v>
      </c>
      <c r="AF74" s="987"/>
      <c r="AG74" s="988" t="s">
        <v>115</v>
      </c>
      <c r="AH74" s="988"/>
      <c r="AI74" s="988"/>
    </row>
    <row r="75" spans="1:66" ht="63" x14ac:dyDescent="0.25">
      <c r="A75" s="494"/>
      <c r="B75" s="989" t="s">
        <v>32</v>
      </c>
      <c r="C75" s="990" t="s">
        <v>33</v>
      </c>
      <c r="D75" s="991" t="s">
        <v>116</v>
      </c>
      <c r="E75" s="992" t="s">
        <v>36</v>
      </c>
      <c r="F75" s="993" t="s">
        <v>32</v>
      </c>
      <c r="G75" s="990" t="s">
        <v>33</v>
      </c>
      <c r="H75" s="991" t="s">
        <v>116</v>
      </c>
      <c r="I75" s="992" t="s">
        <v>36</v>
      </c>
      <c r="J75" s="989" t="s">
        <v>32</v>
      </c>
      <c r="K75" s="990" t="s">
        <v>33</v>
      </c>
      <c r="L75" s="991" t="s">
        <v>116</v>
      </c>
      <c r="M75" s="991" t="s">
        <v>36</v>
      </c>
      <c r="N75" s="80" t="s">
        <v>32</v>
      </c>
      <c r="O75" s="81" t="s">
        <v>11</v>
      </c>
      <c r="P75" s="82" t="s">
        <v>117</v>
      </c>
      <c r="Q75" s="994" t="s">
        <v>37</v>
      </c>
      <c r="R75" s="995" t="s">
        <v>38</v>
      </c>
      <c r="S75" s="994" t="s">
        <v>37</v>
      </c>
      <c r="T75" s="995" t="s">
        <v>38</v>
      </c>
      <c r="U75" s="994" t="s">
        <v>118</v>
      </c>
      <c r="V75" s="995" t="s">
        <v>119</v>
      </c>
      <c r="W75" s="494"/>
      <c r="X75" s="994" t="s">
        <v>37</v>
      </c>
      <c r="Y75" s="995" t="s">
        <v>38</v>
      </c>
      <c r="Z75" s="996" t="s">
        <v>120</v>
      </c>
      <c r="AA75" s="996" t="s">
        <v>121</v>
      </c>
      <c r="AB75" s="427" t="s">
        <v>122</v>
      </c>
      <c r="AC75" s="427" t="s">
        <v>123</v>
      </c>
      <c r="AD75" s="494"/>
      <c r="AE75" s="997" t="s">
        <v>11</v>
      </c>
      <c r="AF75" s="998" t="s">
        <v>117</v>
      </c>
      <c r="AG75" s="999" t="s">
        <v>124</v>
      </c>
      <c r="AH75" s="1000" t="s">
        <v>125</v>
      </c>
      <c r="AI75" s="1001" t="s">
        <v>126</v>
      </c>
    </row>
    <row r="76" spans="1:66" x14ac:dyDescent="0.25">
      <c r="A76" s="23" t="s">
        <v>39</v>
      </c>
      <c r="B76" s="1002">
        <f>SUM(C76:E76)</f>
        <v>0</v>
      </c>
      <c r="C76" s="1003"/>
      <c r="D76" s="1004"/>
      <c r="E76" s="1004"/>
      <c r="F76" s="1002">
        <f>SUM(G76:I76)</f>
        <v>0</v>
      </c>
      <c r="G76" s="1003"/>
      <c r="H76" s="1004"/>
      <c r="I76" s="1004"/>
      <c r="J76" s="1002">
        <f>SUM(K76:M76)</f>
        <v>19</v>
      </c>
      <c r="K76" s="1003">
        <v>18</v>
      </c>
      <c r="L76" s="1004">
        <v>1</v>
      </c>
      <c r="M76" s="1005">
        <v>0</v>
      </c>
      <c r="N76" s="1006">
        <f>SUM(O76:P76)</f>
        <v>23</v>
      </c>
      <c r="O76" s="92">
        <v>23</v>
      </c>
      <c r="P76" s="93">
        <v>0</v>
      </c>
      <c r="Q76" s="31">
        <v>2</v>
      </c>
      <c r="R76" s="32">
        <v>0</v>
      </c>
      <c r="S76" s="1007">
        <v>12</v>
      </c>
      <c r="T76" s="1008">
        <v>0</v>
      </c>
      <c r="U76" s="1009">
        <v>8</v>
      </c>
      <c r="V76" s="1008">
        <v>28</v>
      </c>
      <c r="W76" s="94">
        <v>168</v>
      </c>
      <c r="X76" s="31">
        <v>0</v>
      </c>
      <c r="Y76" s="32">
        <v>0</v>
      </c>
      <c r="Z76" s="28"/>
      <c r="AA76" s="28"/>
      <c r="AB76" s="28"/>
      <c r="AC76" s="28">
        <v>0</v>
      </c>
      <c r="AD76" s="28"/>
      <c r="AE76" s="95"/>
      <c r="AF76" s="96"/>
      <c r="AG76" s="1007"/>
      <c r="AH76" s="1010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86</v>
      </c>
      <c r="K77" s="98">
        <v>85</v>
      </c>
      <c r="L77" s="99">
        <v>1</v>
      </c>
      <c r="M77" s="100">
        <v>0</v>
      </c>
      <c r="N77" s="101">
        <f t="shared" ref="N77:N135" si="14">SUM(O77:P77)</f>
        <v>94</v>
      </c>
      <c r="O77" s="102">
        <v>1</v>
      </c>
      <c r="P77" s="103">
        <v>93</v>
      </c>
      <c r="Q77" s="31">
        <v>0</v>
      </c>
      <c r="R77" s="32">
        <v>14</v>
      </c>
      <c r="S77" s="36">
        <v>0</v>
      </c>
      <c r="T77" s="32">
        <v>47</v>
      </c>
      <c r="U77" s="40">
        <v>66</v>
      </c>
      <c r="V77" s="32">
        <v>122</v>
      </c>
      <c r="W77" s="94">
        <v>1496</v>
      </c>
      <c r="X77" s="31">
        <v>0</v>
      </c>
      <c r="Y77" s="32">
        <v>32</v>
      </c>
      <c r="Z77" s="28"/>
      <c r="AA77" s="28"/>
      <c r="AB77" s="28"/>
      <c r="AC77" s="28">
        <v>0</v>
      </c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/>
      <c r="AC78" s="28">
        <v>0</v>
      </c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3</v>
      </c>
      <c r="T79" s="32">
        <v>0</v>
      </c>
      <c r="U79" s="40">
        <v>0</v>
      </c>
      <c r="V79" s="32">
        <v>4</v>
      </c>
      <c r="W79" s="94">
        <v>3</v>
      </c>
      <c r="X79" s="31">
        <v>0</v>
      </c>
      <c r="Y79" s="32">
        <v>0</v>
      </c>
      <c r="Z79" s="28"/>
      <c r="AA79" s="28"/>
      <c r="AB79" s="28"/>
      <c r="AC79" s="28">
        <v>0</v>
      </c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23</v>
      </c>
      <c r="K80" s="36">
        <v>23</v>
      </c>
      <c r="L80" s="37">
        <v>0</v>
      </c>
      <c r="M80" s="104">
        <v>0</v>
      </c>
      <c r="N80" s="101">
        <f t="shared" si="14"/>
        <v>29</v>
      </c>
      <c r="O80" s="40">
        <v>0</v>
      </c>
      <c r="P80" s="94">
        <v>29</v>
      </c>
      <c r="Q80" s="31">
        <v>0</v>
      </c>
      <c r="R80" s="32">
        <v>0</v>
      </c>
      <c r="S80" s="36">
        <v>0</v>
      </c>
      <c r="T80" s="32">
        <v>1</v>
      </c>
      <c r="U80" s="40">
        <v>3</v>
      </c>
      <c r="V80" s="32">
        <v>12</v>
      </c>
      <c r="W80" s="94">
        <v>31</v>
      </c>
      <c r="X80" s="31">
        <v>0</v>
      </c>
      <c r="Y80" s="32">
        <v>1</v>
      </c>
      <c r="Z80" s="28"/>
      <c r="AA80" s="28"/>
      <c r="AB80" s="28"/>
      <c r="AC80" s="28">
        <v>0</v>
      </c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3</v>
      </c>
      <c r="T81" s="32">
        <v>0</v>
      </c>
      <c r="U81" s="40">
        <v>0</v>
      </c>
      <c r="V81" s="32">
        <v>0</v>
      </c>
      <c r="W81" s="94">
        <v>81</v>
      </c>
      <c r="X81" s="31">
        <v>16</v>
      </c>
      <c r="Y81" s="32">
        <v>0</v>
      </c>
      <c r="Z81" s="28"/>
      <c r="AA81" s="28"/>
      <c r="AB81" s="28"/>
      <c r="AC81" s="28">
        <v>0</v>
      </c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47</v>
      </c>
      <c r="K82" s="36">
        <v>39</v>
      </c>
      <c r="L82" s="37">
        <v>8</v>
      </c>
      <c r="M82" s="104">
        <v>0</v>
      </c>
      <c r="N82" s="101">
        <f t="shared" si="14"/>
        <v>49</v>
      </c>
      <c r="O82" s="40">
        <v>0</v>
      </c>
      <c r="P82" s="94">
        <v>49</v>
      </c>
      <c r="Q82" s="31">
        <v>0</v>
      </c>
      <c r="R82" s="32">
        <v>3</v>
      </c>
      <c r="S82" s="36">
        <v>0</v>
      </c>
      <c r="T82" s="32">
        <v>17</v>
      </c>
      <c r="U82" s="40">
        <v>23</v>
      </c>
      <c r="V82" s="32">
        <v>28</v>
      </c>
      <c r="W82" s="94">
        <v>598</v>
      </c>
      <c r="X82" s="31">
        <v>0</v>
      </c>
      <c r="Y82" s="32">
        <v>3</v>
      </c>
      <c r="Z82" s="28"/>
      <c r="AA82" s="28"/>
      <c r="AB82" s="28"/>
      <c r="AC82" s="28">
        <v>0</v>
      </c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/>
      <c r="AC83" s="28">
        <v>0</v>
      </c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0</v>
      </c>
      <c r="K84" s="36">
        <v>0</v>
      </c>
      <c r="L84" s="37">
        <v>0</v>
      </c>
      <c r="M84" s="104">
        <v>0</v>
      </c>
      <c r="N84" s="101">
        <f t="shared" si="14"/>
        <v>0</v>
      </c>
      <c r="O84" s="40">
        <v>0</v>
      </c>
      <c r="P84" s="94">
        <v>0</v>
      </c>
      <c r="Q84" s="31">
        <v>0</v>
      </c>
      <c r="R84" s="32">
        <v>0</v>
      </c>
      <c r="S84" s="36">
        <v>0</v>
      </c>
      <c r="T84" s="32">
        <v>0</v>
      </c>
      <c r="U84" s="40">
        <v>0</v>
      </c>
      <c r="V84" s="32">
        <v>0</v>
      </c>
      <c r="W84" s="94">
        <v>1</v>
      </c>
      <c r="X84" s="31">
        <v>0</v>
      </c>
      <c r="Y84" s="32">
        <v>0</v>
      </c>
      <c r="Z84" s="28"/>
      <c r="AA84" s="28"/>
      <c r="AB84" s="28"/>
      <c r="AC84" s="28">
        <v>0</v>
      </c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/>
      <c r="AC85" s="28">
        <v>0</v>
      </c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12</v>
      </c>
      <c r="K86" s="36">
        <v>10</v>
      </c>
      <c r="L86" s="37">
        <v>2</v>
      </c>
      <c r="M86" s="104">
        <v>0</v>
      </c>
      <c r="N86" s="101">
        <f t="shared" si="14"/>
        <v>12</v>
      </c>
      <c r="O86" s="40">
        <v>0</v>
      </c>
      <c r="P86" s="94">
        <v>12</v>
      </c>
      <c r="Q86" s="31">
        <v>0</v>
      </c>
      <c r="R86" s="32">
        <v>0</v>
      </c>
      <c r="S86" s="36">
        <v>0</v>
      </c>
      <c r="T86" s="32">
        <v>0</v>
      </c>
      <c r="U86" s="40">
        <v>4</v>
      </c>
      <c r="V86" s="32">
        <v>0</v>
      </c>
      <c r="W86" s="94">
        <v>4</v>
      </c>
      <c r="X86" s="31">
        <v>0</v>
      </c>
      <c r="Y86" s="32">
        <v>3</v>
      </c>
      <c r="Z86" s="28"/>
      <c r="AA86" s="28"/>
      <c r="AB86" s="28"/>
      <c r="AC86" s="28">
        <v>0</v>
      </c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/>
      <c r="AC87" s="28">
        <v>0</v>
      </c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/>
      <c r="AC88" s="28">
        <v>0</v>
      </c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/>
      <c r="AC89" s="28">
        <v>0</v>
      </c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/>
      <c r="AC90" s="28">
        <v>0</v>
      </c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0</v>
      </c>
      <c r="Z91" s="28"/>
      <c r="AA91" s="28"/>
      <c r="AB91" s="28"/>
      <c r="AC91" s="28">
        <v>0</v>
      </c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/>
      <c r="AC92" s="28">
        <v>0</v>
      </c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/>
      <c r="AC93" s="28">
        <v>0</v>
      </c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/>
      <c r="AC94" s="28">
        <v>0</v>
      </c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/>
      <c r="AC95" s="28">
        <v>0</v>
      </c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50</v>
      </c>
      <c r="K96" s="36">
        <v>43</v>
      </c>
      <c r="L96" s="37">
        <v>7</v>
      </c>
      <c r="M96" s="104">
        <v>0</v>
      </c>
      <c r="N96" s="101">
        <f t="shared" si="14"/>
        <v>50</v>
      </c>
      <c r="O96" s="40">
        <v>4</v>
      </c>
      <c r="P96" s="94">
        <v>46</v>
      </c>
      <c r="Q96" s="31">
        <v>3</v>
      </c>
      <c r="R96" s="32">
        <v>9</v>
      </c>
      <c r="S96" s="36">
        <v>11</v>
      </c>
      <c r="T96" s="32">
        <v>19</v>
      </c>
      <c r="U96" s="40">
        <v>19</v>
      </c>
      <c r="V96" s="32">
        <v>9</v>
      </c>
      <c r="W96" s="94">
        <v>2</v>
      </c>
      <c r="X96" s="31">
        <v>0</v>
      </c>
      <c r="Y96" s="32">
        <v>0</v>
      </c>
      <c r="Z96" s="28"/>
      <c r="AA96" s="28"/>
      <c r="AB96" s="28"/>
      <c r="AC96" s="28">
        <v>0</v>
      </c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/>
      <c r="AC97" s="28">
        <v>0</v>
      </c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/>
      <c r="AC98" s="28">
        <v>0</v>
      </c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/>
      <c r="AC99" s="28">
        <v>0</v>
      </c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/>
      <c r="AC100" s="28">
        <v>0</v>
      </c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/>
      <c r="AC101" s="28">
        <v>0</v>
      </c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/>
      <c r="AC102" s="28">
        <v>0</v>
      </c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26</v>
      </c>
      <c r="K103" s="36">
        <v>23</v>
      </c>
      <c r="L103" s="37">
        <v>3</v>
      </c>
      <c r="M103" s="104">
        <v>0</v>
      </c>
      <c r="N103" s="101">
        <f t="shared" si="14"/>
        <v>26</v>
      </c>
      <c r="O103" s="40">
        <v>26</v>
      </c>
      <c r="P103" s="94">
        <v>0</v>
      </c>
      <c r="Q103" s="31">
        <v>0</v>
      </c>
      <c r="R103" s="32">
        <v>0</v>
      </c>
      <c r="S103" s="36">
        <v>0</v>
      </c>
      <c r="T103" s="32">
        <v>5</v>
      </c>
      <c r="U103" s="40">
        <v>0</v>
      </c>
      <c r="V103" s="32">
        <v>0</v>
      </c>
      <c r="W103" s="94">
        <v>147</v>
      </c>
      <c r="X103" s="31">
        <v>13</v>
      </c>
      <c r="Y103" s="32">
        <v>0</v>
      </c>
      <c r="Z103" s="28"/>
      <c r="AA103" s="28"/>
      <c r="AB103" s="28"/>
      <c r="AC103" s="28">
        <v>0</v>
      </c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42</v>
      </c>
      <c r="K104" s="106">
        <v>35</v>
      </c>
      <c r="L104" s="107">
        <v>7</v>
      </c>
      <c r="M104" s="108">
        <v>0</v>
      </c>
      <c r="N104" s="101">
        <f t="shared" si="14"/>
        <v>48</v>
      </c>
      <c r="O104" s="92">
        <v>1</v>
      </c>
      <c r="P104" s="93">
        <v>47</v>
      </c>
      <c r="Q104" s="31">
        <v>0</v>
      </c>
      <c r="R104" s="32">
        <v>6</v>
      </c>
      <c r="S104" s="36">
        <v>0</v>
      </c>
      <c r="T104" s="32">
        <v>17</v>
      </c>
      <c r="U104" s="40">
        <v>13</v>
      </c>
      <c r="V104" s="32">
        <v>23</v>
      </c>
      <c r="W104" s="94">
        <v>125</v>
      </c>
      <c r="X104" s="31">
        <v>0</v>
      </c>
      <c r="Y104" s="32">
        <v>72</v>
      </c>
      <c r="Z104" s="28"/>
      <c r="AA104" s="28"/>
      <c r="AB104" s="28"/>
      <c r="AC104" s="28">
        <v>0</v>
      </c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/>
      <c r="AC105" s="28">
        <v>0</v>
      </c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4</v>
      </c>
      <c r="T106" s="32">
        <v>5</v>
      </c>
      <c r="U106" s="40">
        <v>0</v>
      </c>
      <c r="V106" s="32">
        <v>0</v>
      </c>
      <c r="W106" s="94">
        <v>22</v>
      </c>
      <c r="X106" s="31">
        <v>2</v>
      </c>
      <c r="Y106" s="32">
        <v>5</v>
      </c>
      <c r="Z106" s="28"/>
      <c r="AA106" s="28"/>
      <c r="AB106" s="28"/>
      <c r="AC106" s="28">
        <v>0</v>
      </c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9</v>
      </c>
      <c r="U107" s="40">
        <v>9</v>
      </c>
      <c r="V107" s="32">
        <v>38</v>
      </c>
      <c r="W107" s="94">
        <v>321</v>
      </c>
      <c r="X107" s="31">
        <v>0</v>
      </c>
      <c r="Y107" s="32">
        <v>35</v>
      </c>
      <c r="Z107" s="28"/>
      <c r="AA107" s="28"/>
      <c r="AB107" s="28"/>
      <c r="AC107" s="28">
        <v>0</v>
      </c>
      <c r="AD107" s="28"/>
      <c r="AE107" s="95"/>
      <c r="AF107" s="96"/>
      <c r="AG107" s="27">
        <v>6</v>
      </c>
      <c r="AH107" s="29">
        <v>23</v>
      </c>
      <c r="AI107" s="26">
        <v>23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47</v>
      </c>
      <c r="K108" s="27">
        <v>47</v>
      </c>
      <c r="L108" s="29">
        <v>0</v>
      </c>
      <c r="M108" s="110">
        <v>0</v>
      </c>
      <c r="N108" s="101">
        <f t="shared" si="14"/>
        <v>47</v>
      </c>
      <c r="O108" s="111">
        <v>47</v>
      </c>
      <c r="P108" s="112">
        <v>0</v>
      </c>
      <c r="Q108" s="31">
        <v>5</v>
      </c>
      <c r="R108" s="32">
        <v>0</v>
      </c>
      <c r="S108" s="36">
        <v>49</v>
      </c>
      <c r="T108" s="32">
        <v>0</v>
      </c>
      <c r="U108" s="40">
        <v>9</v>
      </c>
      <c r="V108" s="32">
        <v>12</v>
      </c>
      <c r="W108" s="94">
        <v>0</v>
      </c>
      <c r="X108" s="31">
        <v>0</v>
      </c>
      <c r="Y108" s="32">
        <v>0</v>
      </c>
      <c r="Z108" s="28"/>
      <c r="AA108" s="28"/>
      <c r="AB108" s="28"/>
      <c r="AC108" s="28">
        <v>0</v>
      </c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173</v>
      </c>
      <c r="K109" s="106">
        <v>170</v>
      </c>
      <c r="L109" s="107">
        <v>3</v>
      </c>
      <c r="M109" s="108">
        <v>0</v>
      </c>
      <c r="N109" s="101">
        <f t="shared" si="14"/>
        <v>174</v>
      </c>
      <c r="O109" s="92">
        <v>0</v>
      </c>
      <c r="P109" s="93">
        <v>174</v>
      </c>
      <c r="Q109" s="31">
        <v>0</v>
      </c>
      <c r="R109" s="32">
        <v>3</v>
      </c>
      <c r="S109" s="36">
        <v>0</v>
      </c>
      <c r="T109" s="32">
        <v>64</v>
      </c>
      <c r="U109" s="40">
        <v>0</v>
      </c>
      <c r="V109" s="32">
        <v>0</v>
      </c>
      <c r="W109" s="38">
        <v>24</v>
      </c>
      <c r="X109" s="31">
        <v>0</v>
      </c>
      <c r="Y109" s="32">
        <v>36</v>
      </c>
      <c r="Z109" s="28"/>
      <c r="AA109" s="28"/>
      <c r="AB109" s="28"/>
      <c r="AC109" s="28">
        <v>35</v>
      </c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/>
      <c r="AC110" s="28">
        <v>0</v>
      </c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/>
      <c r="AC111" s="28">
        <v>0</v>
      </c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/>
      <c r="AC112" s="28">
        <v>0</v>
      </c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/>
      <c r="AC113" s="28">
        <v>0</v>
      </c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/>
      <c r="AC114" s="28">
        <v>0</v>
      </c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0</v>
      </c>
      <c r="K115" s="36">
        <v>0</v>
      </c>
      <c r="L115" s="37">
        <v>0</v>
      </c>
      <c r="M115" s="104">
        <v>0</v>
      </c>
      <c r="N115" s="101">
        <f t="shared" si="14"/>
        <v>0</v>
      </c>
      <c r="O115" s="40">
        <v>0</v>
      </c>
      <c r="P115" s="94">
        <v>0</v>
      </c>
      <c r="Q115" s="31">
        <v>0</v>
      </c>
      <c r="R115" s="32">
        <v>0</v>
      </c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3</v>
      </c>
      <c r="Z115" s="28"/>
      <c r="AA115" s="28"/>
      <c r="AB115" s="28"/>
      <c r="AC115" s="28">
        <v>0</v>
      </c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2</v>
      </c>
      <c r="K116" s="98">
        <v>0</v>
      </c>
      <c r="L116" s="99">
        <v>2</v>
      </c>
      <c r="M116" s="100">
        <v>0</v>
      </c>
      <c r="N116" s="101">
        <f t="shared" si="14"/>
        <v>2</v>
      </c>
      <c r="O116" s="102">
        <v>0</v>
      </c>
      <c r="P116" s="103">
        <v>2</v>
      </c>
      <c r="Q116" s="31">
        <v>0</v>
      </c>
      <c r="R116" s="32">
        <v>0</v>
      </c>
      <c r="S116" s="36">
        <v>0</v>
      </c>
      <c r="T116" s="32">
        <v>0</v>
      </c>
      <c r="U116" s="40">
        <v>0</v>
      </c>
      <c r="V116" s="32">
        <v>0</v>
      </c>
      <c r="W116" s="94">
        <v>0</v>
      </c>
      <c r="X116" s="31">
        <v>0</v>
      </c>
      <c r="Y116" s="32">
        <v>2</v>
      </c>
      <c r="Z116" s="113"/>
      <c r="AA116" s="32"/>
      <c r="AB116" s="28"/>
      <c r="AC116" s="28">
        <v>0</v>
      </c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/>
      <c r="AC117" s="28">
        <v>0</v>
      </c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/>
      <c r="AC118" s="28">
        <v>0</v>
      </c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3</v>
      </c>
      <c r="K119" s="98">
        <v>2</v>
      </c>
      <c r="L119" s="99">
        <v>1</v>
      </c>
      <c r="M119" s="100">
        <v>0</v>
      </c>
      <c r="N119" s="101">
        <f t="shared" si="14"/>
        <v>4</v>
      </c>
      <c r="O119" s="102">
        <v>0</v>
      </c>
      <c r="P119" s="103">
        <v>4</v>
      </c>
      <c r="Q119" s="31">
        <v>0</v>
      </c>
      <c r="R119" s="32">
        <v>0</v>
      </c>
      <c r="S119" s="36">
        <v>0</v>
      </c>
      <c r="T119" s="32">
        <v>0</v>
      </c>
      <c r="U119" s="40">
        <v>4</v>
      </c>
      <c r="V119" s="32">
        <v>0</v>
      </c>
      <c r="W119" s="94">
        <v>25</v>
      </c>
      <c r="X119" s="31">
        <v>0</v>
      </c>
      <c r="Y119" s="32">
        <v>3</v>
      </c>
      <c r="Z119" s="113"/>
      <c r="AA119" s="32"/>
      <c r="AB119" s="28"/>
      <c r="AC119" s="28">
        <v>0</v>
      </c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31</v>
      </c>
      <c r="K120" s="98">
        <v>31</v>
      </c>
      <c r="L120" s="99">
        <v>0</v>
      </c>
      <c r="M120" s="100">
        <v>0</v>
      </c>
      <c r="N120" s="101">
        <f t="shared" si="14"/>
        <v>32</v>
      </c>
      <c r="O120" s="102">
        <v>1</v>
      </c>
      <c r="P120" s="103">
        <v>31</v>
      </c>
      <c r="Q120" s="31">
        <v>0</v>
      </c>
      <c r="R120" s="32">
        <v>2</v>
      </c>
      <c r="S120" s="36">
        <v>0</v>
      </c>
      <c r="T120" s="32">
        <v>8</v>
      </c>
      <c r="U120" s="40">
        <v>15</v>
      </c>
      <c r="V120" s="32">
        <v>26</v>
      </c>
      <c r="W120" s="94">
        <v>1</v>
      </c>
      <c r="X120" s="31">
        <v>0</v>
      </c>
      <c r="Y120" s="32">
        <v>6</v>
      </c>
      <c r="Z120" s="113"/>
      <c r="AA120" s="32"/>
      <c r="AB120" s="28"/>
      <c r="AC120" s="28">
        <v>0</v>
      </c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6</v>
      </c>
      <c r="K121" s="98">
        <v>6</v>
      </c>
      <c r="L121" s="99">
        <v>0</v>
      </c>
      <c r="M121" s="100">
        <v>0</v>
      </c>
      <c r="N121" s="101">
        <f t="shared" si="14"/>
        <v>6</v>
      </c>
      <c r="O121" s="102">
        <v>6</v>
      </c>
      <c r="P121" s="103">
        <v>0</v>
      </c>
      <c r="Q121" s="31">
        <v>0</v>
      </c>
      <c r="R121" s="32">
        <v>0</v>
      </c>
      <c r="S121" s="36">
        <v>7</v>
      </c>
      <c r="T121" s="32">
        <v>5</v>
      </c>
      <c r="U121" s="40">
        <v>0</v>
      </c>
      <c r="V121" s="32">
        <v>0</v>
      </c>
      <c r="W121" s="94">
        <v>3</v>
      </c>
      <c r="X121" s="31">
        <v>3</v>
      </c>
      <c r="Y121" s="32">
        <v>0</v>
      </c>
      <c r="Z121" s="113"/>
      <c r="AA121" s="32"/>
      <c r="AB121" s="28"/>
      <c r="AC121" s="28">
        <v>0</v>
      </c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37</v>
      </c>
      <c r="K122" s="98">
        <v>36</v>
      </c>
      <c r="L122" s="99">
        <v>1</v>
      </c>
      <c r="M122" s="100">
        <v>0</v>
      </c>
      <c r="N122" s="101">
        <f t="shared" si="14"/>
        <v>51</v>
      </c>
      <c r="O122" s="102">
        <v>0</v>
      </c>
      <c r="P122" s="103">
        <v>51</v>
      </c>
      <c r="Q122" s="31">
        <v>0</v>
      </c>
      <c r="R122" s="32">
        <v>3</v>
      </c>
      <c r="S122" s="36">
        <v>0</v>
      </c>
      <c r="T122" s="32">
        <v>43</v>
      </c>
      <c r="U122" s="40">
        <v>25</v>
      </c>
      <c r="V122" s="32">
        <v>50</v>
      </c>
      <c r="W122" s="94">
        <v>52</v>
      </c>
      <c r="X122" s="31">
        <v>0</v>
      </c>
      <c r="Y122" s="32">
        <v>1</v>
      </c>
      <c r="Z122" s="113"/>
      <c r="AA122" s="32"/>
      <c r="AB122" s="28"/>
      <c r="AC122" s="28">
        <v>0</v>
      </c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112</v>
      </c>
      <c r="K123" s="98">
        <v>72</v>
      </c>
      <c r="L123" s="99">
        <v>40</v>
      </c>
      <c r="M123" s="100">
        <v>0</v>
      </c>
      <c r="N123" s="101">
        <f t="shared" si="14"/>
        <v>113</v>
      </c>
      <c r="O123" s="102">
        <v>36</v>
      </c>
      <c r="P123" s="103">
        <v>77</v>
      </c>
      <c r="Q123" s="31">
        <v>11</v>
      </c>
      <c r="R123" s="32">
        <v>30</v>
      </c>
      <c r="S123" s="36">
        <v>14</v>
      </c>
      <c r="T123" s="32">
        <v>30</v>
      </c>
      <c r="U123" s="40">
        <v>8</v>
      </c>
      <c r="V123" s="32">
        <v>1</v>
      </c>
      <c r="W123" s="94">
        <v>119</v>
      </c>
      <c r="X123" s="31">
        <v>0</v>
      </c>
      <c r="Y123" s="32">
        <v>0</v>
      </c>
      <c r="Z123" s="113"/>
      <c r="AA123" s="32"/>
      <c r="AB123" s="28"/>
      <c r="AC123" s="28">
        <v>218</v>
      </c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67</v>
      </c>
      <c r="K124" s="36">
        <v>62</v>
      </c>
      <c r="L124" s="37">
        <v>5</v>
      </c>
      <c r="M124" s="104">
        <v>0</v>
      </c>
      <c r="N124" s="101">
        <f t="shared" si="14"/>
        <v>67</v>
      </c>
      <c r="O124" s="40">
        <v>26</v>
      </c>
      <c r="P124" s="94">
        <v>41</v>
      </c>
      <c r="Q124" s="31">
        <v>0</v>
      </c>
      <c r="R124" s="32">
        <v>10</v>
      </c>
      <c r="S124" s="36">
        <v>9</v>
      </c>
      <c r="T124" s="32">
        <v>18</v>
      </c>
      <c r="U124" s="40">
        <v>13</v>
      </c>
      <c r="V124" s="32">
        <v>18</v>
      </c>
      <c r="W124" s="94">
        <v>0</v>
      </c>
      <c r="X124" s="31">
        <v>0</v>
      </c>
      <c r="Y124" s="32">
        <v>0</v>
      </c>
      <c r="Z124" s="113"/>
      <c r="AA124" s="32"/>
      <c r="AB124" s="28"/>
      <c r="AC124" s="28">
        <v>0</v>
      </c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28</v>
      </c>
      <c r="K125" s="36">
        <v>26</v>
      </c>
      <c r="L125" s="37">
        <v>2</v>
      </c>
      <c r="M125" s="104">
        <v>0</v>
      </c>
      <c r="N125" s="101">
        <f t="shared" si="14"/>
        <v>28</v>
      </c>
      <c r="O125" s="40">
        <v>28</v>
      </c>
      <c r="P125" s="94">
        <v>0</v>
      </c>
      <c r="Q125" s="31">
        <v>0</v>
      </c>
      <c r="R125" s="32">
        <v>0</v>
      </c>
      <c r="S125" s="36">
        <v>37</v>
      </c>
      <c r="T125" s="32">
        <v>0</v>
      </c>
      <c r="U125" s="40">
        <v>11</v>
      </c>
      <c r="V125" s="32">
        <v>3</v>
      </c>
      <c r="W125" s="94">
        <v>0</v>
      </c>
      <c r="X125" s="31">
        <v>0</v>
      </c>
      <c r="Y125" s="32">
        <v>5</v>
      </c>
      <c r="Z125" s="113"/>
      <c r="AA125" s="32"/>
      <c r="AB125" s="28"/>
      <c r="AC125" s="28">
        <v>0</v>
      </c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150</v>
      </c>
      <c r="K126" s="106">
        <v>134</v>
      </c>
      <c r="L126" s="107">
        <v>16</v>
      </c>
      <c r="M126" s="108">
        <v>0</v>
      </c>
      <c r="N126" s="101">
        <f t="shared" si="14"/>
        <v>166</v>
      </c>
      <c r="O126" s="92">
        <v>14</v>
      </c>
      <c r="P126" s="93">
        <v>152</v>
      </c>
      <c r="Q126" s="31">
        <v>0</v>
      </c>
      <c r="R126" s="32">
        <v>18</v>
      </c>
      <c r="S126" s="36">
        <v>8</v>
      </c>
      <c r="T126" s="32">
        <v>79</v>
      </c>
      <c r="U126" s="40">
        <v>70</v>
      </c>
      <c r="V126" s="32">
        <v>42</v>
      </c>
      <c r="W126" s="94">
        <v>33</v>
      </c>
      <c r="X126" s="31">
        <v>0</v>
      </c>
      <c r="Y126" s="32">
        <v>46</v>
      </c>
      <c r="Z126" s="113"/>
      <c r="AA126" s="32"/>
      <c r="AB126" s="28"/>
      <c r="AC126" s="28">
        <v>0</v>
      </c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/>
      <c r="AC127" s="28">
        <v>0</v>
      </c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47</v>
      </c>
      <c r="K128" s="98">
        <v>44</v>
      </c>
      <c r="L128" s="99">
        <v>3</v>
      </c>
      <c r="M128" s="100">
        <v>0</v>
      </c>
      <c r="N128" s="101">
        <f t="shared" si="14"/>
        <v>47</v>
      </c>
      <c r="O128" s="102">
        <v>0</v>
      </c>
      <c r="P128" s="103">
        <v>47</v>
      </c>
      <c r="Q128" s="31">
        <v>0</v>
      </c>
      <c r="R128" s="32">
        <v>0</v>
      </c>
      <c r="S128" s="36">
        <v>0</v>
      </c>
      <c r="T128" s="32">
        <v>1</v>
      </c>
      <c r="U128" s="40">
        <v>0</v>
      </c>
      <c r="V128" s="32">
        <v>0</v>
      </c>
      <c r="W128" s="94">
        <v>2</v>
      </c>
      <c r="X128" s="31">
        <v>0</v>
      </c>
      <c r="Y128" s="32">
        <v>0</v>
      </c>
      <c r="Z128" s="113"/>
      <c r="AA128" s="32"/>
      <c r="AB128" s="28"/>
      <c r="AC128" s="28">
        <v>45</v>
      </c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/>
      <c r="AC129" s="28">
        <v>0</v>
      </c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1</v>
      </c>
      <c r="X130" s="31">
        <v>0</v>
      </c>
      <c r="Y130" s="32">
        <v>0</v>
      </c>
      <c r="Z130" s="113"/>
      <c r="AA130" s="32"/>
      <c r="AB130" s="28"/>
      <c r="AC130" s="28">
        <v>0</v>
      </c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>
        <v>0</v>
      </c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>
        <v>0</v>
      </c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>
        <v>0</v>
      </c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277</v>
      </c>
      <c r="X134" s="31"/>
      <c r="Y134" s="32"/>
      <c r="Z134" s="26"/>
      <c r="AA134" s="26"/>
      <c r="AB134" s="26"/>
      <c r="AC134" s="26">
        <v>0</v>
      </c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>
        <v>0</v>
      </c>
      <c r="AD135" s="58"/>
      <c r="AE135" s="120"/>
      <c r="AF135" s="121"/>
      <c r="AG135" s="55"/>
      <c r="AH135" s="56"/>
      <c r="AI135" s="58"/>
    </row>
    <row r="136" spans="1:66" x14ac:dyDescent="0.25">
      <c r="A136" s="1011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1008</v>
      </c>
      <c r="K136" s="70">
        <f t="shared" si="17"/>
        <v>906</v>
      </c>
      <c r="L136" s="66">
        <f t="shared" si="17"/>
        <v>102</v>
      </c>
      <c r="M136" s="66">
        <f t="shared" si="17"/>
        <v>0</v>
      </c>
      <c r="N136" s="123">
        <f>SUM(N76:N135)</f>
        <v>1068</v>
      </c>
      <c r="O136" s="65">
        <f t="shared" si="17"/>
        <v>213</v>
      </c>
      <c r="P136" s="68">
        <f t="shared" si="17"/>
        <v>855</v>
      </c>
      <c r="Q136" s="70">
        <f t="shared" si="17"/>
        <v>21</v>
      </c>
      <c r="R136" s="124">
        <f>SUM(R76:R135)</f>
        <v>98</v>
      </c>
      <c r="S136" s="1012">
        <f>SUM(S76:S135)</f>
        <v>157</v>
      </c>
      <c r="T136" s="1013">
        <f>SUM(T76:T135)</f>
        <v>368</v>
      </c>
      <c r="U136" s="65">
        <f t="shared" si="17"/>
        <v>300</v>
      </c>
      <c r="V136" s="67">
        <f t="shared" si="17"/>
        <v>416</v>
      </c>
      <c r="W136" s="124">
        <f>SUM(W76:W135)</f>
        <v>3536</v>
      </c>
      <c r="X136" s="69">
        <f t="shared" ref="X136:AI136" si="18">SUM(X76:X135)</f>
        <v>34</v>
      </c>
      <c r="Y136" s="67">
        <f t="shared" si="18"/>
        <v>253</v>
      </c>
      <c r="Z136" s="124">
        <f t="shared" si="18"/>
        <v>0</v>
      </c>
      <c r="AA136" s="124">
        <f t="shared" si="18"/>
        <v>0</v>
      </c>
      <c r="AB136" s="124">
        <f t="shared" si="18"/>
        <v>0</v>
      </c>
      <c r="AC136" s="124">
        <f t="shared" si="18"/>
        <v>298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6</v>
      </c>
      <c r="AH136" s="66">
        <f t="shared" si="18"/>
        <v>23</v>
      </c>
      <c r="AI136" s="124">
        <f t="shared" si="18"/>
        <v>23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011" t="s">
        <v>129</v>
      </c>
      <c r="B138" s="1014" t="s">
        <v>99</v>
      </c>
      <c r="C138" s="994" t="s">
        <v>13</v>
      </c>
      <c r="D138" s="1015" t="s">
        <v>14</v>
      </c>
      <c r="E138" s="1016" t="s">
        <v>15</v>
      </c>
      <c r="F138" s="1016" t="s">
        <v>16</v>
      </c>
      <c r="G138" s="1016" t="s">
        <v>17</v>
      </c>
      <c r="H138" s="1017" t="s">
        <v>18</v>
      </c>
      <c r="I138" s="1017" t="s">
        <v>19</v>
      </c>
      <c r="J138" s="1017" t="s">
        <v>20</v>
      </c>
      <c r="K138" s="1017" t="s">
        <v>21</v>
      </c>
      <c r="L138" s="1017" t="s">
        <v>22</v>
      </c>
      <c r="M138" s="1017" t="s">
        <v>23</v>
      </c>
      <c r="N138" s="1017" t="s">
        <v>24</v>
      </c>
      <c r="O138" s="1017" t="s">
        <v>25</v>
      </c>
      <c r="P138" s="1017" t="s">
        <v>26</v>
      </c>
      <c r="Q138" s="1017" t="s">
        <v>27</v>
      </c>
      <c r="R138" s="1017" t="s">
        <v>28</v>
      </c>
      <c r="S138" s="1018" t="s">
        <v>130</v>
      </c>
      <c r="T138" s="1019" t="s">
        <v>131</v>
      </c>
      <c r="U138" s="1019" t="s">
        <v>132</v>
      </c>
    </row>
    <row r="139" spans="1:66" x14ac:dyDescent="0.25">
      <c r="A139" s="1020" t="s">
        <v>133</v>
      </c>
      <c r="B139" s="1021">
        <f>SUM(C139:S139)</f>
        <v>0</v>
      </c>
      <c r="C139" s="1007">
        <v>0</v>
      </c>
      <c r="D139" s="1010"/>
      <c r="E139" s="1010"/>
      <c r="F139" s="1010"/>
      <c r="G139" s="1010"/>
      <c r="H139" s="1010"/>
      <c r="I139" s="1010"/>
      <c r="J139" s="1010"/>
      <c r="K139" s="1010"/>
      <c r="L139" s="1010"/>
      <c r="M139" s="1010"/>
      <c r="N139" s="1010"/>
      <c r="O139" s="1010"/>
      <c r="P139" s="1010"/>
      <c r="Q139" s="1010"/>
      <c r="R139" s="1010"/>
      <c r="S139" s="1022"/>
      <c r="T139" s="1023"/>
      <c r="U139" s="1023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167</v>
      </c>
      <c r="C140" s="36">
        <v>5</v>
      </c>
      <c r="D140" s="37">
        <v>9</v>
      </c>
      <c r="E140" s="37">
        <v>19</v>
      </c>
      <c r="F140" s="37">
        <v>7</v>
      </c>
      <c r="G140" s="37">
        <v>2</v>
      </c>
      <c r="H140" s="37">
        <v>3</v>
      </c>
      <c r="I140" s="37">
        <v>5</v>
      </c>
      <c r="J140" s="37">
        <v>4</v>
      </c>
      <c r="K140" s="37">
        <v>7</v>
      </c>
      <c r="L140" s="37">
        <v>12</v>
      </c>
      <c r="M140" s="37">
        <v>14</v>
      </c>
      <c r="N140" s="37">
        <v>18</v>
      </c>
      <c r="O140" s="37">
        <v>24</v>
      </c>
      <c r="P140" s="37">
        <v>15</v>
      </c>
      <c r="Q140" s="37">
        <v>12</v>
      </c>
      <c r="R140" s="37">
        <v>4</v>
      </c>
      <c r="S140" s="135">
        <v>7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328</v>
      </c>
      <c r="C141" s="36">
        <v>0</v>
      </c>
      <c r="D141" s="37">
        <v>0</v>
      </c>
      <c r="E141" s="37">
        <v>0</v>
      </c>
      <c r="F141" s="37">
        <v>6</v>
      </c>
      <c r="G141" s="37">
        <v>5</v>
      </c>
      <c r="H141" s="37">
        <v>13</v>
      </c>
      <c r="I141" s="37">
        <v>12</v>
      </c>
      <c r="J141" s="37">
        <v>22</v>
      </c>
      <c r="K141" s="37">
        <v>25</v>
      </c>
      <c r="L141" s="37">
        <v>41</v>
      </c>
      <c r="M141" s="37">
        <v>30</v>
      </c>
      <c r="N141" s="37">
        <v>49</v>
      </c>
      <c r="O141" s="37">
        <v>39</v>
      </c>
      <c r="P141" s="37">
        <v>31</v>
      </c>
      <c r="Q141" s="37">
        <v>27</v>
      </c>
      <c r="R141" s="37">
        <v>15</v>
      </c>
      <c r="S141" s="135">
        <v>13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186</v>
      </c>
      <c r="C142" s="36">
        <v>0</v>
      </c>
      <c r="D142" s="37">
        <v>0</v>
      </c>
      <c r="E142" s="37">
        <v>2</v>
      </c>
      <c r="F142" s="37">
        <v>4</v>
      </c>
      <c r="G142" s="37">
        <v>10</v>
      </c>
      <c r="H142" s="37">
        <v>44</v>
      </c>
      <c r="I142" s="37">
        <v>58</v>
      </c>
      <c r="J142" s="37">
        <v>46</v>
      </c>
      <c r="K142" s="37">
        <v>22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305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1</v>
      </c>
      <c r="I144" s="37">
        <v>3</v>
      </c>
      <c r="J144" s="37">
        <v>4</v>
      </c>
      <c r="K144" s="37">
        <v>9</v>
      </c>
      <c r="L144" s="37">
        <v>10</v>
      </c>
      <c r="M144" s="37">
        <v>15</v>
      </c>
      <c r="N144" s="37">
        <v>33</v>
      </c>
      <c r="O144" s="37">
        <v>28</v>
      </c>
      <c r="P144" s="37">
        <v>48</v>
      </c>
      <c r="Q144" s="37">
        <v>60</v>
      </c>
      <c r="R144" s="37">
        <v>43</v>
      </c>
      <c r="S144" s="135">
        <v>51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223</v>
      </c>
      <c r="C145" s="36">
        <v>0</v>
      </c>
      <c r="D145" s="37">
        <v>0</v>
      </c>
      <c r="E145" s="37">
        <v>0</v>
      </c>
      <c r="F145" s="37">
        <v>1</v>
      </c>
      <c r="G145" s="37">
        <v>3</v>
      </c>
      <c r="H145" s="37">
        <v>1</v>
      </c>
      <c r="I145" s="37">
        <v>4</v>
      </c>
      <c r="J145" s="37">
        <v>7</v>
      </c>
      <c r="K145" s="37">
        <v>12</v>
      </c>
      <c r="L145" s="37">
        <v>10</v>
      </c>
      <c r="M145" s="37">
        <v>15</v>
      </c>
      <c r="N145" s="37">
        <v>31</v>
      </c>
      <c r="O145" s="37">
        <v>22</v>
      </c>
      <c r="P145" s="37">
        <v>28</v>
      </c>
      <c r="Q145" s="37">
        <v>30</v>
      </c>
      <c r="R145" s="37">
        <v>44</v>
      </c>
      <c r="S145" s="135">
        <v>15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275</v>
      </c>
      <c r="C147" s="36">
        <v>0</v>
      </c>
      <c r="D147" s="37">
        <v>0</v>
      </c>
      <c r="E147" s="37">
        <v>0</v>
      </c>
      <c r="F147" s="37">
        <v>0</v>
      </c>
      <c r="G147" s="37">
        <v>6</v>
      </c>
      <c r="H147" s="37">
        <v>30</v>
      </c>
      <c r="I147" s="37">
        <v>50</v>
      </c>
      <c r="J147" s="37">
        <v>35</v>
      </c>
      <c r="K147" s="37">
        <v>39</v>
      </c>
      <c r="L147" s="37">
        <v>26</v>
      </c>
      <c r="M147" s="37">
        <v>29</v>
      </c>
      <c r="N147" s="37">
        <v>26</v>
      </c>
      <c r="O147" s="37">
        <v>25</v>
      </c>
      <c r="P147" s="37">
        <v>8</v>
      </c>
      <c r="Q147" s="37">
        <v>1</v>
      </c>
      <c r="R147" s="37">
        <v>0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89</v>
      </c>
      <c r="C149" s="36">
        <v>3</v>
      </c>
      <c r="D149" s="37">
        <v>14</v>
      </c>
      <c r="E149" s="37">
        <v>44</v>
      </c>
      <c r="F149" s="37">
        <v>28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52</v>
      </c>
      <c r="C150" s="36">
        <v>42</v>
      </c>
      <c r="D150" s="37">
        <v>6</v>
      </c>
      <c r="E150" s="37">
        <v>4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30</v>
      </c>
      <c r="C151" s="36">
        <v>0</v>
      </c>
      <c r="D151" s="37">
        <v>0</v>
      </c>
      <c r="E151" s="37">
        <v>0</v>
      </c>
      <c r="F151" s="37">
        <v>2</v>
      </c>
      <c r="G151" s="37">
        <v>4</v>
      </c>
      <c r="H151" s="37">
        <v>6</v>
      </c>
      <c r="I151" s="37">
        <v>2</v>
      </c>
      <c r="J151" s="37">
        <v>3</v>
      </c>
      <c r="K151" s="37">
        <v>1</v>
      </c>
      <c r="L151" s="37">
        <v>3</v>
      </c>
      <c r="M151" s="37">
        <v>2</v>
      </c>
      <c r="N151" s="37">
        <v>4</v>
      </c>
      <c r="O151" s="37">
        <v>0</v>
      </c>
      <c r="P151" s="37">
        <v>2</v>
      </c>
      <c r="Q151" s="37">
        <v>0</v>
      </c>
      <c r="R151" s="37">
        <v>0</v>
      </c>
      <c r="S151" s="135">
        <v>1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21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1</v>
      </c>
      <c r="I152" s="37">
        <v>1</v>
      </c>
      <c r="J152" s="37">
        <v>4</v>
      </c>
      <c r="K152" s="37">
        <v>4</v>
      </c>
      <c r="L152" s="37">
        <v>6</v>
      </c>
      <c r="M152" s="37">
        <v>1</v>
      </c>
      <c r="N152" s="37">
        <v>2</v>
      </c>
      <c r="O152" s="37">
        <v>0</v>
      </c>
      <c r="P152" s="37">
        <v>0</v>
      </c>
      <c r="Q152" s="37">
        <v>0</v>
      </c>
      <c r="R152" s="37">
        <v>0</v>
      </c>
      <c r="S152" s="135">
        <v>1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240</v>
      </c>
      <c r="C153" s="36">
        <v>0</v>
      </c>
      <c r="D153" s="37">
        <v>0</v>
      </c>
      <c r="E153" s="37">
        <v>0</v>
      </c>
      <c r="F153" s="37">
        <v>0</v>
      </c>
      <c r="G153" s="37">
        <v>6</v>
      </c>
      <c r="H153" s="37">
        <v>17</v>
      </c>
      <c r="I153" s="37">
        <v>34</v>
      </c>
      <c r="J153" s="37">
        <v>27</v>
      </c>
      <c r="K153" s="37">
        <v>41</v>
      </c>
      <c r="L153" s="37">
        <v>22</v>
      </c>
      <c r="M153" s="37">
        <v>28</v>
      </c>
      <c r="N153" s="37">
        <v>26</v>
      </c>
      <c r="O153" s="37">
        <v>25</v>
      </c>
      <c r="P153" s="37">
        <v>6</v>
      </c>
      <c r="Q153" s="37">
        <v>8</v>
      </c>
      <c r="R153" s="37">
        <v>0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977">
        <f>SUM(B139:B154)</f>
        <v>1916</v>
      </c>
      <c r="C155" s="70">
        <f t="shared" ref="C155:T155" si="27">SUM(C139:C154)</f>
        <v>50</v>
      </c>
      <c r="D155" s="66">
        <f t="shared" si="27"/>
        <v>29</v>
      </c>
      <c r="E155" s="66">
        <f t="shared" si="27"/>
        <v>69</v>
      </c>
      <c r="F155" s="66">
        <f t="shared" si="27"/>
        <v>48</v>
      </c>
      <c r="G155" s="66">
        <f t="shared" si="27"/>
        <v>37</v>
      </c>
      <c r="H155" s="66">
        <f>SUM(H139:H154)</f>
        <v>116</v>
      </c>
      <c r="I155" s="66">
        <f t="shared" si="27"/>
        <v>169</v>
      </c>
      <c r="J155" s="66">
        <f t="shared" si="27"/>
        <v>152</v>
      </c>
      <c r="K155" s="66">
        <f t="shared" si="27"/>
        <v>160</v>
      </c>
      <c r="L155" s="66">
        <f t="shared" si="27"/>
        <v>130</v>
      </c>
      <c r="M155" s="66">
        <f t="shared" si="27"/>
        <v>134</v>
      </c>
      <c r="N155" s="66">
        <f t="shared" si="27"/>
        <v>189</v>
      </c>
      <c r="O155" s="66">
        <f t="shared" si="27"/>
        <v>163</v>
      </c>
      <c r="P155" s="66">
        <f t="shared" si="27"/>
        <v>138</v>
      </c>
      <c r="Q155" s="66">
        <f t="shared" si="27"/>
        <v>138</v>
      </c>
      <c r="R155" s="66">
        <f t="shared" si="27"/>
        <v>106</v>
      </c>
      <c r="S155" s="143">
        <f t="shared" si="27"/>
        <v>88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024" t="s">
        <v>151</v>
      </c>
      <c r="B157" s="1025"/>
      <c r="C157" s="1024" t="s">
        <v>149</v>
      </c>
      <c r="D157" s="538"/>
      <c r="E157" s="1025"/>
      <c r="F157" s="1026" t="s">
        <v>152</v>
      </c>
      <c r="G157" s="1027"/>
      <c r="H157" s="1027"/>
      <c r="I157" s="1027"/>
      <c r="J157" s="1027"/>
      <c r="K157" s="1027"/>
      <c r="L157" s="1027"/>
      <c r="M157" s="1027"/>
      <c r="N157" s="1027"/>
      <c r="O157" s="1027"/>
      <c r="P157" s="1027"/>
      <c r="Q157" s="1027"/>
      <c r="R157" s="1027"/>
      <c r="S157" s="1027"/>
      <c r="T157" s="1027"/>
      <c r="U157" s="1027"/>
      <c r="V157" s="1027"/>
      <c r="W157" s="1027"/>
      <c r="X157" s="1027"/>
      <c r="Y157" s="1027"/>
      <c r="Z157" s="1027"/>
      <c r="AA157" s="1027"/>
      <c r="AB157" s="1027"/>
      <c r="AC157" s="1027"/>
      <c r="AD157" s="1027"/>
      <c r="AE157" s="1027"/>
      <c r="AF157" s="1027"/>
      <c r="AG157" s="1027"/>
      <c r="AH157" s="1027"/>
      <c r="AI157" s="1027"/>
      <c r="AJ157" s="1027"/>
      <c r="AK157" s="1027"/>
      <c r="AL157" s="1027"/>
      <c r="AM157" s="1028"/>
      <c r="AN157" s="972" t="s">
        <v>9</v>
      </c>
      <c r="AO157" s="972" t="s">
        <v>153</v>
      </c>
      <c r="AP157" s="978" t="s">
        <v>154</v>
      </c>
      <c r="AQ157" s="972" t="s">
        <v>155</v>
      </c>
    </row>
    <row r="158" spans="1:67" x14ac:dyDescent="0.25">
      <c r="A158" s="518"/>
      <c r="B158" s="519"/>
      <c r="C158" s="505"/>
      <c r="D158" s="506"/>
      <c r="E158" s="507"/>
      <c r="F158" s="984" t="s">
        <v>13</v>
      </c>
      <c r="G158" s="985"/>
      <c r="H158" s="984" t="s">
        <v>14</v>
      </c>
      <c r="I158" s="985"/>
      <c r="J158" s="984" t="s">
        <v>15</v>
      </c>
      <c r="K158" s="985"/>
      <c r="L158" s="984" t="s">
        <v>16</v>
      </c>
      <c r="M158" s="985"/>
      <c r="N158" s="984" t="s">
        <v>17</v>
      </c>
      <c r="O158" s="985"/>
      <c r="P158" s="1026" t="s">
        <v>18</v>
      </c>
      <c r="Q158" s="1029"/>
      <c r="R158" s="1026" t="s">
        <v>19</v>
      </c>
      <c r="S158" s="1029"/>
      <c r="T158" s="1026" t="s">
        <v>20</v>
      </c>
      <c r="U158" s="1029"/>
      <c r="V158" s="1026" t="s">
        <v>21</v>
      </c>
      <c r="W158" s="1029"/>
      <c r="X158" s="1026" t="s">
        <v>22</v>
      </c>
      <c r="Y158" s="1029"/>
      <c r="Z158" s="1026" t="s">
        <v>23</v>
      </c>
      <c r="AA158" s="1029"/>
      <c r="AB158" s="1026" t="s">
        <v>24</v>
      </c>
      <c r="AC158" s="1029"/>
      <c r="AD158" s="1026" t="s">
        <v>25</v>
      </c>
      <c r="AE158" s="1029"/>
      <c r="AF158" s="1026" t="s">
        <v>26</v>
      </c>
      <c r="AG158" s="1029"/>
      <c r="AH158" s="1026" t="s">
        <v>27</v>
      </c>
      <c r="AI158" s="1029"/>
      <c r="AJ158" s="1026" t="s">
        <v>28</v>
      </c>
      <c r="AK158" s="1029"/>
      <c r="AL158" s="1026" t="s">
        <v>29</v>
      </c>
      <c r="AM158" s="1028"/>
      <c r="AN158" s="491"/>
      <c r="AO158" s="491"/>
      <c r="AP158" s="493"/>
      <c r="AQ158" s="491"/>
    </row>
    <row r="159" spans="1:67" x14ac:dyDescent="0.25">
      <c r="A159" s="505"/>
      <c r="B159" s="507"/>
      <c r="C159" s="1030" t="s">
        <v>156</v>
      </c>
      <c r="D159" s="1017" t="s">
        <v>30</v>
      </c>
      <c r="E159" s="1031" t="s">
        <v>31</v>
      </c>
      <c r="F159" s="994" t="s">
        <v>30</v>
      </c>
      <c r="G159" s="1032" t="s">
        <v>31</v>
      </c>
      <c r="H159" s="994" t="s">
        <v>30</v>
      </c>
      <c r="I159" s="1032" t="s">
        <v>31</v>
      </c>
      <c r="J159" s="994" t="s">
        <v>30</v>
      </c>
      <c r="K159" s="1032" t="s">
        <v>31</v>
      </c>
      <c r="L159" s="994" t="s">
        <v>30</v>
      </c>
      <c r="M159" s="1032" t="s">
        <v>31</v>
      </c>
      <c r="N159" s="994" t="s">
        <v>30</v>
      </c>
      <c r="O159" s="1032" t="s">
        <v>31</v>
      </c>
      <c r="P159" s="994" t="s">
        <v>30</v>
      </c>
      <c r="Q159" s="1032" t="s">
        <v>31</v>
      </c>
      <c r="R159" s="994" t="s">
        <v>30</v>
      </c>
      <c r="S159" s="1032" t="s">
        <v>31</v>
      </c>
      <c r="T159" s="994" t="s">
        <v>30</v>
      </c>
      <c r="U159" s="1032" t="s">
        <v>31</v>
      </c>
      <c r="V159" s="994" t="s">
        <v>30</v>
      </c>
      <c r="W159" s="1032" t="s">
        <v>31</v>
      </c>
      <c r="X159" s="994" t="s">
        <v>30</v>
      </c>
      <c r="Y159" s="1032" t="s">
        <v>31</v>
      </c>
      <c r="Z159" s="994" t="s">
        <v>30</v>
      </c>
      <c r="AA159" s="1032" t="s">
        <v>31</v>
      </c>
      <c r="AB159" s="994" t="s">
        <v>30</v>
      </c>
      <c r="AC159" s="1032" t="s">
        <v>31</v>
      </c>
      <c r="AD159" s="994" t="s">
        <v>30</v>
      </c>
      <c r="AE159" s="1032" t="s">
        <v>31</v>
      </c>
      <c r="AF159" s="994" t="s">
        <v>30</v>
      </c>
      <c r="AG159" s="1032" t="s">
        <v>31</v>
      </c>
      <c r="AH159" s="994" t="s">
        <v>30</v>
      </c>
      <c r="AI159" s="1032" t="s">
        <v>31</v>
      </c>
      <c r="AJ159" s="994" t="s">
        <v>30</v>
      </c>
      <c r="AK159" s="1032" t="s">
        <v>31</v>
      </c>
      <c r="AL159" s="994" t="s">
        <v>30</v>
      </c>
      <c r="AM159" s="1033" t="s">
        <v>31</v>
      </c>
      <c r="AN159" s="495"/>
      <c r="AO159" s="495"/>
      <c r="AP159" s="494"/>
      <c r="AQ159" s="495"/>
    </row>
    <row r="160" spans="1:67" x14ac:dyDescent="0.25">
      <c r="A160" s="1034" t="s">
        <v>157</v>
      </c>
      <c r="B160" s="1035"/>
      <c r="C160" s="1036">
        <f>SUM(D160+E160)</f>
        <v>1044</v>
      </c>
      <c r="D160" s="1037">
        <f>SUM(F160+H160+J160+L160+N160+P160+R160+T160+V160+X160+Z160+AB160+AD160+AF160+AH160+AJ160+AL160)</f>
        <v>482</v>
      </c>
      <c r="E160" s="1038">
        <f>SUM(G160+I160+K160+M160+O160+Q160+S160+U160+W160+Y160+AA160+AC160+AE160+AG160+AI160+AK160+AM160)</f>
        <v>562</v>
      </c>
      <c r="F160" s="1003">
        <v>9</v>
      </c>
      <c r="G160" s="1039">
        <v>5</v>
      </c>
      <c r="H160" s="1003">
        <v>8</v>
      </c>
      <c r="I160" s="1039">
        <v>2</v>
      </c>
      <c r="J160" s="1003">
        <v>4</v>
      </c>
      <c r="K160" s="1040">
        <v>5</v>
      </c>
      <c r="L160" s="1003">
        <v>7</v>
      </c>
      <c r="M160" s="1040">
        <v>8</v>
      </c>
      <c r="N160" s="1003">
        <v>4</v>
      </c>
      <c r="O160" s="1040">
        <v>3</v>
      </c>
      <c r="P160" s="1003">
        <v>2</v>
      </c>
      <c r="Q160" s="1040">
        <v>17</v>
      </c>
      <c r="R160" s="1003">
        <v>4</v>
      </c>
      <c r="S160" s="1040">
        <v>5</v>
      </c>
      <c r="T160" s="1003">
        <v>6</v>
      </c>
      <c r="U160" s="1040">
        <v>22</v>
      </c>
      <c r="V160" s="1003">
        <v>13</v>
      </c>
      <c r="W160" s="1040">
        <v>19</v>
      </c>
      <c r="X160" s="1003">
        <v>14</v>
      </c>
      <c r="Y160" s="1040">
        <v>40</v>
      </c>
      <c r="Z160" s="1003">
        <v>24</v>
      </c>
      <c r="AA160" s="1040">
        <v>36</v>
      </c>
      <c r="AB160" s="1003">
        <v>36</v>
      </c>
      <c r="AC160" s="1040">
        <v>61</v>
      </c>
      <c r="AD160" s="1003">
        <v>66</v>
      </c>
      <c r="AE160" s="1040">
        <v>77</v>
      </c>
      <c r="AF160" s="1003">
        <v>63</v>
      </c>
      <c r="AG160" s="1040">
        <v>65</v>
      </c>
      <c r="AH160" s="1003">
        <v>82</v>
      </c>
      <c r="AI160" s="1040">
        <v>66</v>
      </c>
      <c r="AJ160" s="1003">
        <v>75</v>
      </c>
      <c r="AK160" s="1040">
        <v>70</v>
      </c>
      <c r="AL160" s="1041">
        <v>65</v>
      </c>
      <c r="AM160" s="1042">
        <v>61</v>
      </c>
      <c r="AN160" s="1039">
        <v>1044</v>
      </c>
      <c r="AO160" s="1043">
        <v>787</v>
      </c>
      <c r="AP160" s="1043">
        <v>0</v>
      </c>
      <c r="AQ160" s="1039">
        <v>1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978" t="s">
        <v>158</v>
      </c>
      <c r="B161" s="1020" t="s">
        <v>159</v>
      </c>
      <c r="C161" s="153">
        <f>SUM(D161:E161)</f>
        <v>189</v>
      </c>
      <c r="D161" s="1044"/>
      <c r="E161" s="1045">
        <f>SUM(K161+M161+O161+Q161+S161+U161+W161+Y161+AA161+AC161+AE161+AG161+AI161+AK161+AM161)</f>
        <v>189</v>
      </c>
      <c r="F161" s="1046"/>
      <c r="G161" s="1047"/>
      <c r="H161" s="1046"/>
      <c r="I161" s="1047"/>
      <c r="J161" s="1046"/>
      <c r="K161" s="1008">
        <v>2</v>
      </c>
      <c r="L161" s="1046"/>
      <c r="M161" s="1008">
        <v>4</v>
      </c>
      <c r="N161" s="1046"/>
      <c r="O161" s="1008">
        <v>12</v>
      </c>
      <c r="P161" s="1046"/>
      <c r="Q161" s="1008">
        <v>45</v>
      </c>
      <c r="R161" s="1046"/>
      <c r="S161" s="1008">
        <v>58</v>
      </c>
      <c r="T161" s="1046"/>
      <c r="U161" s="1008">
        <v>47</v>
      </c>
      <c r="V161" s="1046"/>
      <c r="W161" s="1008">
        <v>21</v>
      </c>
      <c r="X161" s="1046"/>
      <c r="Y161" s="1008"/>
      <c r="Z161" s="1046"/>
      <c r="AA161" s="1008"/>
      <c r="AB161" s="1046"/>
      <c r="AC161" s="1008"/>
      <c r="AD161" s="1046"/>
      <c r="AE161" s="1008"/>
      <c r="AF161" s="1046"/>
      <c r="AG161" s="1008"/>
      <c r="AH161" s="1046"/>
      <c r="AI161" s="1008"/>
      <c r="AJ161" s="1046"/>
      <c r="AK161" s="1008"/>
      <c r="AL161" s="1046"/>
      <c r="AM161" s="1022"/>
      <c r="AN161" s="1023">
        <v>189</v>
      </c>
      <c r="AO161" s="1048">
        <v>0</v>
      </c>
      <c r="AP161" s="1048">
        <v>0</v>
      </c>
      <c r="AQ161" s="1023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/>
      <c r="AP162" s="162"/>
      <c r="AQ162" s="26"/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379</v>
      </c>
      <c r="D163" s="165">
        <f>SUM(F163+H163+J163+L163+N163+P163+R163+T163+V163+X163+Z163+AB163+AD163+AF163+AH163+AJ163+AL163)</f>
        <v>163</v>
      </c>
      <c r="E163" s="166">
        <f>SUM(G163+I163+K163+M163+O163+Q163+S163+U163+W163+Y163+AA163+AC163+AE163+AG163+AI163+AK163+AM163)</f>
        <v>216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1</v>
      </c>
      <c r="L163" s="36">
        <v>0</v>
      </c>
      <c r="M163" s="32">
        <v>5</v>
      </c>
      <c r="N163" s="36">
        <v>13</v>
      </c>
      <c r="O163" s="32">
        <v>5</v>
      </c>
      <c r="P163" s="36">
        <v>15</v>
      </c>
      <c r="Q163" s="32">
        <v>24</v>
      </c>
      <c r="R163" s="36">
        <v>22</v>
      </c>
      <c r="S163" s="32">
        <v>35</v>
      </c>
      <c r="T163" s="36">
        <v>33</v>
      </c>
      <c r="U163" s="32">
        <v>37</v>
      </c>
      <c r="V163" s="36">
        <v>25</v>
      </c>
      <c r="W163" s="32">
        <v>21</v>
      </c>
      <c r="X163" s="36">
        <v>19</v>
      </c>
      <c r="Y163" s="32">
        <v>26</v>
      </c>
      <c r="Z163" s="36">
        <v>15</v>
      </c>
      <c r="AA163" s="32">
        <v>21</v>
      </c>
      <c r="AB163" s="36">
        <v>9</v>
      </c>
      <c r="AC163" s="32">
        <v>19</v>
      </c>
      <c r="AD163" s="36">
        <v>4</v>
      </c>
      <c r="AE163" s="32">
        <v>13</v>
      </c>
      <c r="AF163" s="36">
        <v>2</v>
      </c>
      <c r="AG163" s="32">
        <v>8</v>
      </c>
      <c r="AH163" s="36">
        <v>2</v>
      </c>
      <c r="AI163" s="32">
        <v>1</v>
      </c>
      <c r="AJ163" s="36">
        <v>2</v>
      </c>
      <c r="AK163" s="32">
        <v>0</v>
      </c>
      <c r="AL163" s="31">
        <v>2</v>
      </c>
      <c r="AM163" s="135">
        <v>0</v>
      </c>
      <c r="AN163" s="38">
        <v>379</v>
      </c>
      <c r="AO163" s="113">
        <v>184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/>
      <c r="AP164" s="174"/>
      <c r="AQ164" s="58"/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049" t="s">
        <v>163</v>
      </c>
      <c r="B165" s="1050"/>
      <c r="C165" s="175">
        <f t="shared" si="37"/>
        <v>612</v>
      </c>
      <c r="D165" s="176">
        <f t="shared" ref="D165:E170" si="38">SUM(F165+H165+J165+L165+N165+P165+R165+T165+V165+X165+Z165+AB165+AD165+AF165+AH165+AJ165+AL165)</f>
        <v>256</v>
      </c>
      <c r="E165" s="177">
        <f t="shared" si="38"/>
        <v>356</v>
      </c>
      <c r="F165" s="27">
        <v>63</v>
      </c>
      <c r="G165" s="26">
        <v>45</v>
      </c>
      <c r="H165" s="27">
        <v>15</v>
      </c>
      <c r="I165" s="26">
        <v>8</v>
      </c>
      <c r="J165" s="27">
        <v>16</v>
      </c>
      <c r="K165" s="28">
        <v>9</v>
      </c>
      <c r="L165" s="27">
        <v>10</v>
      </c>
      <c r="M165" s="28">
        <v>11</v>
      </c>
      <c r="N165" s="27">
        <v>6</v>
      </c>
      <c r="O165" s="28">
        <v>7</v>
      </c>
      <c r="P165" s="27">
        <v>3</v>
      </c>
      <c r="Q165" s="28">
        <v>5</v>
      </c>
      <c r="R165" s="27">
        <v>4</v>
      </c>
      <c r="S165" s="28">
        <v>11</v>
      </c>
      <c r="T165" s="27">
        <v>5</v>
      </c>
      <c r="U165" s="28">
        <v>19</v>
      </c>
      <c r="V165" s="27">
        <v>6</v>
      </c>
      <c r="W165" s="28">
        <v>18</v>
      </c>
      <c r="X165" s="27">
        <v>8</v>
      </c>
      <c r="Y165" s="28">
        <v>19</v>
      </c>
      <c r="Z165" s="27">
        <v>7</v>
      </c>
      <c r="AA165" s="28">
        <v>26</v>
      </c>
      <c r="AB165" s="27">
        <v>9</v>
      </c>
      <c r="AC165" s="28">
        <v>29</v>
      </c>
      <c r="AD165" s="27">
        <v>18</v>
      </c>
      <c r="AE165" s="28">
        <v>29</v>
      </c>
      <c r="AF165" s="27">
        <v>20</v>
      </c>
      <c r="AG165" s="28">
        <v>34</v>
      </c>
      <c r="AH165" s="27">
        <v>17</v>
      </c>
      <c r="AI165" s="26">
        <v>31</v>
      </c>
      <c r="AJ165" s="27">
        <v>20</v>
      </c>
      <c r="AK165" s="26">
        <v>18</v>
      </c>
      <c r="AL165" s="51">
        <v>29</v>
      </c>
      <c r="AM165" s="161">
        <v>37</v>
      </c>
      <c r="AN165" s="26">
        <v>612</v>
      </c>
      <c r="AO165" s="162">
        <v>510</v>
      </c>
      <c r="AP165" s="162">
        <v>0</v>
      </c>
      <c r="AQ165" s="26">
        <v>2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165</v>
      </c>
      <c r="D166" s="165">
        <f t="shared" si="38"/>
        <v>31</v>
      </c>
      <c r="E166" s="166">
        <f t="shared" si="38"/>
        <v>134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3</v>
      </c>
      <c r="M166" s="32">
        <v>4</v>
      </c>
      <c r="N166" s="36">
        <v>2</v>
      </c>
      <c r="O166" s="32">
        <v>0</v>
      </c>
      <c r="P166" s="36">
        <v>0</v>
      </c>
      <c r="Q166" s="32">
        <v>7</v>
      </c>
      <c r="R166" s="36">
        <v>0</v>
      </c>
      <c r="S166" s="32">
        <v>5</v>
      </c>
      <c r="T166" s="36">
        <v>0</v>
      </c>
      <c r="U166" s="32">
        <v>17</v>
      </c>
      <c r="V166" s="36">
        <v>1</v>
      </c>
      <c r="W166" s="32">
        <v>16</v>
      </c>
      <c r="X166" s="36">
        <v>9</v>
      </c>
      <c r="Y166" s="32">
        <v>5</v>
      </c>
      <c r="Z166" s="36">
        <v>0</v>
      </c>
      <c r="AA166" s="32">
        <v>17</v>
      </c>
      <c r="AB166" s="36">
        <v>4</v>
      </c>
      <c r="AC166" s="38">
        <v>24</v>
      </c>
      <c r="AD166" s="36">
        <v>4</v>
      </c>
      <c r="AE166" s="38">
        <v>5</v>
      </c>
      <c r="AF166" s="36">
        <v>1</v>
      </c>
      <c r="AG166" s="38">
        <v>12</v>
      </c>
      <c r="AH166" s="36">
        <v>3</v>
      </c>
      <c r="AI166" s="38">
        <v>14</v>
      </c>
      <c r="AJ166" s="36">
        <v>0</v>
      </c>
      <c r="AK166" s="38">
        <v>3</v>
      </c>
      <c r="AL166" s="31">
        <v>4</v>
      </c>
      <c r="AM166" s="135">
        <v>5</v>
      </c>
      <c r="AN166" s="38">
        <v>165</v>
      </c>
      <c r="AO166" s="113">
        <v>85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32</v>
      </c>
      <c r="D167" s="180">
        <f t="shared" si="38"/>
        <v>18</v>
      </c>
      <c r="E167" s="166">
        <f t="shared" si="38"/>
        <v>14</v>
      </c>
      <c r="F167" s="36">
        <v>14</v>
      </c>
      <c r="G167" s="38">
        <v>8</v>
      </c>
      <c r="H167" s="36">
        <v>2</v>
      </c>
      <c r="I167" s="38">
        <v>5</v>
      </c>
      <c r="J167" s="36">
        <v>1</v>
      </c>
      <c r="K167" s="32">
        <v>0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1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1</v>
      </c>
      <c r="AD167" s="36">
        <v>0</v>
      </c>
      <c r="AE167" s="38">
        <v>0</v>
      </c>
      <c r="AF167" s="36">
        <v>0</v>
      </c>
      <c r="AG167" s="38">
        <v>0</v>
      </c>
      <c r="AH167" s="36">
        <v>0</v>
      </c>
      <c r="AI167" s="38">
        <v>0</v>
      </c>
      <c r="AJ167" s="36">
        <v>0</v>
      </c>
      <c r="AK167" s="38">
        <v>0</v>
      </c>
      <c r="AL167" s="31">
        <v>0</v>
      </c>
      <c r="AM167" s="135">
        <v>0</v>
      </c>
      <c r="AN167" s="38">
        <v>32</v>
      </c>
      <c r="AO167" s="113">
        <v>13</v>
      </c>
      <c r="AP167" s="113">
        <v>0</v>
      </c>
      <c r="AQ167" s="38">
        <v>1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576</v>
      </c>
      <c r="D168" s="165">
        <f t="shared" si="38"/>
        <v>250</v>
      </c>
      <c r="E168" s="166">
        <f t="shared" si="38"/>
        <v>326</v>
      </c>
      <c r="F168" s="36">
        <v>17</v>
      </c>
      <c r="G168" s="38">
        <v>9</v>
      </c>
      <c r="H168" s="36">
        <v>45</v>
      </c>
      <c r="I168" s="38">
        <v>49</v>
      </c>
      <c r="J168" s="36">
        <v>32</v>
      </c>
      <c r="K168" s="32">
        <v>33</v>
      </c>
      <c r="L168" s="36">
        <v>4</v>
      </c>
      <c r="M168" s="32">
        <v>6</v>
      </c>
      <c r="N168" s="36">
        <v>2</v>
      </c>
      <c r="O168" s="32">
        <v>3</v>
      </c>
      <c r="P168" s="36">
        <v>2</v>
      </c>
      <c r="Q168" s="32">
        <v>1</v>
      </c>
      <c r="R168" s="36">
        <v>2</v>
      </c>
      <c r="S168" s="32">
        <v>5</v>
      </c>
      <c r="T168" s="36">
        <v>1</v>
      </c>
      <c r="U168" s="32">
        <v>0</v>
      </c>
      <c r="V168" s="36">
        <v>2</v>
      </c>
      <c r="W168" s="32">
        <v>6</v>
      </c>
      <c r="X168" s="36">
        <v>4</v>
      </c>
      <c r="Y168" s="32">
        <v>2</v>
      </c>
      <c r="Z168" s="36">
        <v>12</v>
      </c>
      <c r="AA168" s="32">
        <v>2</v>
      </c>
      <c r="AB168" s="36">
        <v>3</v>
      </c>
      <c r="AC168" s="32">
        <v>5</v>
      </c>
      <c r="AD168" s="36">
        <v>8</v>
      </c>
      <c r="AE168" s="32">
        <v>12</v>
      </c>
      <c r="AF168" s="36">
        <v>42</v>
      </c>
      <c r="AG168" s="32">
        <v>50</v>
      </c>
      <c r="AH168" s="36">
        <v>23</v>
      </c>
      <c r="AI168" s="38">
        <v>72</v>
      </c>
      <c r="AJ168" s="36">
        <v>23</v>
      </c>
      <c r="AK168" s="38">
        <v>35</v>
      </c>
      <c r="AL168" s="31">
        <v>28</v>
      </c>
      <c r="AM168" s="135">
        <v>36</v>
      </c>
      <c r="AN168" s="38">
        <v>576</v>
      </c>
      <c r="AO168" s="113">
        <v>0</v>
      </c>
      <c r="AP168" s="113">
        <v>0</v>
      </c>
      <c r="AQ168" s="38">
        <v>1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380</v>
      </c>
      <c r="D169" s="182">
        <f>SUM(F169+H169+J169+L169+N169+P169+R169+T169+V169+X169+Z169+AB169+AD169+AF169+AH169+AJ169+AL169)</f>
        <v>258</v>
      </c>
      <c r="E169" s="183">
        <f>SUM(G169+I169+K169+M169+O169+Q169+S169+U169+W169+Y169+AA169+AC169+AE169+AG169+AI169+AK169+AM169)</f>
        <v>122</v>
      </c>
      <c r="F169" s="98">
        <v>21</v>
      </c>
      <c r="G169" s="184">
        <v>10</v>
      </c>
      <c r="H169" s="98">
        <v>14</v>
      </c>
      <c r="I169" s="184">
        <v>10</v>
      </c>
      <c r="J169" s="98">
        <v>16</v>
      </c>
      <c r="K169" s="185">
        <v>10</v>
      </c>
      <c r="L169" s="98">
        <v>0</v>
      </c>
      <c r="M169" s="185">
        <v>3</v>
      </c>
      <c r="N169" s="98">
        <v>7</v>
      </c>
      <c r="O169" s="185">
        <v>0</v>
      </c>
      <c r="P169" s="98">
        <v>11</v>
      </c>
      <c r="Q169" s="185">
        <v>1</v>
      </c>
      <c r="R169" s="98">
        <v>0</v>
      </c>
      <c r="S169" s="185">
        <v>3</v>
      </c>
      <c r="T169" s="98">
        <v>0</v>
      </c>
      <c r="U169" s="185">
        <v>2</v>
      </c>
      <c r="V169" s="98">
        <v>5</v>
      </c>
      <c r="W169" s="185">
        <v>3</v>
      </c>
      <c r="X169" s="98">
        <v>19</v>
      </c>
      <c r="Y169" s="185">
        <v>6</v>
      </c>
      <c r="Z169" s="98">
        <v>0</v>
      </c>
      <c r="AA169" s="185">
        <v>5</v>
      </c>
      <c r="AB169" s="98">
        <v>5</v>
      </c>
      <c r="AC169" s="185">
        <v>8</v>
      </c>
      <c r="AD169" s="98">
        <v>23</v>
      </c>
      <c r="AE169" s="185">
        <v>13</v>
      </c>
      <c r="AF169" s="98">
        <v>48</v>
      </c>
      <c r="AG169" s="185">
        <v>16</v>
      </c>
      <c r="AH169" s="98">
        <v>22</v>
      </c>
      <c r="AI169" s="184">
        <v>8</v>
      </c>
      <c r="AJ169" s="98">
        <v>21</v>
      </c>
      <c r="AK169" s="184">
        <v>3</v>
      </c>
      <c r="AL169" s="186">
        <v>46</v>
      </c>
      <c r="AM169" s="187">
        <v>21</v>
      </c>
      <c r="AN169" s="184">
        <v>378</v>
      </c>
      <c r="AO169" s="188">
        <v>1</v>
      </c>
      <c r="AP169" s="188">
        <v>4</v>
      </c>
      <c r="AQ169" s="184">
        <v>6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984" t="s">
        <v>99</v>
      </c>
      <c r="B171" s="985"/>
      <c r="C171" s="193">
        <f t="shared" ref="C171:AQ171" si="39">SUM(C160:C170)</f>
        <v>3377</v>
      </c>
      <c r="D171" s="194">
        <f t="shared" si="39"/>
        <v>1458</v>
      </c>
      <c r="E171" s="170">
        <f t="shared" si="39"/>
        <v>1919</v>
      </c>
      <c r="F171" s="70">
        <f t="shared" si="39"/>
        <v>124</v>
      </c>
      <c r="G171" s="124">
        <f t="shared" si="39"/>
        <v>77</v>
      </c>
      <c r="H171" s="70">
        <f t="shared" si="39"/>
        <v>84</v>
      </c>
      <c r="I171" s="124">
        <f t="shared" si="39"/>
        <v>74</v>
      </c>
      <c r="J171" s="1012">
        <f t="shared" si="39"/>
        <v>69</v>
      </c>
      <c r="K171" s="1013">
        <f t="shared" si="39"/>
        <v>60</v>
      </c>
      <c r="L171" s="1012">
        <f t="shared" si="39"/>
        <v>24</v>
      </c>
      <c r="M171" s="1013">
        <f t="shared" si="39"/>
        <v>41</v>
      </c>
      <c r="N171" s="1012">
        <f t="shared" si="39"/>
        <v>34</v>
      </c>
      <c r="O171" s="1013">
        <f t="shared" si="39"/>
        <v>30</v>
      </c>
      <c r="P171" s="1012">
        <f t="shared" si="39"/>
        <v>33</v>
      </c>
      <c r="Q171" s="1013">
        <f t="shared" si="39"/>
        <v>100</v>
      </c>
      <c r="R171" s="1012">
        <f t="shared" si="39"/>
        <v>32</v>
      </c>
      <c r="S171" s="1013">
        <f t="shared" si="39"/>
        <v>122</v>
      </c>
      <c r="T171" s="1012">
        <f t="shared" si="39"/>
        <v>46</v>
      </c>
      <c r="U171" s="1013">
        <f t="shared" si="39"/>
        <v>144</v>
      </c>
      <c r="V171" s="1012">
        <f t="shared" si="39"/>
        <v>52</v>
      </c>
      <c r="W171" s="1013">
        <f t="shared" si="39"/>
        <v>104</v>
      </c>
      <c r="X171" s="1012">
        <f t="shared" si="39"/>
        <v>73</v>
      </c>
      <c r="Y171" s="1013">
        <f t="shared" si="39"/>
        <v>98</v>
      </c>
      <c r="Z171" s="1012">
        <f t="shared" si="39"/>
        <v>58</v>
      </c>
      <c r="AA171" s="1013">
        <f t="shared" si="39"/>
        <v>107</v>
      </c>
      <c r="AB171" s="1012">
        <f t="shared" si="39"/>
        <v>66</v>
      </c>
      <c r="AC171" s="1013">
        <f t="shared" si="39"/>
        <v>147</v>
      </c>
      <c r="AD171" s="1012">
        <f t="shared" si="39"/>
        <v>123</v>
      </c>
      <c r="AE171" s="1013">
        <f t="shared" si="39"/>
        <v>149</v>
      </c>
      <c r="AF171" s="1012">
        <f t="shared" si="39"/>
        <v>176</v>
      </c>
      <c r="AG171" s="1013">
        <f t="shared" si="39"/>
        <v>185</v>
      </c>
      <c r="AH171" s="1012">
        <f t="shared" si="39"/>
        <v>149</v>
      </c>
      <c r="AI171" s="1013">
        <f t="shared" si="39"/>
        <v>192</v>
      </c>
      <c r="AJ171" s="1012">
        <f t="shared" si="39"/>
        <v>141</v>
      </c>
      <c r="AK171" s="1013">
        <f t="shared" si="39"/>
        <v>129</v>
      </c>
      <c r="AL171" s="1051">
        <f t="shared" si="39"/>
        <v>174</v>
      </c>
      <c r="AM171" s="1052">
        <f t="shared" si="39"/>
        <v>160</v>
      </c>
      <c r="AN171" s="124">
        <f t="shared" si="39"/>
        <v>3375</v>
      </c>
      <c r="AO171" s="123">
        <f t="shared" si="39"/>
        <v>1580</v>
      </c>
      <c r="AP171" s="123">
        <f t="shared" si="39"/>
        <v>4</v>
      </c>
      <c r="AQ171" s="124">
        <f t="shared" si="39"/>
        <v>11</v>
      </c>
    </row>
    <row r="172" spans="1:71" s="14" customFormat="1" ht="12" x14ac:dyDescent="0.2">
      <c r="A172" s="144" t="s">
        <v>169</v>
      </c>
      <c r="B172" s="1053"/>
      <c r="C172" s="1053"/>
      <c r="D172" s="1053"/>
      <c r="E172" s="1053"/>
      <c r="F172" s="1053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054" t="s">
        <v>170</v>
      </c>
      <c r="B173" s="978" t="s">
        <v>151</v>
      </c>
      <c r="C173" s="1024" t="s">
        <v>149</v>
      </c>
      <c r="D173" s="538"/>
      <c r="E173" s="1025"/>
      <c r="F173" s="1026" t="s">
        <v>152</v>
      </c>
      <c r="G173" s="1027"/>
      <c r="H173" s="1027"/>
      <c r="I173" s="1027"/>
      <c r="J173" s="1027"/>
      <c r="K173" s="1027"/>
      <c r="L173" s="1027"/>
      <c r="M173" s="1027"/>
      <c r="N173" s="1027"/>
      <c r="O173" s="1027"/>
      <c r="P173" s="1027"/>
      <c r="Q173" s="1027"/>
      <c r="R173" s="1027"/>
      <c r="S173" s="1027"/>
      <c r="T173" s="1027"/>
      <c r="U173" s="1027"/>
      <c r="V173" s="1027"/>
      <c r="W173" s="1027"/>
      <c r="X173" s="1027"/>
      <c r="Y173" s="1027"/>
      <c r="Z173" s="1027"/>
      <c r="AA173" s="1027"/>
      <c r="AB173" s="1027"/>
      <c r="AC173" s="1027"/>
      <c r="AD173" s="1027"/>
      <c r="AE173" s="1027"/>
      <c r="AF173" s="1027"/>
      <c r="AG173" s="1027"/>
      <c r="AH173" s="1027"/>
      <c r="AI173" s="1027"/>
      <c r="AJ173" s="1027"/>
      <c r="AK173" s="1027"/>
      <c r="AL173" s="1027"/>
      <c r="AM173" s="1028"/>
      <c r="AN173" s="972" t="s">
        <v>9</v>
      </c>
      <c r="AO173" s="537" t="s">
        <v>171</v>
      </c>
      <c r="AP173" s="972"/>
      <c r="AQ173" s="978" t="s">
        <v>154</v>
      </c>
      <c r="AR173" s="972" t="s">
        <v>155</v>
      </c>
      <c r="AS173" s="978" t="s">
        <v>172</v>
      </c>
      <c r="AT173" s="978" t="s">
        <v>173</v>
      </c>
    </row>
    <row r="174" spans="1:71" x14ac:dyDescent="0.25">
      <c r="A174" s="500"/>
      <c r="B174" s="493"/>
      <c r="C174" s="505"/>
      <c r="D174" s="506"/>
      <c r="E174" s="507"/>
      <c r="F174" s="984" t="s">
        <v>13</v>
      </c>
      <c r="G174" s="985"/>
      <c r="H174" s="984" t="s">
        <v>14</v>
      </c>
      <c r="I174" s="985"/>
      <c r="J174" s="984" t="s">
        <v>15</v>
      </c>
      <c r="K174" s="985"/>
      <c r="L174" s="984" t="s">
        <v>16</v>
      </c>
      <c r="M174" s="985"/>
      <c r="N174" s="984" t="s">
        <v>17</v>
      </c>
      <c r="O174" s="985"/>
      <c r="P174" s="1026" t="s">
        <v>18</v>
      </c>
      <c r="Q174" s="1029"/>
      <c r="R174" s="1026" t="s">
        <v>19</v>
      </c>
      <c r="S174" s="1029"/>
      <c r="T174" s="1026" t="s">
        <v>20</v>
      </c>
      <c r="U174" s="1029"/>
      <c r="V174" s="1026" t="s">
        <v>21</v>
      </c>
      <c r="W174" s="1029"/>
      <c r="X174" s="1026" t="s">
        <v>22</v>
      </c>
      <c r="Y174" s="1029"/>
      <c r="Z174" s="1026" t="s">
        <v>23</v>
      </c>
      <c r="AA174" s="1029"/>
      <c r="AB174" s="1026" t="s">
        <v>24</v>
      </c>
      <c r="AC174" s="1029"/>
      <c r="AD174" s="1026" t="s">
        <v>25</v>
      </c>
      <c r="AE174" s="1029"/>
      <c r="AF174" s="1026" t="s">
        <v>26</v>
      </c>
      <c r="AG174" s="1029"/>
      <c r="AH174" s="1026" t="s">
        <v>27</v>
      </c>
      <c r="AI174" s="1029"/>
      <c r="AJ174" s="1026" t="s">
        <v>28</v>
      </c>
      <c r="AK174" s="1029"/>
      <c r="AL174" s="1026" t="s">
        <v>29</v>
      </c>
      <c r="AM174" s="1028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055" t="s">
        <v>156</v>
      </c>
      <c r="D175" s="1056" t="s">
        <v>174</v>
      </c>
      <c r="E175" s="201" t="s">
        <v>175</v>
      </c>
      <c r="F175" s="1057" t="s">
        <v>174</v>
      </c>
      <c r="G175" s="995" t="s">
        <v>175</v>
      </c>
      <c r="H175" s="994" t="s">
        <v>174</v>
      </c>
      <c r="I175" s="1032" t="s">
        <v>175</v>
      </c>
      <c r="J175" s="1057" t="s">
        <v>174</v>
      </c>
      <c r="K175" s="995" t="s">
        <v>175</v>
      </c>
      <c r="L175" s="1057" t="s">
        <v>174</v>
      </c>
      <c r="M175" s="995" t="s">
        <v>175</v>
      </c>
      <c r="N175" s="1057" t="s">
        <v>174</v>
      </c>
      <c r="O175" s="995" t="s">
        <v>175</v>
      </c>
      <c r="P175" s="994" t="s">
        <v>174</v>
      </c>
      <c r="Q175" s="1032" t="s">
        <v>175</v>
      </c>
      <c r="R175" s="994" t="s">
        <v>174</v>
      </c>
      <c r="S175" s="1032" t="s">
        <v>175</v>
      </c>
      <c r="T175" s="1057" t="s">
        <v>174</v>
      </c>
      <c r="U175" s="995" t="s">
        <v>175</v>
      </c>
      <c r="V175" s="994" t="s">
        <v>174</v>
      </c>
      <c r="W175" s="1032" t="s">
        <v>175</v>
      </c>
      <c r="X175" s="994" t="s">
        <v>174</v>
      </c>
      <c r="Y175" s="1032" t="s">
        <v>175</v>
      </c>
      <c r="Z175" s="1057" t="s">
        <v>174</v>
      </c>
      <c r="AA175" s="995" t="s">
        <v>175</v>
      </c>
      <c r="AB175" s="1057" t="s">
        <v>174</v>
      </c>
      <c r="AC175" s="995" t="s">
        <v>175</v>
      </c>
      <c r="AD175" s="994" t="s">
        <v>174</v>
      </c>
      <c r="AE175" s="1032" t="s">
        <v>175</v>
      </c>
      <c r="AF175" s="994" t="s">
        <v>174</v>
      </c>
      <c r="AG175" s="1032" t="s">
        <v>175</v>
      </c>
      <c r="AH175" s="1057" t="s">
        <v>174</v>
      </c>
      <c r="AI175" s="995" t="s">
        <v>175</v>
      </c>
      <c r="AJ175" s="994" t="s">
        <v>174</v>
      </c>
      <c r="AK175" s="1032" t="s">
        <v>175</v>
      </c>
      <c r="AL175" s="1057" t="s">
        <v>174</v>
      </c>
      <c r="AM175" s="1018" t="s">
        <v>175</v>
      </c>
      <c r="AN175" s="495"/>
      <c r="AO175" s="428" t="s">
        <v>176</v>
      </c>
      <c r="AP175" s="995" t="s">
        <v>177</v>
      </c>
      <c r="AQ175" s="494"/>
      <c r="AR175" s="495"/>
      <c r="AS175" s="494"/>
      <c r="AT175" s="494"/>
    </row>
    <row r="176" spans="1:71" ht="15" customHeight="1" x14ac:dyDescent="0.25">
      <c r="A176" s="1058" t="s">
        <v>178</v>
      </c>
      <c r="B176" s="1059" t="s">
        <v>157</v>
      </c>
      <c r="C176" s="1060">
        <f t="shared" ref="C176:C186" si="40">SUM(D176+E176)</f>
        <v>0</v>
      </c>
      <c r="D176" s="1061">
        <f>SUM(F176+H176+J176+L176+N176+P176+R176+T176+V176+X176+Z176+AB176+AD176+AF176+AH176+AJ176+AL176)</f>
        <v>0</v>
      </c>
      <c r="E176" s="1062">
        <f>SUM(G176+I176+K176+M176+O176+Q176+S176+U176+W176+Y176+AA176+AC176+AE176+AG176+AI176+AK176+AM176)</f>
        <v>0</v>
      </c>
      <c r="F176" s="1007"/>
      <c r="G176" s="1023"/>
      <c r="H176" s="1007"/>
      <c r="I176" s="1023"/>
      <c r="J176" s="1007"/>
      <c r="K176" s="1008"/>
      <c r="L176" s="1007"/>
      <c r="M176" s="1008"/>
      <c r="N176" s="1007"/>
      <c r="O176" s="1008"/>
      <c r="P176" s="1007"/>
      <c r="Q176" s="1008"/>
      <c r="R176" s="1007"/>
      <c r="S176" s="1008"/>
      <c r="T176" s="1007"/>
      <c r="U176" s="1008"/>
      <c r="V176" s="1007"/>
      <c r="W176" s="1008"/>
      <c r="X176" s="1007"/>
      <c r="Y176" s="1008"/>
      <c r="Z176" s="1007"/>
      <c r="AA176" s="1008"/>
      <c r="AB176" s="1007"/>
      <c r="AC176" s="1008"/>
      <c r="AD176" s="1007"/>
      <c r="AE176" s="1008"/>
      <c r="AF176" s="1007"/>
      <c r="AG176" s="1008"/>
      <c r="AH176" s="1007"/>
      <c r="AI176" s="1008"/>
      <c r="AJ176" s="1007"/>
      <c r="AK176" s="1008"/>
      <c r="AL176" s="1063"/>
      <c r="AM176" s="1022"/>
      <c r="AN176" s="1023"/>
      <c r="AO176" s="1009"/>
      <c r="AP176" s="1023"/>
      <c r="AQ176" s="1048"/>
      <c r="AR176" s="1023"/>
      <c r="AS176" s="1023"/>
      <c r="AT176" s="1023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54</v>
      </c>
      <c r="D177" s="190">
        <f>SUM(F177+H177+J177+L177+N177+P177+R177+T177+V177+X177+Z177+AB177+AD177+AF177+AH177+AJ177+AL177)</f>
        <v>16</v>
      </c>
      <c r="E177" s="191">
        <f t="shared" ref="E177:E184" si="41">SUM(G177+I177+K177+M177+O177+Q177+S177+U177+W177+Y177+AA177+AC177+AE177+AG177+AI177+AK177+AM177)</f>
        <v>38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1</v>
      </c>
      <c r="L177" s="55">
        <v>0</v>
      </c>
      <c r="M177" s="57">
        <v>5</v>
      </c>
      <c r="N177" s="55">
        <v>5</v>
      </c>
      <c r="O177" s="57">
        <v>3</v>
      </c>
      <c r="P177" s="55">
        <v>0</v>
      </c>
      <c r="Q177" s="57">
        <v>6</v>
      </c>
      <c r="R177" s="55">
        <v>4</v>
      </c>
      <c r="S177" s="57">
        <v>5</v>
      </c>
      <c r="T177" s="55">
        <v>1</v>
      </c>
      <c r="U177" s="57">
        <v>4</v>
      </c>
      <c r="V177" s="55">
        <v>2</v>
      </c>
      <c r="W177" s="57">
        <v>2</v>
      </c>
      <c r="X177" s="55">
        <v>0</v>
      </c>
      <c r="Y177" s="57">
        <v>3</v>
      </c>
      <c r="Z177" s="55">
        <v>3</v>
      </c>
      <c r="AA177" s="57">
        <v>3</v>
      </c>
      <c r="AB177" s="55">
        <v>0</v>
      </c>
      <c r="AC177" s="57">
        <v>3</v>
      </c>
      <c r="AD177" s="55">
        <v>0</v>
      </c>
      <c r="AE177" s="57">
        <v>0</v>
      </c>
      <c r="AF177" s="55">
        <v>0</v>
      </c>
      <c r="AG177" s="57">
        <v>3</v>
      </c>
      <c r="AH177" s="55">
        <v>0</v>
      </c>
      <c r="AI177" s="57">
        <v>0</v>
      </c>
      <c r="AJ177" s="55">
        <v>0</v>
      </c>
      <c r="AK177" s="57">
        <v>0</v>
      </c>
      <c r="AL177" s="59">
        <v>1</v>
      </c>
      <c r="AM177" s="192">
        <v>0</v>
      </c>
      <c r="AN177" s="58">
        <v>54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064" t="s">
        <v>179</v>
      </c>
      <c r="B178" s="1059" t="s">
        <v>157</v>
      </c>
      <c r="C178" s="1060">
        <f t="shared" si="40"/>
        <v>0</v>
      </c>
      <c r="D178" s="1061">
        <f t="shared" ref="D178:D184" si="57">SUM(F178+H178+J178+L178+N178+P178+R178+T178+V178+X178+Z178+AB178+AD178+AF178+AH178+AJ178+AL178)</f>
        <v>0</v>
      </c>
      <c r="E178" s="1062">
        <f>SUM(G178+I178+K178+M178+O178+Q178+S178+U178+W178+Y178+AA178+AC178+AE178+AG178+AI178+AK178+AM178)</f>
        <v>0</v>
      </c>
      <c r="F178" s="1007"/>
      <c r="G178" s="1023"/>
      <c r="H178" s="1007"/>
      <c r="I178" s="1023"/>
      <c r="J178" s="1007"/>
      <c r="K178" s="1008"/>
      <c r="L178" s="1007"/>
      <c r="M178" s="1008"/>
      <c r="N178" s="1007"/>
      <c r="O178" s="1008"/>
      <c r="P178" s="1007"/>
      <c r="Q178" s="1008"/>
      <c r="R178" s="1007"/>
      <c r="S178" s="1008"/>
      <c r="T178" s="1007"/>
      <c r="U178" s="1008"/>
      <c r="V178" s="1007"/>
      <c r="W178" s="1008"/>
      <c r="X178" s="1007"/>
      <c r="Y178" s="1008"/>
      <c r="Z178" s="1007"/>
      <c r="AA178" s="1008"/>
      <c r="AB178" s="1007"/>
      <c r="AC178" s="1008"/>
      <c r="AD178" s="1007"/>
      <c r="AE178" s="1008"/>
      <c r="AF178" s="1007"/>
      <c r="AG178" s="1008"/>
      <c r="AH178" s="1007"/>
      <c r="AI178" s="1008"/>
      <c r="AJ178" s="1007"/>
      <c r="AK178" s="1008"/>
      <c r="AL178" s="1063"/>
      <c r="AM178" s="1022"/>
      <c r="AN178" s="1023">
        <v>0</v>
      </c>
      <c r="AO178" s="1009"/>
      <c r="AP178" s="1023"/>
      <c r="AQ178" s="1048"/>
      <c r="AR178" s="1023"/>
      <c r="AS178" s="1023"/>
      <c r="AT178" s="1023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035" t="s">
        <v>181</v>
      </c>
      <c r="B181" s="1059" t="s">
        <v>157</v>
      </c>
      <c r="C181" s="1060">
        <f t="shared" si="40"/>
        <v>0</v>
      </c>
      <c r="D181" s="1061">
        <f t="shared" si="57"/>
        <v>0</v>
      </c>
      <c r="E181" s="1062">
        <f t="shared" si="41"/>
        <v>0</v>
      </c>
      <c r="F181" s="1007"/>
      <c r="G181" s="1023"/>
      <c r="H181" s="1007"/>
      <c r="I181" s="1023"/>
      <c r="J181" s="1007"/>
      <c r="K181" s="1008"/>
      <c r="L181" s="1007"/>
      <c r="M181" s="1008"/>
      <c r="N181" s="1007"/>
      <c r="O181" s="1008"/>
      <c r="P181" s="1007"/>
      <c r="Q181" s="1008"/>
      <c r="R181" s="1007"/>
      <c r="S181" s="1008"/>
      <c r="T181" s="1007"/>
      <c r="U181" s="1008"/>
      <c r="V181" s="1007"/>
      <c r="W181" s="1023"/>
      <c r="X181" s="1007"/>
      <c r="Y181" s="1008"/>
      <c r="Z181" s="1007"/>
      <c r="AA181" s="1008"/>
      <c r="AB181" s="1007"/>
      <c r="AC181" s="1008"/>
      <c r="AD181" s="1007"/>
      <c r="AE181" s="1008"/>
      <c r="AF181" s="1007"/>
      <c r="AG181" s="1008"/>
      <c r="AH181" s="1007"/>
      <c r="AI181" s="1008"/>
      <c r="AJ181" s="1007"/>
      <c r="AK181" s="1008"/>
      <c r="AL181" s="1063"/>
      <c r="AM181" s="1022"/>
      <c r="AN181" s="1023">
        <v>0</v>
      </c>
      <c r="AO181" s="1009"/>
      <c r="AP181" s="1023"/>
      <c r="AQ181" s="1048"/>
      <c r="AR181" s="1023"/>
      <c r="AS181" s="1023"/>
      <c r="AT181" s="1023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195</v>
      </c>
      <c r="D182" s="165">
        <f t="shared" si="57"/>
        <v>145</v>
      </c>
      <c r="E182" s="166">
        <f t="shared" si="41"/>
        <v>50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0</v>
      </c>
      <c r="M182" s="57">
        <v>0</v>
      </c>
      <c r="N182" s="55">
        <v>8</v>
      </c>
      <c r="O182" s="57">
        <v>1</v>
      </c>
      <c r="P182" s="55">
        <v>15</v>
      </c>
      <c r="Q182" s="57">
        <v>4</v>
      </c>
      <c r="R182" s="55">
        <v>18</v>
      </c>
      <c r="S182" s="57">
        <v>10</v>
      </c>
      <c r="T182" s="55">
        <v>31</v>
      </c>
      <c r="U182" s="57">
        <v>11</v>
      </c>
      <c r="V182" s="55">
        <v>23</v>
      </c>
      <c r="W182" s="57">
        <v>6</v>
      </c>
      <c r="X182" s="55">
        <v>19</v>
      </c>
      <c r="Y182" s="57">
        <v>7</v>
      </c>
      <c r="Z182" s="55">
        <v>11</v>
      </c>
      <c r="AA182" s="57">
        <v>7</v>
      </c>
      <c r="AB182" s="55">
        <v>9</v>
      </c>
      <c r="AC182" s="57">
        <v>3</v>
      </c>
      <c r="AD182" s="55">
        <v>4</v>
      </c>
      <c r="AE182" s="57">
        <v>0</v>
      </c>
      <c r="AF182" s="55">
        <v>2</v>
      </c>
      <c r="AG182" s="57">
        <v>1</v>
      </c>
      <c r="AH182" s="55">
        <v>2</v>
      </c>
      <c r="AI182" s="57">
        <v>0</v>
      </c>
      <c r="AJ182" s="55">
        <v>2</v>
      </c>
      <c r="AK182" s="57">
        <v>0</v>
      </c>
      <c r="AL182" s="59">
        <v>1</v>
      </c>
      <c r="AM182" s="192">
        <v>0</v>
      </c>
      <c r="AN182" s="58">
        <v>195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035" t="s">
        <v>182</v>
      </c>
      <c r="B183" s="1059" t="s">
        <v>157</v>
      </c>
      <c r="C183" s="1060">
        <f t="shared" si="40"/>
        <v>0</v>
      </c>
      <c r="D183" s="1061">
        <f t="shared" si="57"/>
        <v>0</v>
      </c>
      <c r="E183" s="1062">
        <f t="shared" si="41"/>
        <v>0</v>
      </c>
      <c r="F183" s="1007"/>
      <c r="G183" s="1023"/>
      <c r="H183" s="1007"/>
      <c r="I183" s="1023"/>
      <c r="J183" s="1007"/>
      <c r="K183" s="1008"/>
      <c r="L183" s="1007"/>
      <c r="M183" s="1008"/>
      <c r="N183" s="1007"/>
      <c r="O183" s="1008"/>
      <c r="P183" s="1007"/>
      <c r="Q183" s="1008"/>
      <c r="R183" s="1007"/>
      <c r="S183" s="1008"/>
      <c r="T183" s="1007"/>
      <c r="U183" s="1008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023">
        <v>0</v>
      </c>
      <c r="AO183" s="1009"/>
      <c r="AP183" s="1023"/>
      <c r="AQ183" s="1048"/>
      <c r="AR183" s="1023"/>
      <c r="AS183" s="1023"/>
      <c r="AT183" s="1023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2</v>
      </c>
      <c r="D184" s="165">
        <f t="shared" si="57"/>
        <v>2</v>
      </c>
      <c r="E184" s="166">
        <f t="shared" si="41"/>
        <v>0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0</v>
      </c>
      <c r="Q184" s="57">
        <v>0</v>
      </c>
      <c r="R184" s="55">
        <v>0</v>
      </c>
      <c r="S184" s="57">
        <v>0</v>
      </c>
      <c r="T184" s="55">
        <v>1</v>
      </c>
      <c r="U184" s="57">
        <v>0</v>
      </c>
      <c r="V184" s="106">
        <v>0</v>
      </c>
      <c r="W184" s="26">
        <v>0</v>
      </c>
      <c r="X184" s="27">
        <v>0</v>
      </c>
      <c r="Y184" s="28">
        <v>0</v>
      </c>
      <c r="Z184" s="27">
        <v>1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2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065" t="s">
        <v>183</v>
      </c>
      <c r="B185" s="1059" t="s">
        <v>157</v>
      </c>
      <c r="C185" s="1066">
        <f t="shared" si="40"/>
        <v>0</v>
      </c>
      <c r="D185" s="1037">
        <f>SUM(L185+N185+P185+R185+T185+V185+X185+Z185+AB185+AD185+AF185+AH185+AJ185+AL185)</f>
        <v>0</v>
      </c>
      <c r="E185" s="1038">
        <f>SUM(M185+O185+Q185+S185+U185+W185+Y185+AA185+AC185+AE185+AG185+AI185+AK185+AM185)</f>
        <v>0</v>
      </c>
      <c r="F185" s="1067"/>
      <c r="G185" s="1068"/>
      <c r="H185" s="1067"/>
      <c r="I185" s="1068"/>
      <c r="J185" s="1067"/>
      <c r="K185" s="1068"/>
      <c r="L185" s="1069"/>
      <c r="M185" s="1070"/>
      <c r="N185" s="1071"/>
      <c r="O185" s="1070"/>
      <c r="P185" s="1071"/>
      <c r="Q185" s="1070"/>
      <c r="R185" s="1071"/>
      <c r="S185" s="1070"/>
      <c r="T185" s="1071"/>
      <c r="U185" s="1070"/>
      <c r="V185" s="1071"/>
      <c r="W185" s="1070"/>
      <c r="X185" s="1071"/>
      <c r="Y185" s="1070"/>
      <c r="Z185" s="1071"/>
      <c r="AA185" s="1070"/>
      <c r="AB185" s="1071"/>
      <c r="AC185" s="1070"/>
      <c r="AD185" s="1071"/>
      <c r="AE185" s="1070"/>
      <c r="AF185" s="1071"/>
      <c r="AG185" s="1070"/>
      <c r="AH185" s="1071"/>
      <c r="AI185" s="1070"/>
      <c r="AJ185" s="1071"/>
      <c r="AK185" s="1070"/>
      <c r="AL185" s="1072"/>
      <c r="AM185" s="1073"/>
      <c r="AN185" s="1074"/>
      <c r="AO185" s="1075"/>
      <c r="AP185" s="1074"/>
      <c r="AQ185" s="1076"/>
      <c r="AR185" s="1074"/>
      <c r="AS185" s="1074"/>
      <c r="AT185" s="1074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077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5</v>
      </c>
      <c r="D191" s="219">
        <f>SUM(F191+H191+J191+L191+N191+P191+R191+T191+V191+X191+Z191+AB191+AD191+AF191)</f>
        <v>2</v>
      </c>
      <c r="E191" s="219">
        <f>SUM(G191+I191+K191+M191+O191+Q191+S191+U191+W191+Y191+AA191+AC191+AE191+AG191)</f>
        <v>3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>
        <v>1</v>
      </c>
      <c r="X191" s="220">
        <v>1</v>
      </c>
      <c r="Y191" s="221">
        <v>2</v>
      </c>
      <c r="Z191" s="220"/>
      <c r="AA191" s="221"/>
      <c r="AB191" s="220">
        <v>1</v>
      </c>
      <c r="AC191" s="221"/>
      <c r="AD191" s="220"/>
      <c r="AE191" s="221"/>
      <c r="AF191" s="220"/>
      <c r="AG191" s="222"/>
      <c r="AH191" s="223"/>
      <c r="AI191" s="224">
        <v>5</v>
      </c>
      <c r="AJ191" s="224"/>
      <c r="AK191" s="224"/>
      <c r="AL191" s="225"/>
      <c r="AM191" s="224">
        <v>5</v>
      </c>
      <c r="AN191" s="226"/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1</v>
      </c>
      <c r="D192" s="230">
        <f>SUM(F192+H192+J192+L192+N192+P192+R192+T192+V192+X192+Z192+AB192+AD192+AF192)</f>
        <v>1</v>
      </c>
      <c r="E192" s="230">
        <f>SUM(G192+I192+K192+M192+O192+Q192+S192+U192+W192+Y192+AA192+AC192+AE192+AG192)</f>
        <v>0</v>
      </c>
      <c r="F192" s="231">
        <v>1</v>
      </c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>
        <v>1</v>
      </c>
      <c r="AJ192" s="235"/>
      <c r="AK192" s="235"/>
      <c r="AL192" s="236"/>
      <c r="AM192" s="235">
        <v>1</v>
      </c>
      <c r="AN192" s="237"/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1</v>
      </c>
      <c r="D195" s="241">
        <f t="shared" si="64"/>
        <v>0</v>
      </c>
      <c r="E195" s="241">
        <f t="shared" si="64"/>
        <v>1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>
        <v>1</v>
      </c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>
        <v>1</v>
      </c>
      <c r="AJ195" s="224"/>
      <c r="AK195" s="224"/>
      <c r="AL195" s="243"/>
      <c r="AM195" s="225"/>
      <c r="AN195" s="225"/>
      <c r="AO195" s="227">
        <v>0</v>
      </c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45247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",[10]NOMBRE!B2," - ","( ",[10]NOMBRE!C2,[10]NOMBRE!D2,[10]NOMBRE!E2,[10]NOMBRE!F2,[10]NOMBRE!G2," )")</f>
        <v>COMUNA: LINARES - ( 07401 )</v>
      </c>
    </row>
    <row r="3" spans="1:141" x14ac:dyDescent="0.25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141" x14ac:dyDescent="0.25">
      <c r="A4" s="1" t="str">
        <f>CONCATENATE("MES: ",[10]NOMBRE!B6," - ","( ",[10]NOMBRE!C6,[10]NOMBRE!D6," )")</f>
        <v>MES: AGOSTO - ( 08 )</v>
      </c>
    </row>
    <row r="5" spans="1:141" x14ac:dyDescent="0.25">
      <c r="A5" s="1" t="str">
        <f>CONCATENATE("AÑO: ",[10]NOMBRE!B7)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1084" t="s">
        <v>3</v>
      </c>
      <c r="B9" s="1078" t="s">
        <v>4</v>
      </c>
      <c r="C9" s="1085"/>
      <c r="D9" s="1085"/>
      <c r="E9" s="1085"/>
      <c r="F9" s="1085"/>
      <c r="G9" s="1085"/>
      <c r="H9" s="1085"/>
      <c r="I9" s="1085"/>
      <c r="J9" s="1085"/>
      <c r="K9" s="1085"/>
      <c r="L9" s="1085"/>
      <c r="M9" s="1085"/>
      <c r="N9" s="1085"/>
      <c r="O9" s="1085"/>
      <c r="P9" s="1085"/>
      <c r="Q9" s="1085"/>
      <c r="R9" s="1085"/>
      <c r="S9" s="1085"/>
      <c r="T9" s="1085"/>
      <c r="U9" s="1085"/>
      <c r="V9" s="1079"/>
      <c r="W9" s="1084" t="s">
        <v>5</v>
      </c>
      <c r="X9" s="537"/>
      <c r="Y9" s="537"/>
      <c r="Z9" s="537"/>
      <c r="AA9" s="537"/>
      <c r="AB9" s="537"/>
      <c r="AC9" s="537"/>
      <c r="AD9" s="1086"/>
      <c r="AE9" s="1080" t="s">
        <v>6</v>
      </c>
      <c r="AF9" s="1080"/>
    </row>
    <row r="10" spans="1:141" ht="15" customHeight="1" x14ac:dyDescent="0.25">
      <c r="A10" s="531"/>
      <c r="B10" s="1087" t="s">
        <v>7</v>
      </c>
      <c r="C10" s="1084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1086"/>
      <c r="T10" s="1087" t="s">
        <v>9</v>
      </c>
      <c r="U10" s="1026" t="s">
        <v>10</v>
      </c>
      <c r="V10" s="1029"/>
      <c r="W10" s="1088" t="s">
        <v>11</v>
      </c>
      <c r="X10" s="1088"/>
      <c r="Y10" s="1088"/>
      <c r="Z10" s="1029"/>
      <c r="AA10" s="1026" t="s">
        <v>12</v>
      </c>
      <c r="AB10" s="1088"/>
      <c r="AC10" s="1088"/>
      <c r="AD10" s="1029"/>
      <c r="AE10" s="1080"/>
      <c r="AF10" s="1080"/>
    </row>
    <row r="11" spans="1:141" ht="32.25" customHeight="1" x14ac:dyDescent="0.25">
      <c r="A11" s="532"/>
      <c r="B11" s="494"/>
      <c r="C11" s="994" t="s">
        <v>13</v>
      </c>
      <c r="D11" s="1015" t="s">
        <v>14</v>
      </c>
      <c r="E11" s="1016" t="s">
        <v>15</v>
      </c>
      <c r="F11" s="1016" t="s">
        <v>16</v>
      </c>
      <c r="G11" s="1016" t="s">
        <v>17</v>
      </c>
      <c r="H11" s="1017" t="s">
        <v>18</v>
      </c>
      <c r="I11" s="1017" t="s">
        <v>19</v>
      </c>
      <c r="J11" s="1017" t="s">
        <v>20</v>
      </c>
      <c r="K11" s="1017" t="s">
        <v>21</v>
      </c>
      <c r="L11" s="1017" t="s">
        <v>22</v>
      </c>
      <c r="M11" s="1017" t="s">
        <v>23</v>
      </c>
      <c r="N11" s="1017" t="s">
        <v>24</v>
      </c>
      <c r="O11" s="1017" t="s">
        <v>25</v>
      </c>
      <c r="P11" s="1017" t="s">
        <v>26</v>
      </c>
      <c r="Q11" s="1017" t="s">
        <v>27</v>
      </c>
      <c r="R11" s="1017" t="s">
        <v>28</v>
      </c>
      <c r="S11" s="995" t="s">
        <v>29</v>
      </c>
      <c r="T11" s="495"/>
      <c r="U11" s="1081" t="s">
        <v>30</v>
      </c>
      <c r="V11" s="995" t="s">
        <v>31</v>
      </c>
      <c r="W11" s="1089" t="s">
        <v>32</v>
      </c>
      <c r="X11" s="1030" t="s">
        <v>33</v>
      </c>
      <c r="Y11" s="1016" t="s">
        <v>34</v>
      </c>
      <c r="Z11" s="995" t="s">
        <v>35</v>
      </c>
      <c r="AA11" s="1030" t="s">
        <v>32</v>
      </c>
      <c r="AB11" s="1030" t="s">
        <v>33</v>
      </c>
      <c r="AC11" s="1016" t="s">
        <v>34</v>
      </c>
      <c r="AD11" s="995" t="s">
        <v>36</v>
      </c>
      <c r="AE11" s="994" t="s">
        <v>37</v>
      </c>
      <c r="AF11" s="995" t="s">
        <v>38</v>
      </c>
    </row>
    <row r="12" spans="1:141" x14ac:dyDescent="0.25">
      <c r="A12" s="23" t="s">
        <v>39</v>
      </c>
      <c r="B12" s="24">
        <f>SUM(C12:S12)</f>
        <v>295</v>
      </c>
      <c r="C12" s="1007">
        <v>157</v>
      </c>
      <c r="D12" s="1010">
        <v>55</v>
      </c>
      <c r="E12" s="1010">
        <v>70</v>
      </c>
      <c r="F12" s="1010">
        <v>12</v>
      </c>
      <c r="G12" s="1082">
        <v>1</v>
      </c>
      <c r="H12" s="1082">
        <v>0</v>
      </c>
      <c r="I12" s="1082">
        <v>0</v>
      </c>
      <c r="J12" s="1082">
        <v>0</v>
      </c>
      <c r="K12" s="1082">
        <v>0</v>
      </c>
      <c r="L12" s="1082">
        <v>0</v>
      </c>
      <c r="M12" s="1082">
        <v>0</v>
      </c>
      <c r="N12" s="1082">
        <v>0</v>
      </c>
      <c r="O12" s="1082">
        <v>0</v>
      </c>
      <c r="P12" s="1082">
        <v>0</v>
      </c>
      <c r="Q12" s="1082">
        <v>0</v>
      </c>
      <c r="R12" s="1082">
        <v>0</v>
      </c>
      <c r="S12" s="1083">
        <v>0</v>
      </c>
      <c r="T12" s="26">
        <v>295</v>
      </c>
      <c r="U12" s="27">
        <v>153</v>
      </c>
      <c r="V12" s="28">
        <v>142</v>
      </c>
      <c r="W12" s="23">
        <f>SUM(X12+Y12+Z12)</f>
        <v>100</v>
      </c>
      <c r="X12" s="27">
        <v>23</v>
      </c>
      <c r="Y12" s="29">
        <v>77</v>
      </c>
      <c r="Z12" s="28">
        <v>0</v>
      </c>
      <c r="AA12" s="1020">
        <f>SUM(AB12+AC12+AD12)</f>
        <v>5</v>
      </c>
      <c r="AB12" s="27">
        <v>0</v>
      </c>
      <c r="AC12" s="29">
        <v>5</v>
      </c>
      <c r="AD12" s="28">
        <v>0</v>
      </c>
      <c r="AE12" s="31">
        <v>23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1646</v>
      </c>
      <c r="C13" s="36">
        <v>0</v>
      </c>
      <c r="D13" s="37">
        <v>0</v>
      </c>
      <c r="E13" s="37">
        <v>1</v>
      </c>
      <c r="F13" s="37">
        <v>48</v>
      </c>
      <c r="G13" s="37">
        <v>41</v>
      </c>
      <c r="H13" s="37">
        <v>45</v>
      </c>
      <c r="I13" s="37">
        <v>87</v>
      </c>
      <c r="J13" s="37">
        <v>78</v>
      </c>
      <c r="K13" s="37">
        <v>113</v>
      </c>
      <c r="L13" s="37">
        <v>103</v>
      </c>
      <c r="M13" s="37">
        <v>112</v>
      </c>
      <c r="N13" s="37">
        <v>155</v>
      </c>
      <c r="O13" s="37">
        <v>175</v>
      </c>
      <c r="P13" s="37">
        <v>189</v>
      </c>
      <c r="Q13" s="37">
        <v>170</v>
      </c>
      <c r="R13" s="37">
        <v>147</v>
      </c>
      <c r="S13" s="32">
        <v>182</v>
      </c>
      <c r="T13" s="38">
        <v>1646</v>
      </c>
      <c r="U13" s="36">
        <v>584</v>
      </c>
      <c r="V13" s="32">
        <v>1062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494</v>
      </c>
      <c r="AB13" s="36">
        <v>111</v>
      </c>
      <c r="AC13" s="40">
        <v>383</v>
      </c>
      <c r="AD13" s="32">
        <v>0</v>
      </c>
      <c r="AE13" s="31">
        <v>0</v>
      </c>
      <c r="AF13" s="32">
        <v>364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57</v>
      </c>
      <c r="C15" s="36">
        <v>23</v>
      </c>
      <c r="D15" s="37">
        <v>21</v>
      </c>
      <c r="E15" s="37">
        <v>12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57</v>
      </c>
      <c r="U15" s="36">
        <v>38</v>
      </c>
      <c r="V15" s="32">
        <v>19</v>
      </c>
      <c r="W15" s="35">
        <f t="shared" si="1"/>
        <v>11</v>
      </c>
      <c r="X15" s="36">
        <v>4</v>
      </c>
      <c r="Y15" s="37">
        <v>7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139</v>
      </c>
      <c r="C16" s="36">
        <v>0</v>
      </c>
      <c r="D16" s="37">
        <v>0</v>
      </c>
      <c r="E16" s="37">
        <v>0</v>
      </c>
      <c r="F16" s="37">
        <v>4</v>
      </c>
      <c r="G16" s="37">
        <v>1</v>
      </c>
      <c r="H16" s="37">
        <v>2</v>
      </c>
      <c r="I16" s="37">
        <v>2</v>
      </c>
      <c r="J16" s="37">
        <v>2</v>
      </c>
      <c r="K16" s="37">
        <v>2</v>
      </c>
      <c r="L16" s="37">
        <v>4</v>
      </c>
      <c r="M16" s="37">
        <v>8</v>
      </c>
      <c r="N16" s="37">
        <v>12</v>
      </c>
      <c r="O16" s="37">
        <v>12</v>
      </c>
      <c r="P16" s="37">
        <v>18</v>
      </c>
      <c r="Q16" s="37">
        <v>24</v>
      </c>
      <c r="R16" s="37">
        <v>16</v>
      </c>
      <c r="S16" s="32">
        <v>32</v>
      </c>
      <c r="T16" s="38">
        <v>139</v>
      </c>
      <c r="U16" s="36">
        <v>58</v>
      </c>
      <c r="V16" s="32">
        <v>81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46</v>
      </c>
      <c r="AB16" s="36">
        <v>28</v>
      </c>
      <c r="AC16" s="40">
        <v>18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83</v>
      </c>
      <c r="C17" s="36">
        <v>41</v>
      </c>
      <c r="D17" s="37">
        <v>21</v>
      </c>
      <c r="E17" s="37">
        <v>14</v>
      </c>
      <c r="F17" s="37">
        <v>7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83</v>
      </c>
      <c r="U17" s="36">
        <v>48</v>
      </c>
      <c r="V17" s="32">
        <v>35</v>
      </c>
      <c r="W17" s="35">
        <f t="shared" si="1"/>
        <v>21</v>
      </c>
      <c r="X17" s="36">
        <v>17</v>
      </c>
      <c r="Y17" s="37">
        <v>4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239</v>
      </c>
      <c r="C18" s="36">
        <v>0</v>
      </c>
      <c r="D18" s="37">
        <v>0</v>
      </c>
      <c r="E18" s="37">
        <v>0</v>
      </c>
      <c r="F18" s="37">
        <v>2</v>
      </c>
      <c r="G18" s="37">
        <v>1</v>
      </c>
      <c r="H18" s="37">
        <v>1</v>
      </c>
      <c r="I18" s="37">
        <v>2</v>
      </c>
      <c r="J18" s="37">
        <v>4</v>
      </c>
      <c r="K18" s="37">
        <v>5</v>
      </c>
      <c r="L18" s="37">
        <v>3</v>
      </c>
      <c r="M18" s="37">
        <v>13</v>
      </c>
      <c r="N18" s="37">
        <v>21</v>
      </c>
      <c r="O18" s="37">
        <v>34</v>
      </c>
      <c r="P18" s="37">
        <v>27</v>
      </c>
      <c r="Q18" s="37">
        <v>44</v>
      </c>
      <c r="R18" s="37">
        <v>41</v>
      </c>
      <c r="S18" s="32">
        <v>41</v>
      </c>
      <c r="T18" s="38">
        <v>239</v>
      </c>
      <c r="U18" s="36">
        <v>137</v>
      </c>
      <c r="V18" s="32">
        <v>102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74</v>
      </c>
      <c r="AB18" s="36">
        <v>21</v>
      </c>
      <c r="AC18" s="40">
        <v>53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0</v>
      </c>
      <c r="C20" s="36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2">
        <v>0</v>
      </c>
      <c r="T20" s="38">
        <v>0</v>
      </c>
      <c r="U20" s="36">
        <v>0</v>
      </c>
      <c r="V20" s="32">
        <v>0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0</v>
      </c>
      <c r="AB20" s="36">
        <v>0</v>
      </c>
      <c r="AC20" s="40">
        <v>0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76</v>
      </c>
      <c r="C22" s="36">
        <v>0</v>
      </c>
      <c r="D22" s="37">
        <v>0</v>
      </c>
      <c r="E22" s="37">
        <v>0</v>
      </c>
      <c r="F22" s="37">
        <v>2</v>
      </c>
      <c r="G22" s="37">
        <v>5</v>
      </c>
      <c r="H22" s="37">
        <v>8</v>
      </c>
      <c r="I22" s="37">
        <v>6</v>
      </c>
      <c r="J22" s="37">
        <v>3</v>
      </c>
      <c r="K22" s="37">
        <v>3</v>
      </c>
      <c r="L22" s="37">
        <v>6</v>
      </c>
      <c r="M22" s="37">
        <v>4</v>
      </c>
      <c r="N22" s="37">
        <v>7</v>
      </c>
      <c r="O22" s="37">
        <v>11</v>
      </c>
      <c r="P22" s="37">
        <v>5</v>
      </c>
      <c r="Q22" s="37">
        <v>6</v>
      </c>
      <c r="R22" s="37">
        <v>5</v>
      </c>
      <c r="S22" s="32">
        <v>5</v>
      </c>
      <c r="T22" s="38">
        <v>76</v>
      </c>
      <c r="U22" s="36">
        <v>28</v>
      </c>
      <c r="V22" s="32">
        <v>48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38</v>
      </c>
      <c r="AB22" s="36">
        <v>23</v>
      </c>
      <c r="AC22" s="40">
        <v>15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2">
        <v>0</v>
      </c>
      <c r="T23" s="38">
        <v>0</v>
      </c>
      <c r="U23" s="36">
        <v>0</v>
      </c>
      <c r="V23" s="32">
        <v>0</v>
      </c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2">
        <v>0</v>
      </c>
      <c r="T24" s="38">
        <v>0</v>
      </c>
      <c r="U24" s="36">
        <v>0</v>
      </c>
      <c r="V24" s="32">
        <v>0</v>
      </c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2">
        <v>0</v>
      </c>
      <c r="T25" s="38">
        <v>0</v>
      </c>
      <c r="U25" s="36">
        <v>0</v>
      </c>
      <c r="V25" s="32">
        <v>0</v>
      </c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2">
        <v>0</v>
      </c>
      <c r="T26" s="38">
        <v>0</v>
      </c>
      <c r="U26" s="36">
        <v>0</v>
      </c>
      <c r="V26" s="32">
        <v>0</v>
      </c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2">
        <v>0</v>
      </c>
      <c r="T27" s="38">
        <v>0</v>
      </c>
      <c r="U27" s="36">
        <v>0</v>
      </c>
      <c r="V27" s="32">
        <v>0</v>
      </c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2">
        <v>0</v>
      </c>
      <c r="T28" s="38">
        <v>0</v>
      </c>
      <c r="U28" s="36">
        <v>0</v>
      </c>
      <c r="V28" s="32">
        <v>0</v>
      </c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2">
        <v>0</v>
      </c>
      <c r="T29" s="38">
        <v>0</v>
      </c>
      <c r="U29" s="36">
        <v>0</v>
      </c>
      <c r="V29" s="32">
        <v>0</v>
      </c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2">
        <v>0</v>
      </c>
      <c r="T30" s="38">
        <v>0</v>
      </c>
      <c r="U30" s="36">
        <v>0</v>
      </c>
      <c r="V30" s="32">
        <v>0</v>
      </c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2">
        <v>0</v>
      </c>
      <c r="T31" s="38">
        <v>0</v>
      </c>
      <c r="U31" s="36">
        <v>0</v>
      </c>
      <c r="V31" s="32">
        <v>0</v>
      </c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149</v>
      </c>
      <c r="C32" s="36">
        <v>10</v>
      </c>
      <c r="D32" s="37">
        <v>4</v>
      </c>
      <c r="E32" s="37">
        <v>4</v>
      </c>
      <c r="F32" s="37">
        <v>7</v>
      </c>
      <c r="G32" s="37">
        <v>2</v>
      </c>
      <c r="H32" s="37">
        <v>5</v>
      </c>
      <c r="I32" s="37">
        <v>3</v>
      </c>
      <c r="J32" s="37">
        <v>8</v>
      </c>
      <c r="K32" s="37">
        <v>8</v>
      </c>
      <c r="L32" s="37">
        <v>8</v>
      </c>
      <c r="M32" s="37">
        <v>8</v>
      </c>
      <c r="N32" s="37">
        <v>11</v>
      </c>
      <c r="O32" s="37">
        <v>9</v>
      </c>
      <c r="P32" s="37">
        <v>18</v>
      </c>
      <c r="Q32" s="37">
        <v>11</v>
      </c>
      <c r="R32" s="37">
        <v>10</v>
      </c>
      <c r="S32" s="32">
        <v>23</v>
      </c>
      <c r="T32" s="38">
        <v>149</v>
      </c>
      <c r="U32" s="36">
        <v>71</v>
      </c>
      <c r="V32" s="32">
        <v>78</v>
      </c>
      <c r="W32" s="35">
        <f t="shared" si="1"/>
        <v>11</v>
      </c>
      <c r="X32" s="36">
        <v>8</v>
      </c>
      <c r="Y32" s="37">
        <v>3</v>
      </c>
      <c r="Z32" s="32">
        <v>0</v>
      </c>
      <c r="AA32" s="43">
        <f t="shared" si="2"/>
        <v>69</v>
      </c>
      <c r="AB32" s="36">
        <v>41</v>
      </c>
      <c r="AC32" s="40">
        <v>28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286</v>
      </c>
      <c r="C39" s="46">
        <v>77</v>
      </c>
      <c r="D39" s="45">
        <v>107</v>
      </c>
      <c r="E39" s="45">
        <v>87</v>
      </c>
      <c r="F39" s="45">
        <v>15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286</v>
      </c>
      <c r="U39" s="36">
        <v>186</v>
      </c>
      <c r="V39" s="32">
        <v>100</v>
      </c>
      <c r="W39" s="35">
        <f>SUM(X39+Y39+Z39)</f>
        <v>153</v>
      </c>
      <c r="X39" s="36">
        <v>124</v>
      </c>
      <c r="Y39" s="37">
        <v>29</v>
      </c>
      <c r="Z39" s="32">
        <v>0</v>
      </c>
      <c r="AA39" s="43">
        <f>SUM(AB39+AC39+AD39)</f>
        <v>2</v>
      </c>
      <c r="AB39" s="36">
        <v>0</v>
      </c>
      <c r="AC39" s="40">
        <v>2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282</v>
      </c>
      <c r="C40" s="46">
        <v>0</v>
      </c>
      <c r="D40" s="45">
        <v>0</v>
      </c>
      <c r="E40" s="45">
        <v>0</v>
      </c>
      <c r="F40" s="37">
        <v>19</v>
      </c>
      <c r="G40" s="37">
        <v>9</v>
      </c>
      <c r="H40" s="37">
        <v>5</v>
      </c>
      <c r="I40" s="37">
        <v>11</v>
      </c>
      <c r="J40" s="37">
        <v>12</v>
      </c>
      <c r="K40" s="37">
        <v>15</v>
      </c>
      <c r="L40" s="37">
        <v>16</v>
      </c>
      <c r="M40" s="37">
        <v>19</v>
      </c>
      <c r="N40" s="37">
        <v>25</v>
      </c>
      <c r="O40" s="37">
        <v>20</v>
      </c>
      <c r="P40" s="37">
        <v>23</v>
      </c>
      <c r="Q40" s="37">
        <v>35</v>
      </c>
      <c r="R40" s="37">
        <v>25</v>
      </c>
      <c r="S40" s="32">
        <v>48</v>
      </c>
      <c r="T40" s="38">
        <v>282</v>
      </c>
      <c r="U40" s="36">
        <v>133</v>
      </c>
      <c r="V40" s="32">
        <v>149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144</v>
      </c>
      <c r="AB40" s="36">
        <v>80</v>
      </c>
      <c r="AC40" s="40">
        <v>64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15</v>
      </c>
      <c r="C42" s="46">
        <v>0</v>
      </c>
      <c r="D42" s="45">
        <v>0</v>
      </c>
      <c r="E42" s="45">
        <v>7</v>
      </c>
      <c r="F42" s="37">
        <v>8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15</v>
      </c>
      <c r="U42" s="36">
        <v>6</v>
      </c>
      <c r="V42" s="32">
        <v>9</v>
      </c>
      <c r="W42" s="35">
        <f>SUM(X42+Y42+Z42)</f>
        <v>2</v>
      </c>
      <c r="X42" s="36">
        <v>1</v>
      </c>
      <c r="Y42" s="37">
        <v>1</v>
      </c>
      <c r="Z42" s="32">
        <v>0</v>
      </c>
      <c r="AA42" s="43">
        <f>SUM(AB42+AC42+AD42)</f>
        <v>6</v>
      </c>
      <c r="AB42" s="36">
        <v>2</v>
      </c>
      <c r="AC42" s="40">
        <v>4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339</v>
      </c>
      <c r="C43" s="36">
        <v>0</v>
      </c>
      <c r="D43" s="37">
        <v>0</v>
      </c>
      <c r="E43" s="37">
        <v>0</v>
      </c>
      <c r="F43" s="37">
        <v>13</v>
      </c>
      <c r="G43" s="37">
        <v>20</v>
      </c>
      <c r="H43" s="37">
        <v>32</v>
      </c>
      <c r="I43" s="37">
        <v>31</v>
      </c>
      <c r="J43" s="37">
        <v>42</v>
      </c>
      <c r="K43" s="37">
        <v>40</v>
      </c>
      <c r="L43" s="37">
        <v>34</v>
      </c>
      <c r="M43" s="37">
        <v>28</v>
      </c>
      <c r="N43" s="37">
        <v>31</v>
      </c>
      <c r="O43" s="37">
        <v>33</v>
      </c>
      <c r="P43" s="37">
        <v>21</v>
      </c>
      <c r="Q43" s="37">
        <v>11</v>
      </c>
      <c r="R43" s="37">
        <v>3</v>
      </c>
      <c r="S43" s="32">
        <v>0</v>
      </c>
      <c r="T43" s="38">
        <v>339</v>
      </c>
      <c r="U43" s="36">
        <v>149</v>
      </c>
      <c r="V43" s="32">
        <v>190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58</v>
      </c>
      <c r="AB43" s="36">
        <v>7</v>
      </c>
      <c r="AC43" s="40">
        <v>51</v>
      </c>
      <c r="AD43" s="32">
        <v>0</v>
      </c>
      <c r="AE43" s="31">
        <v>0</v>
      </c>
      <c r="AF43" s="32">
        <v>110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203</v>
      </c>
      <c r="C44" s="36">
        <v>50</v>
      </c>
      <c r="D44" s="37">
        <v>114</v>
      </c>
      <c r="E44" s="37">
        <v>39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203</v>
      </c>
      <c r="U44" s="36">
        <v>177</v>
      </c>
      <c r="V44" s="32">
        <v>26</v>
      </c>
      <c r="W44" s="35">
        <f t="shared" si="10"/>
        <v>114</v>
      </c>
      <c r="X44" s="36">
        <v>59</v>
      </c>
      <c r="Y44" s="37">
        <v>55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886</v>
      </c>
      <c r="C45" s="36">
        <v>0</v>
      </c>
      <c r="D45" s="37">
        <v>0</v>
      </c>
      <c r="E45" s="37">
        <v>0</v>
      </c>
      <c r="F45" s="37">
        <v>11</v>
      </c>
      <c r="G45" s="37">
        <v>15</v>
      </c>
      <c r="H45" s="37">
        <v>27</v>
      </c>
      <c r="I45" s="37">
        <v>29</v>
      </c>
      <c r="J45" s="37">
        <v>63</v>
      </c>
      <c r="K45" s="37">
        <v>61</v>
      </c>
      <c r="L45" s="37">
        <v>82</v>
      </c>
      <c r="M45" s="37">
        <v>79</v>
      </c>
      <c r="N45" s="37">
        <v>72</v>
      </c>
      <c r="O45" s="37">
        <v>107</v>
      </c>
      <c r="P45" s="37">
        <v>109</v>
      </c>
      <c r="Q45" s="37">
        <v>105</v>
      </c>
      <c r="R45" s="37">
        <v>65</v>
      </c>
      <c r="S45" s="32">
        <v>61</v>
      </c>
      <c r="T45" s="38">
        <v>886</v>
      </c>
      <c r="U45" s="36">
        <v>308</v>
      </c>
      <c r="V45" s="32">
        <v>578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328</v>
      </c>
      <c r="AB45" s="36">
        <v>185</v>
      </c>
      <c r="AC45" s="40">
        <v>143</v>
      </c>
      <c r="AD45" s="32">
        <v>0</v>
      </c>
      <c r="AE45" s="31">
        <v>0</v>
      </c>
      <c r="AF45" s="32">
        <v>76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/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15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</v>
      </c>
      <c r="N52" s="37">
        <v>1</v>
      </c>
      <c r="O52" s="37">
        <v>3</v>
      </c>
      <c r="P52" s="37">
        <v>4</v>
      </c>
      <c r="Q52" s="37">
        <v>3</v>
      </c>
      <c r="R52" s="37">
        <v>2</v>
      </c>
      <c r="S52" s="32">
        <v>1</v>
      </c>
      <c r="T52" s="38">
        <v>15</v>
      </c>
      <c r="U52" s="36">
        <v>7</v>
      </c>
      <c r="V52" s="32">
        <v>8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9</v>
      </c>
      <c r="AB52" s="36">
        <v>4</v>
      </c>
      <c r="AC52" s="40">
        <v>5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274</v>
      </c>
      <c r="C55" s="36">
        <v>0</v>
      </c>
      <c r="D55" s="37">
        <v>0</v>
      </c>
      <c r="E55" s="37">
        <v>0</v>
      </c>
      <c r="F55" s="37">
        <v>2</v>
      </c>
      <c r="G55" s="37">
        <v>3</v>
      </c>
      <c r="H55" s="37">
        <v>1</v>
      </c>
      <c r="I55" s="37">
        <v>0</v>
      </c>
      <c r="J55" s="37">
        <v>4</v>
      </c>
      <c r="K55" s="37">
        <v>10</v>
      </c>
      <c r="L55" s="37">
        <v>19</v>
      </c>
      <c r="M55" s="37">
        <v>12</v>
      </c>
      <c r="N55" s="37">
        <v>21</v>
      </c>
      <c r="O55" s="37">
        <v>33</v>
      </c>
      <c r="P55" s="37">
        <v>35</v>
      </c>
      <c r="Q55" s="37">
        <v>43</v>
      </c>
      <c r="R55" s="37">
        <v>36</v>
      </c>
      <c r="S55" s="32">
        <v>55</v>
      </c>
      <c r="T55" s="38">
        <v>274</v>
      </c>
      <c r="U55" s="36">
        <v>121</v>
      </c>
      <c r="V55" s="32">
        <v>153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160</v>
      </c>
      <c r="AB55" s="36">
        <v>6</v>
      </c>
      <c r="AC55" s="40">
        <v>154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152</v>
      </c>
      <c r="C56" s="36">
        <v>0</v>
      </c>
      <c r="D56" s="37">
        <v>0</v>
      </c>
      <c r="E56" s="37">
        <v>1</v>
      </c>
      <c r="F56" s="37">
        <v>4</v>
      </c>
      <c r="G56" s="37">
        <v>16</v>
      </c>
      <c r="H56" s="37">
        <v>31</v>
      </c>
      <c r="I56" s="37">
        <v>47</v>
      </c>
      <c r="J56" s="37">
        <v>35</v>
      </c>
      <c r="K56" s="37">
        <v>18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152</v>
      </c>
      <c r="U56" s="36">
        <v>0</v>
      </c>
      <c r="V56" s="32">
        <v>152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47</v>
      </c>
      <c r="AB56" s="36">
        <v>31</v>
      </c>
      <c r="AC56" s="40">
        <v>16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108</v>
      </c>
      <c r="C57" s="36">
        <v>0</v>
      </c>
      <c r="D57" s="37">
        <v>35</v>
      </c>
      <c r="E57" s="37">
        <v>44</v>
      </c>
      <c r="F57" s="37">
        <v>26</v>
      </c>
      <c r="G57" s="37">
        <v>3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108</v>
      </c>
      <c r="U57" s="36">
        <v>1</v>
      </c>
      <c r="V57" s="32">
        <v>107</v>
      </c>
      <c r="W57" s="35">
        <f t="shared" si="10"/>
        <v>35</v>
      </c>
      <c r="X57" s="36">
        <v>12</v>
      </c>
      <c r="Y57" s="37">
        <v>23</v>
      </c>
      <c r="Z57" s="32">
        <v>0</v>
      </c>
      <c r="AA57" s="43">
        <f t="shared" si="11"/>
        <v>10</v>
      </c>
      <c r="AB57" s="36">
        <v>2</v>
      </c>
      <c r="AC57" s="40">
        <v>8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477</v>
      </c>
      <c r="C58" s="36">
        <v>0</v>
      </c>
      <c r="D58" s="37">
        <v>0</v>
      </c>
      <c r="E58" s="37">
        <v>0</v>
      </c>
      <c r="F58" s="37">
        <v>3</v>
      </c>
      <c r="G58" s="37">
        <v>19</v>
      </c>
      <c r="H58" s="37">
        <v>41</v>
      </c>
      <c r="I58" s="37">
        <v>49</v>
      </c>
      <c r="J58" s="37">
        <v>53</v>
      </c>
      <c r="K58" s="37">
        <v>55</v>
      </c>
      <c r="L58" s="37">
        <v>54</v>
      </c>
      <c r="M58" s="37">
        <v>41</v>
      </c>
      <c r="N58" s="37">
        <v>55</v>
      </c>
      <c r="O58" s="37">
        <v>38</v>
      </c>
      <c r="P58" s="37">
        <v>30</v>
      </c>
      <c r="Q58" s="37">
        <v>19</v>
      </c>
      <c r="R58" s="37">
        <v>8</v>
      </c>
      <c r="S58" s="32">
        <v>12</v>
      </c>
      <c r="T58" s="38">
        <v>477</v>
      </c>
      <c r="U58" s="36">
        <v>0</v>
      </c>
      <c r="V58" s="32">
        <v>477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168</v>
      </c>
      <c r="AB58" s="36">
        <v>34</v>
      </c>
      <c r="AC58" s="40">
        <v>134</v>
      </c>
      <c r="AD58" s="32">
        <v>0</v>
      </c>
      <c r="AE58" s="31">
        <v>0</v>
      </c>
      <c r="AF58" s="32">
        <v>43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422</v>
      </c>
      <c r="C59" s="36">
        <v>26</v>
      </c>
      <c r="D59" s="37">
        <v>25</v>
      </c>
      <c r="E59" s="37">
        <v>5</v>
      </c>
      <c r="F59" s="37">
        <v>6</v>
      </c>
      <c r="G59" s="37">
        <v>2</v>
      </c>
      <c r="H59" s="37">
        <v>2</v>
      </c>
      <c r="I59" s="37">
        <v>5</v>
      </c>
      <c r="J59" s="37">
        <v>6</v>
      </c>
      <c r="K59" s="37">
        <v>10</v>
      </c>
      <c r="L59" s="37">
        <v>16</v>
      </c>
      <c r="M59" s="37">
        <v>20</v>
      </c>
      <c r="N59" s="37">
        <v>22</v>
      </c>
      <c r="O59" s="37">
        <v>50</v>
      </c>
      <c r="P59" s="37">
        <v>40</v>
      </c>
      <c r="Q59" s="37">
        <v>64</v>
      </c>
      <c r="R59" s="37">
        <v>63</v>
      </c>
      <c r="S59" s="32">
        <v>60</v>
      </c>
      <c r="T59" s="38">
        <v>422</v>
      </c>
      <c r="U59" s="36">
        <v>163</v>
      </c>
      <c r="V59" s="32">
        <v>259</v>
      </c>
      <c r="W59" s="35">
        <f t="shared" si="10"/>
        <v>50</v>
      </c>
      <c r="X59" s="36">
        <v>37</v>
      </c>
      <c r="Y59" s="37">
        <v>13</v>
      </c>
      <c r="Z59" s="32">
        <v>0</v>
      </c>
      <c r="AA59" s="43">
        <f t="shared" si="11"/>
        <v>241</v>
      </c>
      <c r="AB59" s="36">
        <v>58</v>
      </c>
      <c r="AC59" s="40">
        <v>183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301</v>
      </c>
      <c r="C60" s="36">
        <v>12</v>
      </c>
      <c r="D60" s="37">
        <v>33</v>
      </c>
      <c r="E60" s="37">
        <v>11</v>
      </c>
      <c r="F60" s="37">
        <v>7</v>
      </c>
      <c r="G60" s="37">
        <v>3</v>
      </c>
      <c r="H60" s="37">
        <v>4</v>
      </c>
      <c r="I60" s="37">
        <v>3</v>
      </c>
      <c r="J60" s="37">
        <v>6</v>
      </c>
      <c r="K60" s="37">
        <v>3</v>
      </c>
      <c r="L60" s="37">
        <v>7</v>
      </c>
      <c r="M60" s="37">
        <v>7</v>
      </c>
      <c r="N60" s="37">
        <v>10</v>
      </c>
      <c r="O60" s="37">
        <v>6</v>
      </c>
      <c r="P60" s="37">
        <v>38</v>
      </c>
      <c r="Q60" s="37">
        <v>51</v>
      </c>
      <c r="R60" s="37">
        <v>43</v>
      </c>
      <c r="S60" s="32">
        <v>57</v>
      </c>
      <c r="T60" s="38">
        <v>301</v>
      </c>
      <c r="U60" s="36">
        <v>150</v>
      </c>
      <c r="V60" s="32">
        <v>151</v>
      </c>
      <c r="W60" s="35">
        <f t="shared" si="10"/>
        <v>34</v>
      </c>
      <c r="X60" s="36">
        <v>15</v>
      </c>
      <c r="Y60" s="37">
        <v>19</v>
      </c>
      <c r="Z60" s="32">
        <v>0</v>
      </c>
      <c r="AA60" s="43">
        <f t="shared" si="11"/>
        <v>182</v>
      </c>
      <c r="AB60" s="36">
        <v>78</v>
      </c>
      <c r="AC60" s="40">
        <v>104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291</v>
      </c>
      <c r="C61" s="36">
        <v>106</v>
      </c>
      <c r="D61" s="37">
        <v>64</v>
      </c>
      <c r="E61" s="37">
        <v>118</v>
      </c>
      <c r="F61" s="37">
        <v>3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291</v>
      </c>
      <c r="U61" s="36">
        <v>150</v>
      </c>
      <c r="V61" s="32">
        <v>141</v>
      </c>
      <c r="W61" s="35">
        <f t="shared" si="10"/>
        <v>136</v>
      </c>
      <c r="X61" s="36">
        <v>39</v>
      </c>
      <c r="Y61" s="37">
        <v>97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834</v>
      </c>
      <c r="C62" s="36">
        <v>3</v>
      </c>
      <c r="D62" s="37">
        <v>2</v>
      </c>
      <c r="E62" s="37">
        <v>7</v>
      </c>
      <c r="F62" s="37">
        <v>49</v>
      </c>
      <c r="G62" s="37">
        <v>18</v>
      </c>
      <c r="H62" s="37">
        <v>26</v>
      </c>
      <c r="I62" s="37">
        <v>28</v>
      </c>
      <c r="J62" s="37">
        <v>37</v>
      </c>
      <c r="K62" s="37">
        <v>46</v>
      </c>
      <c r="L62" s="37">
        <v>55</v>
      </c>
      <c r="M62" s="37">
        <v>64</v>
      </c>
      <c r="N62" s="37">
        <v>87</v>
      </c>
      <c r="O62" s="37">
        <v>136</v>
      </c>
      <c r="P62" s="37">
        <v>96</v>
      </c>
      <c r="Q62" s="37">
        <v>73</v>
      </c>
      <c r="R62" s="37">
        <v>46</v>
      </c>
      <c r="S62" s="32">
        <v>61</v>
      </c>
      <c r="T62" s="38">
        <v>834</v>
      </c>
      <c r="U62" s="36">
        <v>338</v>
      </c>
      <c r="V62" s="32">
        <v>496</v>
      </c>
      <c r="W62" s="35">
        <f>SUM(X62+Y62+Z62)</f>
        <v>10</v>
      </c>
      <c r="X62" s="36">
        <v>7</v>
      </c>
      <c r="Y62" s="37">
        <v>0</v>
      </c>
      <c r="Z62" s="32">
        <v>3</v>
      </c>
      <c r="AA62" s="43">
        <f t="shared" si="11"/>
        <v>312</v>
      </c>
      <c r="AB62" s="36">
        <v>144</v>
      </c>
      <c r="AC62" s="40">
        <v>168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237</v>
      </c>
      <c r="C64" s="36">
        <v>0</v>
      </c>
      <c r="D64" s="37">
        <v>0</v>
      </c>
      <c r="E64" s="37">
        <v>0</v>
      </c>
      <c r="F64" s="37">
        <v>1</v>
      </c>
      <c r="G64" s="37">
        <v>1</v>
      </c>
      <c r="H64" s="37">
        <v>4</v>
      </c>
      <c r="I64" s="37">
        <v>3</v>
      </c>
      <c r="J64" s="37">
        <v>7</v>
      </c>
      <c r="K64" s="37">
        <v>13</v>
      </c>
      <c r="L64" s="37">
        <v>13</v>
      </c>
      <c r="M64" s="37">
        <v>15</v>
      </c>
      <c r="N64" s="37">
        <v>17</v>
      </c>
      <c r="O64" s="37">
        <v>26</v>
      </c>
      <c r="P64" s="37">
        <v>30</v>
      </c>
      <c r="Q64" s="37">
        <v>35</v>
      </c>
      <c r="R64" s="37">
        <v>36</v>
      </c>
      <c r="S64" s="32">
        <v>36</v>
      </c>
      <c r="T64" s="38">
        <v>237</v>
      </c>
      <c r="U64" s="36">
        <v>191</v>
      </c>
      <c r="V64" s="32">
        <v>46</v>
      </c>
      <c r="W64" s="35">
        <f t="shared" si="10"/>
        <v>0</v>
      </c>
      <c r="X64" s="36"/>
      <c r="Y64" s="37"/>
      <c r="Z64" s="32"/>
      <c r="AA64" s="43">
        <f t="shared" si="11"/>
        <v>64</v>
      </c>
      <c r="AB64" s="36">
        <v>27</v>
      </c>
      <c r="AC64" s="40">
        <v>37</v>
      </c>
      <c r="AD64" s="32">
        <v>0</v>
      </c>
      <c r="AE64" s="31">
        <v>0</v>
      </c>
      <c r="AF64" s="32">
        <v>51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/>
      <c r="Y65" s="37"/>
      <c r="Z65" s="32"/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28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1</v>
      </c>
      <c r="L66" s="37">
        <v>0</v>
      </c>
      <c r="M66" s="37">
        <v>2</v>
      </c>
      <c r="N66" s="37">
        <v>1</v>
      </c>
      <c r="O66" s="37">
        <v>2</v>
      </c>
      <c r="P66" s="37">
        <v>3</v>
      </c>
      <c r="Q66" s="37">
        <v>3</v>
      </c>
      <c r="R66" s="37">
        <v>8</v>
      </c>
      <c r="S66" s="32">
        <v>8</v>
      </c>
      <c r="T66" s="38">
        <v>28</v>
      </c>
      <c r="U66" s="36">
        <v>14</v>
      </c>
      <c r="V66" s="32">
        <v>14</v>
      </c>
      <c r="W66" s="35">
        <f t="shared" si="10"/>
        <v>0</v>
      </c>
      <c r="X66" s="36"/>
      <c r="Y66" s="37"/>
      <c r="Z66" s="32"/>
      <c r="AA66" s="43">
        <f t="shared" si="11"/>
        <v>12</v>
      </c>
      <c r="AB66" s="36">
        <v>0</v>
      </c>
      <c r="AC66" s="40">
        <v>12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976" t="s">
        <v>99</v>
      </c>
      <c r="B72" s="977">
        <f t="shared" ref="B72:AA72" si="12">SUM(B12:B71)</f>
        <v>7834</v>
      </c>
      <c r="C72" s="65">
        <f>SUM(C12:C71)</f>
        <v>505</v>
      </c>
      <c r="D72" s="66">
        <f t="shared" si="12"/>
        <v>481</v>
      </c>
      <c r="E72" s="66">
        <f t="shared" si="12"/>
        <v>420</v>
      </c>
      <c r="F72" s="66">
        <f t="shared" si="12"/>
        <v>250</v>
      </c>
      <c r="G72" s="66">
        <f t="shared" si="12"/>
        <v>160</v>
      </c>
      <c r="H72" s="66">
        <f t="shared" si="12"/>
        <v>234</v>
      </c>
      <c r="I72" s="66">
        <f t="shared" si="12"/>
        <v>306</v>
      </c>
      <c r="J72" s="66">
        <f t="shared" si="12"/>
        <v>360</v>
      </c>
      <c r="K72" s="66">
        <f t="shared" si="12"/>
        <v>403</v>
      </c>
      <c r="L72" s="66">
        <f t="shared" si="12"/>
        <v>420</v>
      </c>
      <c r="M72" s="66">
        <f t="shared" si="12"/>
        <v>433</v>
      </c>
      <c r="N72" s="66">
        <f t="shared" si="12"/>
        <v>548</v>
      </c>
      <c r="O72" s="66">
        <f t="shared" si="12"/>
        <v>695</v>
      </c>
      <c r="P72" s="66">
        <f t="shared" si="12"/>
        <v>686</v>
      </c>
      <c r="Q72" s="66">
        <f t="shared" si="12"/>
        <v>697</v>
      </c>
      <c r="R72" s="66">
        <f t="shared" si="12"/>
        <v>554</v>
      </c>
      <c r="S72" s="67">
        <f t="shared" si="12"/>
        <v>682</v>
      </c>
      <c r="T72" s="68">
        <f t="shared" si="12"/>
        <v>7834</v>
      </c>
      <c r="U72" s="69">
        <f t="shared" si="12"/>
        <v>3211</v>
      </c>
      <c r="V72" s="67">
        <f t="shared" si="12"/>
        <v>4623</v>
      </c>
      <c r="W72" s="69">
        <f t="shared" si="12"/>
        <v>677</v>
      </c>
      <c r="X72" s="69">
        <f t="shared" si="12"/>
        <v>346</v>
      </c>
      <c r="Y72" s="66">
        <f t="shared" si="12"/>
        <v>328</v>
      </c>
      <c r="Z72" s="68">
        <f t="shared" si="12"/>
        <v>3</v>
      </c>
      <c r="AA72" s="70">
        <f t="shared" si="12"/>
        <v>2469</v>
      </c>
      <c r="AB72" s="69">
        <f>SUM(AB12:AB71)</f>
        <v>882</v>
      </c>
      <c r="AC72" s="66">
        <f>SUM(AC12:AC71)</f>
        <v>1587</v>
      </c>
      <c r="AD72" s="67">
        <f>SUM(AD12:AD71)</f>
        <v>0</v>
      </c>
      <c r="AE72" s="71">
        <f>SUM(AE12:AE71)</f>
        <v>23</v>
      </c>
      <c r="AF72" s="72">
        <f>SUM(AF12:AF71)</f>
        <v>644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1087" t="s">
        <v>101</v>
      </c>
      <c r="B74" s="1090" t="s">
        <v>102</v>
      </c>
      <c r="C74" s="539"/>
      <c r="D74" s="539"/>
      <c r="E74" s="1091"/>
      <c r="F74" s="1090" t="s">
        <v>103</v>
      </c>
      <c r="G74" s="539"/>
      <c r="H74" s="539"/>
      <c r="I74" s="1091"/>
      <c r="J74" s="539" t="s">
        <v>104</v>
      </c>
      <c r="K74" s="539"/>
      <c r="L74" s="539"/>
      <c r="M74" s="1091"/>
      <c r="N74" s="981" t="s">
        <v>105</v>
      </c>
      <c r="O74" s="1092"/>
      <c r="P74" s="983"/>
      <c r="Q74" s="1084" t="s">
        <v>106</v>
      </c>
      <c r="R74" s="1086"/>
      <c r="S74" s="1084" t="s">
        <v>107</v>
      </c>
      <c r="T74" s="1086"/>
      <c r="U74" s="1084" t="s">
        <v>108</v>
      </c>
      <c r="V74" s="1086"/>
      <c r="W74" s="1087" t="s">
        <v>109</v>
      </c>
      <c r="X74" s="1084" t="s">
        <v>110</v>
      </c>
      <c r="Y74" s="1086"/>
      <c r="Z74" s="1084" t="s">
        <v>111</v>
      </c>
      <c r="AA74" s="1086"/>
      <c r="AB74" s="984" t="s">
        <v>112</v>
      </c>
      <c r="AC74" s="985"/>
      <c r="AD74" s="1087" t="s">
        <v>113</v>
      </c>
      <c r="AE74" s="1093" t="s">
        <v>114</v>
      </c>
      <c r="AF74" s="1094"/>
      <c r="AG74" s="988" t="s">
        <v>115</v>
      </c>
      <c r="AH74" s="988"/>
      <c r="AI74" s="988"/>
    </row>
    <row r="75" spans="1:66" ht="63" x14ac:dyDescent="0.25">
      <c r="A75" s="494"/>
      <c r="B75" s="1095" t="s">
        <v>32</v>
      </c>
      <c r="C75" s="990" t="s">
        <v>33</v>
      </c>
      <c r="D75" s="991" t="s">
        <v>116</v>
      </c>
      <c r="E75" s="992" t="s">
        <v>36</v>
      </c>
      <c r="F75" s="993" t="s">
        <v>32</v>
      </c>
      <c r="G75" s="990" t="s">
        <v>33</v>
      </c>
      <c r="H75" s="991" t="s">
        <v>116</v>
      </c>
      <c r="I75" s="992" t="s">
        <v>36</v>
      </c>
      <c r="J75" s="1095" t="s">
        <v>32</v>
      </c>
      <c r="K75" s="990" t="s">
        <v>33</v>
      </c>
      <c r="L75" s="991" t="s">
        <v>116</v>
      </c>
      <c r="M75" s="991" t="s">
        <v>36</v>
      </c>
      <c r="N75" s="80" t="s">
        <v>32</v>
      </c>
      <c r="O75" s="81" t="s">
        <v>11</v>
      </c>
      <c r="P75" s="82" t="s">
        <v>117</v>
      </c>
      <c r="Q75" s="994" t="s">
        <v>37</v>
      </c>
      <c r="R75" s="995" t="s">
        <v>38</v>
      </c>
      <c r="S75" s="994" t="s">
        <v>37</v>
      </c>
      <c r="T75" s="995" t="s">
        <v>38</v>
      </c>
      <c r="U75" s="994" t="s">
        <v>118</v>
      </c>
      <c r="V75" s="995" t="s">
        <v>119</v>
      </c>
      <c r="W75" s="494"/>
      <c r="X75" s="994" t="s">
        <v>37</v>
      </c>
      <c r="Y75" s="995" t="s">
        <v>38</v>
      </c>
      <c r="Z75" s="996" t="s">
        <v>120</v>
      </c>
      <c r="AA75" s="996" t="s">
        <v>121</v>
      </c>
      <c r="AB75" s="427" t="s">
        <v>122</v>
      </c>
      <c r="AC75" s="427" t="s">
        <v>123</v>
      </c>
      <c r="AD75" s="494"/>
      <c r="AE75" s="997" t="s">
        <v>11</v>
      </c>
      <c r="AF75" s="998" t="s">
        <v>117</v>
      </c>
      <c r="AG75" s="999" t="s">
        <v>124</v>
      </c>
      <c r="AH75" s="1000" t="s">
        <v>125</v>
      </c>
      <c r="AI75" s="1001" t="s">
        <v>126</v>
      </c>
    </row>
    <row r="76" spans="1:66" x14ac:dyDescent="0.25">
      <c r="A76" s="23" t="s">
        <v>39</v>
      </c>
      <c r="B76" s="1096">
        <f>SUM(C76:E76)</f>
        <v>0</v>
      </c>
      <c r="C76" s="1097"/>
      <c r="D76" s="1098"/>
      <c r="E76" s="1098"/>
      <c r="F76" s="1096">
        <f>SUM(G76:I76)</f>
        <v>0</v>
      </c>
      <c r="G76" s="1097"/>
      <c r="H76" s="1098"/>
      <c r="I76" s="1098"/>
      <c r="J76" s="1096">
        <f>SUM(K76:M76)</f>
        <v>26</v>
      </c>
      <c r="K76" s="1097">
        <v>25</v>
      </c>
      <c r="L76" s="1098">
        <v>1</v>
      </c>
      <c r="M76" s="1099">
        <v>0</v>
      </c>
      <c r="N76" s="1006">
        <f>SUM(O76:P76)</f>
        <v>29</v>
      </c>
      <c r="O76" s="92">
        <v>29</v>
      </c>
      <c r="P76" s="93">
        <v>0</v>
      </c>
      <c r="Q76" s="31">
        <v>3</v>
      </c>
      <c r="R76" s="32">
        <v>0</v>
      </c>
      <c r="S76" s="1007">
        <v>12</v>
      </c>
      <c r="T76" s="1008">
        <v>0</v>
      </c>
      <c r="U76" s="1009">
        <v>9</v>
      </c>
      <c r="V76" s="1008">
        <v>11</v>
      </c>
      <c r="W76" s="94">
        <v>132</v>
      </c>
      <c r="X76" s="31">
        <v>0</v>
      </c>
      <c r="Y76" s="32">
        <v>0</v>
      </c>
      <c r="Z76" s="28"/>
      <c r="AA76" s="28"/>
      <c r="AB76" s="28">
        <v>0</v>
      </c>
      <c r="AC76" s="28"/>
      <c r="AD76" s="28">
        <v>0</v>
      </c>
      <c r="AE76" s="95"/>
      <c r="AF76" s="96"/>
      <c r="AG76" s="1007"/>
      <c r="AH76" s="1010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95</v>
      </c>
      <c r="K77" s="98">
        <v>94</v>
      </c>
      <c r="L77" s="99">
        <v>1</v>
      </c>
      <c r="M77" s="100">
        <v>0</v>
      </c>
      <c r="N77" s="101">
        <f t="shared" ref="N77:N135" si="14">SUM(O77:P77)</f>
        <v>110</v>
      </c>
      <c r="O77" s="102">
        <v>0</v>
      </c>
      <c r="P77" s="103">
        <v>110</v>
      </c>
      <c r="Q77" s="31">
        <v>0</v>
      </c>
      <c r="R77" s="32">
        <v>12</v>
      </c>
      <c r="S77" s="36">
        <v>5</v>
      </c>
      <c r="T77" s="32">
        <v>82</v>
      </c>
      <c r="U77" s="40">
        <v>59</v>
      </c>
      <c r="V77" s="32">
        <v>116</v>
      </c>
      <c r="W77" s="94">
        <v>1490</v>
      </c>
      <c r="X77" s="31">
        <v>0</v>
      </c>
      <c r="Y77" s="32">
        <v>44</v>
      </c>
      <c r="Z77" s="28"/>
      <c r="AA77" s="28"/>
      <c r="AB77" s="28">
        <v>0</v>
      </c>
      <c r="AC77" s="28"/>
      <c r="AD77" s="28">
        <v>0</v>
      </c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>
        <v>0</v>
      </c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1</v>
      </c>
      <c r="T79" s="32">
        <v>0</v>
      </c>
      <c r="U79" s="40">
        <v>0</v>
      </c>
      <c r="V79" s="32">
        <v>9</v>
      </c>
      <c r="W79" s="94">
        <v>0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>
        <v>0</v>
      </c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29</v>
      </c>
      <c r="K80" s="36">
        <v>27</v>
      </c>
      <c r="L80" s="37">
        <v>2</v>
      </c>
      <c r="M80" s="104">
        <v>0</v>
      </c>
      <c r="N80" s="101">
        <f t="shared" si="14"/>
        <v>30</v>
      </c>
      <c r="O80" s="40">
        <v>1</v>
      </c>
      <c r="P80" s="94">
        <v>29</v>
      </c>
      <c r="Q80" s="31">
        <v>0</v>
      </c>
      <c r="R80" s="32">
        <v>2</v>
      </c>
      <c r="S80" s="36">
        <v>0</v>
      </c>
      <c r="T80" s="32">
        <v>13</v>
      </c>
      <c r="U80" s="40">
        <v>6</v>
      </c>
      <c r="V80" s="32">
        <v>12</v>
      </c>
      <c r="W80" s="94">
        <v>50</v>
      </c>
      <c r="X80" s="31">
        <v>0</v>
      </c>
      <c r="Y80" s="32">
        <v>5</v>
      </c>
      <c r="Z80" s="28"/>
      <c r="AA80" s="28"/>
      <c r="AB80" s="28">
        <v>0</v>
      </c>
      <c r="AC80" s="28"/>
      <c r="AD80" s="28">
        <v>0</v>
      </c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8</v>
      </c>
      <c r="T81" s="32">
        <v>0</v>
      </c>
      <c r="U81" s="40">
        <v>0</v>
      </c>
      <c r="V81" s="32">
        <v>0</v>
      </c>
      <c r="W81" s="94">
        <v>84</v>
      </c>
      <c r="X81" s="31">
        <v>9</v>
      </c>
      <c r="Y81" s="32">
        <v>0</v>
      </c>
      <c r="Z81" s="28"/>
      <c r="AA81" s="28"/>
      <c r="AB81" s="28">
        <v>0</v>
      </c>
      <c r="AC81" s="28"/>
      <c r="AD81" s="28">
        <v>0</v>
      </c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27</v>
      </c>
      <c r="K82" s="36">
        <v>21</v>
      </c>
      <c r="L82" s="37">
        <v>6</v>
      </c>
      <c r="M82" s="104">
        <v>0</v>
      </c>
      <c r="N82" s="101">
        <f t="shared" si="14"/>
        <v>28</v>
      </c>
      <c r="O82" s="40">
        <v>0</v>
      </c>
      <c r="P82" s="94">
        <v>28</v>
      </c>
      <c r="Q82" s="31">
        <v>0</v>
      </c>
      <c r="R82" s="32">
        <v>0</v>
      </c>
      <c r="S82" s="36">
        <v>0</v>
      </c>
      <c r="T82" s="32">
        <v>11</v>
      </c>
      <c r="U82" s="40">
        <v>17</v>
      </c>
      <c r="V82" s="32">
        <v>22</v>
      </c>
      <c r="W82" s="94">
        <v>521</v>
      </c>
      <c r="X82" s="31">
        <v>0</v>
      </c>
      <c r="Y82" s="32">
        <v>14</v>
      </c>
      <c r="Z82" s="28"/>
      <c r="AA82" s="28"/>
      <c r="AB82" s="28">
        <v>0</v>
      </c>
      <c r="AC82" s="28"/>
      <c r="AD82" s="28">
        <v>0</v>
      </c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>
        <v>0</v>
      </c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0</v>
      </c>
      <c r="K84" s="36">
        <v>0</v>
      </c>
      <c r="L84" s="37">
        <v>0</v>
      </c>
      <c r="M84" s="104">
        <v>0</v>
      </c>
      <c r="N84" s="101">
        <f t="shared" si="14"/>
        <v>0</v>
      </c>
      <c r="O84" s="40">
        <v>0</v>
      </c>
      <c r="P84" s="94">
        <v>0</v>
      </c>
      <c r="Q84" s="31">
        <v>0</v>
      </c>
      <c r="R84" s="32">
        <v>0</v>
      </c>
      <c r="S84" s="36">
        <v>0</v>
      </c>
      <c r="T84" s="32">
        <v>0</v>
      </c>
      <c r="U84" s="40">
        <v>0</v>
      </c>
      <c r="V84" s="32">
        <v>0</v>
      </c>
      <c r="W84" s="94">
        <v>0</v>
      </c>
      <c r="X84" s="31">
        <v>0</v>
      </c>
      <c r="Y84" s="32">
        <v>0</v>
      </c>
      <c r="Z84" s="28"/>
      <c r="AA84" s="28"/>
      <c r="AB84" s="28">
        <v>0</v>
      </c>
      <c r="AC84" s="28"/>
      <c r="AD84" s="28">
        <v>0</v>
      </c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>
        <v>0</v>
      </c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25</v>
      </c>
      <c r="K86" s="36">
        <v>25</v>
      </c>
      <c r="L86" s="37">
        <v>0</v>
      </c>
      <c r="M86" s="104">
        <v>0</v>
      </c>
      <c r="N86" s="101">
        <f t="shared" si="14"/>
        <v>26</v>
      </c>
      <c r="O86" s="40">
        <v>0</v>
      </c>
      <c r="P86" s="94">
        <v>26</v>
      </c>
      <c r="Q86" s="31">
        <v>0</v>
      </c>
      <c r="R86" s="32">
        <v>3</v>
      </c>
      <c r="S86" s="36">
        <v>0</v>
      </c>
      <c r="T86" s="32">
        <v>14</v>
      </c>
      <c r="U86" s="40">
        <v>13</v>
      </c>
      <c r="V86" s="32">
        <v>6</v>
      </c>
      <c r="W86" s="94">
        <v>6</v>
      </c>
      <c r="X86" s="31">
        <v>0</v>
      </c>
      <c r="Y86" s="32">
        <v>14</v>
      </c>
      <c r="Z86" s="28"/>
      <c r="AA86" s="28"/>
      <c r="AB86" s="28">
        <v>0</v>
      </c>
      <c r="AC86" s="28"/>
      <c r="AD86" s="28">
        <v>0</v>
      </c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>
        <v>0</v>
      </c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>
        <v>0</v>
      </c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>
        <v>0</v>
      </c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>
        <v>0</v>
      </c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4</v>
      </c>
      <c r="Z91" s="28"/>
      <c r="AA91" s="28"/>
      <c r="AB91" s="28">
        <v>0</v>
      </c>
      <c r="AC91" s="28"/>
      <c r="AD91" s="28">
        <v>0</v>
      </c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>
        <v>0</v>
      </c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>
        <v>0</v>
      </c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>
        <v>0</v>
      </c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>
        <v>0</v>
      </c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56</v>
      </c>
      <c r="K96" s="36">
        <v>49</v>
      </c>
      <c r="L96" s="37">
        <v>7</v>
      </c>
      <c r="M96" s="104">
        <v>0</v>
      </c>
      <c r="N96" s="101">
        <f t="shared" si="14"/>
        <v>56</v>
      </c>
      <c r="O96" s="40">
        <v>9</v>
      </c>
      <c r="P96" s="94">
        <v>47</v>
      </c>
      <c r="Q96" s="31">
        <v>4</v>
      </c>
      <c r="R96" s="32">
        <v>6</v>
      </c>
      <c r="S96" s="36">
        <v>9</v>
      </c>
      <c r="T96" s="32">
        <v>16</v>
      </c>
      <c r="U96" s="40">
        <v>12</v>
      </c>
      <c r="V96" s="32">
        <v>5</v>
      </c>
      <c r="W96" s="94">
        <v>1</v>
      </c>
      <c r="X96" s="31">
        <v>0</v>
      </c>
      <c r="Y96" s="32">
        <v>1</v>
      </c>
      <c r="Z96" s="28"/>
      <c r="AA96" s="28"/>
      <c r="AB96" s="28">
        <v>0</v>
      </c>
      <c r="AC96" s="28"/>
      <c r="AD96" s="28">
        <v>0</v>
      </c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>
        <v>0</v>
      </c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>
        <v>0</v>
      </c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>
        <v>0</v>
      </c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>
        <v>0</v>
      </c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>
        <v>0</v>
      </c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>
        <v>0</v>
      </c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135</v>
      </c>
      <c r="K103" s="36">
        <v>122</v>
      </c>
      <c r="L103" s="37">
        <v>13</v>
      </c>
      <c r="M103" s="104">
        <v>0</v>
      </c>
      <c r="N103" s="101">
        <f t="shared" si="14"/>
        <v>138</v>
      </c>
      <c r="O103" s="40">
        <v>138</v>
      </c>
      <c r="P103" s="94">
        <v>0</v>
      </c>
      <c r="Q103" s="31">
        <v>20</v>
      </c>
      <c r="R103" s="32">
        <v>0</v>
      </c>
      <c r="S103" s="36">
        <v>20</v>
      </c>
      <c r="T103" s="32">
        <v>3</v>
      </c>
      <c r="U103" s="40">
        <v>0</v>
      </c>
      <c r="V103" s="32">
        <v>0</v>
      </c>
      <c r="W103" s="94">
        <v>178</v>
      </c>
      <c r="X103" s="31">
        <v>10</v>
      </c>
      <c r="Y103" s="32">
        <v>0</v>
      </c>
      <c r="Z103" s="28"/>
      <c r="AA103" s="28"/>
      <c r="AB103" s="28">
        <v>0</v>
      </c>
      <c r="AC103" s="28"/>
      <c r="AD103" s="28">
        <v>0</v>
      </c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79</v>
      </c>
      <c r="K104" s="106">
        <v>75</v>
      </c>
      <c r="L104" s="107">
        <v>4</v>
      </c>
      <c r="M104" s="108">
        <v>0</v>
      </c>
      <c r="N104" s="101">
        <f t="shared" si="14"/>
        <v>84</v>
      </c>
      <c r="O104" s="92">
        <v>0</v>
      </c>
      <c r="P104" s="93">
        <v>84</v>
      </c>
      <c r="Q104" s="31">
        <v>0</v>
      </c>
      <c r="R104" s="32">
        <v>10</v>
      </c>
      <c r="S104" s="36">
        <v>0</v>
      </c>
      <c r="T104" s="32">
        <v>36</v>
      </c>
      <c r="U104" s="40">
        <v>12</v>
      </c>
      <c r="V104" s="32">
        <v>20</v>
      </c>
      <c r="W104" s="94">
        <v>77</v>
      </c>
      <c r="X104" s="31">
        <v>0</v>
      </c>
      <c r="Y104" s="32">
        <v>53</v>
      </c>
      <c r="Z104" s="28"/>
      <c r="AA104" s="28"/>
      <c r="AB104" s="28">
        <v>0</v>
      </c>
      <c r="AC104" s="28"/>
      <c r="AD104" s="28">
        <v>0</v>
      </c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>
        <v>0</v>
      </c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0</v>
      </c>
      <c r="T106" s="32">
        <v>3</v>
      </c>
      <c r="U106" s="40">
        <v>0</v>
      </c>
      <c r="V106" s="32">
        <v>0</v>
      </c>
      <c r="W106" s="94">
        <v>13</v>
      </c>
      <c r="X106" s="31">
        <v>6</v>
      </c>
      <c r="Y106" s="32">
        <v>6</v>
      </c>
      <c r="Z106" s="28"/>
      <c r="AA106" s="28"/>
      <c r="AB106" s="28">
        <v>0</v>
      </c>
      <c r="AC106" s="28"/>
      <c r="AD106" s="28">
        <v>0</v>
      </c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9</v>
      </c>
      <c r="U107" s="40">
        <v>7</v>
      </c>
      <c r="V107" s="32">
        <v>19</v>
      </c>
      <c r="W107" s="94">
        <v>285</v>
      </c>
      <c r="X107" s="31">
        <v>0</v>
      </c>
      <c r="Y107" s="32">
        <v>27</v>
      </c>
      <c r="Z107" s="28"/>
      <c r="AA107" s="28"/>
      <c r="AB107" s="28">
        <v>0</v>
      </c>
      <c r="AC107" s="28"/>
      <c r="AD107" s="28">
        <v>0</v>
      </c>
      <c r="AE107" s="95"/>
      <c r="AF107" s="96"/>
      <c r="AG107" s="27">
        <v>4</v>
      </c>
      <c r="AH107" s="29">
        <v>12</v>
      </c>
      <c r="AI107" s="26">
        <v>12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36</v>
      </c>
      <c r="K108" s="27">
        <v>34</v>
      </c>
      <c r="L108" s="29">
        <v>2</v>
      </c>
      <c r="M108" s="110">
        <v>0</v>
      </c>
      <c r="N108" s="101">
        <f t="shared" si="14"/>
        <v>36</v>
      </c>
      <c r="O108" s="111">
        <v>36</v>
      </c>
      <c r="P108" s="112">
        <v>0</v>
      </c>
      <c r="Q108" s="31">
        <v>3</v>
      </c>
      <c r="R108" s="32">
        <v>0</v>
      </c>
      <c r="S108" s="36">
        <v>57</v>
      </c>
      <c r="T108" s="32">
        <v>0</v>
      </c>
      <c r="U108" s="40">
        <v>9</v>
      </c>
      <c r="V108" s="32">
        <v>7</v>
      </c>
      <c r="W108" s="94">
        <v>0</v>
      </c>
      <c r="X108" s="31">
        <v>0</v>
      </c>
      <c r="Y108" s="32">
        <v>0</v>
      </c>
      <c r="Z108" s="28"/>
      <c r="AA108" s="28"/>
      <c r="AB108" s="28">
        <v>0</v>
      </c>
      <c r="AC108" s="28"/>
      <c r="AD108" s="28">
        <v>51</v>
      </c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184</v>
      </c>
      <c r="K109" s="106">
        <v>175</v>
      </c>
      <c r="L109" s="107">
        <v>9</v>
      </c>
      <c r="M109" s="108">
        <v>0</v>
      </c>
      <c r="N109" s="101">
        <f t="shared" si="14"/>
        <v>185</v>
      </c>
      <c r="O109" s="92">
        <v>0</v>
      </c>
      <c r="P109" s="93">
        <v>185</v>
      </c>
      <c r="Q109" s="31">
        <v>0</v>
      </c>
      <c r="R109" s="32">
        <v>13</v>
      </c>
      <c r="S109" s="36">
        <v>0</v>
      </c>
      <c r="T109" s="32">
        <v>93</v>
      </c>
      <c r="U109" s="40">
        <v>0</v>
      </c>
      <c r="V109" s="32">
        <v>0</v>
      </c>
      <c r="W109" s="38">
        <v>39</v>
      </c>
      <c r="X109" s="31">
        <v>0</v>
      </c>
      <c r="Y109" s="32">
        <v>23</v>
      </c>
      <c r="Z109" s="28"/>
      <c r="AA109" s="28"/>
      <c r="AB109" s="28">
        <v>39</v>
      </c>
      <c r="AC109" s="28"/>
      <c r="AD109" s="28">
        <v>0</v>
      </c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>
        <v>0</v>
      </c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>
        <v>0</v>
      </c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>
        <v>0</v>
      </c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>
        <v>0</v>
      </c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>
        <v>0</v>
      </c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0</v>
      </c>
      <c r="K115" s="36">
        <v>0</v>
      </c>
      <c r="L115" s="37">
        <v>0</v>
      </c>
      <c r="M115" s="104">
        <v>0</v>
      </c>
      <c r="N115" s="101">
        <f t="shared" si="14"/>
        <v>0</v>
      </c>
      <c r="O115" s="40">
        <v>0</v>
      </c>
      <c r="P115" s="94">
        <v>0</v>
      </c>
      <c r="Q115" s="31">
        <v>0</v>
      </c>
      <c r="R115" s="32">
        <v>0</v>
      </c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13</v>
      </c>
      <c r="Z115" s="28"/>
      <c r="AA115" s="28"/>
      <c r="AB115" s="28">
        <v>0</v>
      </c>
      <c r="AC115" s="28"/>
      <c r="AD115" s="28">
        <v>0</v>
      </c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3</v>
      </c>
      <c r="K116" s="98">
        <v>3</v>
      </c>
      <c r="L116" s="99">
        <v>0</v>
      </c>
      <c r="M116" s="100">
        <v>0</v>
      </c>
      <c r="N116" s="101">
        <f t="shared" si="14"/>
        <v>4</v>
      </c>
      <c r="O116" s="102">
        <v>0</v>
      </c>
      <c r="P116" s="103">
        <v>4</v>
      </c>
      <c r="Q116" s="31">
        <v>0</v>
      </c>
      <c r="R116" s="32">
        <v>2</v>
      </c>
      <c r="S116" s="36">
        <v>0</v>
      </c>
      <c r="T116" s="32">
        <v>3</v>
      </c>
      <c r="U116" s="40">
        <v>1</v>
      </c>
      <c r="V116" s="32">
        <v>5</v>
      </c>
      <c r="W116" s="94">
        <v>0</v>
      </c>
      <c r="X116" s="31">
        <v>0</v>
      </c>
      <c r="Y116" s="32">
        <v>0</v>
      </c>
      <c r="Z116" s="113"/>
      <c r="AA116" s="32"/>
      <c r="AB116" s="28">
        <v>0</v>
      </c>
      <c r="AC116" s="28"/>
      <c r="AD116" s="28">
        <v>0</v>
      </c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>
        <v>0</v>
      </c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>
        <v>0</v>
      </c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9</v>
      </c>
      <c r="K119" s="98">
        <v>6</v>
      </c>
      <c r="L119" s="99">
        <v>3</v>
      </c>
      <c r="M119" s="100">
        <v>0</v>
      </c>
      <c r="N119" s="101">
        <f t="shared" si="14"/>
        <v>9</v>
      </c>
      <c r="O119" s="102">
        <v>0</v>
      </c>
      <c r="P119" s="103">
        <v>9</v>
      </c>
      <c r="Q119" s="31">
        <v>0</v>
      </c>
      <c r="R119" s="32">
        <v>0</v>
      </c>
      <c r="S119" s="36">
        <v>0</v>
      </c>
      <c r="T119" s="32">
        <v>0</v>
      </c>
      <c r="U119" s="40">
        <v>9</v>
      </c>
      <c r="V119" s="32">
        <v>0</v>
      </c>
      <c r="W119" s="94">
        <v>27</v>
      </c>
      <c r="X119" s="31">
        <v>0</v>
      </c>
      <c r="Y119" s="32">
        <v>46</v>
      </c>
      <c r="Z119" s="113"/>
      <c r="AA119" s="32"/>
      <c r="AB119" s="28">
        <v>0</v>
      </c>
      <c r="AC119" s="28"/>
      <c r="AD119" s="28">
        <v>0</v>
      </c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35</v>
      </c>
      <c r="K120" s="98">
        <v>35</v>
      </c>
      <c r="L120" s="99">
        <v>0</v>
      </c>
      <c r="M120" s="100">
        <v>0</v>
      </c>
      <c r="N120" s="101">
        <f t="shared" si="14"/>
        <v>35</v>
      </c>
      <c r="O120" s="102">
        <v>0</v>
      </c>
      <c r="P120" s="103">
        <v>35</v>
      </c>
      <c r="Q120" s="31">
        <v>0</v>
      </c>
      <c r="R120" s="32">
        <v>5</v>
      </c>
      <c r="S120" s="36">
        <v>0</v>
      </c>
      <c r="T120" s="32">
        <v>9</v>
      </c>
      <c r="U120" s="40">
        <v>11</v>
      </c>
      <c r="V120" s="32">
        <v>19</v>
      </c>
      <c r="W120" s="94">
        <v>4</v>
      </c>
      <c r="X120" s="31">
        <v>0</v>
      </c>
      <c r="Y120" s="32">
        <v>11</v>
      </c>
      <c r="Z120" s="113"/>
      <c r="AA120" s="32"/>
      <c r="AB120" s="28">
        <v>0</v>
      </c>
      <c r="AC120" s="28"/>
      <c r="AD120" s="28">
        <v>0</v>
      </c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14</v>
      </c>
      <c r="K121" s="98">
        <v>13</v>
      </c>
      <c r="L121" s="99">
        <v>1</v>
      </c>
      <c r="M121" s="100">
        <v>0</v>
      </c>
      <c r="N121" s="101">
        <f t="shared" si="14"/>
        <v>14</v>
      </c>
      <c r="O121" s="102">
        <v>13</v>
      </c>
      <c r="P121" s="103">
        <v>1</v>
      </c>
      <c r="Q121" s="31">
        <v>0</v>
      </c>
      <c r="R121" s="32">
        <v>0</v>
      </c>
      <c r="S121" s="36">
        <v>7</v>
      </c>
      <c r="T121" s="32">
        <v>6</v>
      </c>
      <c r="U121" s="40">
        <v>0</v>
      </c>
      <c r="V121" s="32">
        <v>0</v>
      </c>
      <c r="W121" s="94">
        <v>9</v>
      </c>
      <c r="X121" s="31">
        <v>0</v>
      </c>
      <c r="Y121" s="32">
        <v>0</v>
      </c>
      <c r="Z121" s="113"/>
      <c r="AA121" s="32"/>
      <c r="AB121" s="28">
        <v>0</v>
      </c>
      <c r="AC121" s="28"/>
      <c r="AD121" s="28">
        <v>0</v>
      </c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25</v>
      </c>
      <c r="K122" s="98">
        <v>24</v>
      </c>
      <c r="L122" s="99">
        <v>1</v>
      </c>
      <c r="M122" s="100">
        <v>0</v>
      </c>
      <c r="N122" s="101">
        <f t="shared" si="14"/>
        <v>36</v>
      </c>
      <c r="O122" s="102">
        <v>0</v>
      </c>
      <c r="P122" s="103">
        <v>36</v>
      </c>
      <c r="Q122" s="31">
        <v>0</v>
      </c>
      <c r="R122" s="32">
        <v>2</v>
      </c>
      <c r="S122" s="36">
        <v>0</v>
      </c>
      <c r="T122" s="32">
        <v>44</v>
      </c>
      <c r="U122" s="40">
        <v>27</v>
      </c>
      <c r="V122" s="32">
        <v>23</v>
      </c>
      <c r="W122" s="94">
        <v>52</v>
      </c>
      <c r="X122" s="31">
        <v>0</v>
      </c>
      <c r="Y122" s="32">
        <v>3</v>
      </c>
      <c r="Z122" s="113"/>
      <c r="AA122" s="32"/>
      <c r="AB122" s="28">
        <v>0</v>
      </c>
      <c r="AC122" s="28"/>
      <c r="AD122" s="28">
        <v>0</v>
      </c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108</v>
      </c>
      <c r="K123" s="98">
        <v>93</v>
      </c>
      <c r="L123" s="99">
        <v>15</v>
      </c>
      <c r="M123" s="100">
        <v>0</v>
      </c>
      <c r="N123" s="101">
        <f t="shared" si="14"/>
        <v>108</v>
      </c>
      <c r="O123" s="102">
        <v>37</v>
      </c>
      <c r="P123" s="103">
        <v>71</v>
      </c>
      <c r="Q123" s="31">
        <v>11</v>
      </c>
      <c r="R123" s="32">
        <v>18</v>
      </c>
      <c r="S123" s="36">
        <v>14</v>
      </c>
      <c r="T123" s="32">
        <v>32</v>
      </c>
      <c r="U123" s="40">
        <v>15</v>
      </c>
      <c r="V123" s="32">
        <v>4</v>
      </c>
      <c r="W123" s="94">
        <v>86</v>
      </c>
      <c r="X123" s="31">
        <v>0</v>
      </c>
      <c r="Y123" s="32">
        <v>2</v>
      </c>
      <c r="Z123" s="113"/>
      <c r="AA123" s="32"/>
      <c r="AB123" s="28">
        <v>257</v>
      </c>
      <c r="AC123" s="28"/>
      <c r="AD123" s="28">
        <v>0</v>
      </c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115</v>
      </c>
      <c r="K124" s="36">
        <v>92</v>
      </c>
      <c r="L124" s="37">
        <v>23</v>
      </c>
      <c r="M124" s="104">
        <v>0</v>
      </c>
      <c r="N124" s="101">
        <f t="shared" si="14"/>
        <v>117</v>
      </c>
      <c r="O124" s="40">
        <v>15</v>
      </c>
      <c r="P124" s="94">
        <v>102</v>
      </c>
      <c r="Q124" s="31">
        <v>1</v>
      </c>
      <c r="R124" s="32">
        <v>71</v>
      </c>
      <c r="S124" s="36">
        <v>3</v>
      </c>
      <c r="T124" s="32">
        <v>75</v>
      </c>
      <c r="U124" s="40">
        <v>26</v>
      </c>
      <c r="V124" s="32">
        <v>6</v>
      </c>
      <c r="W124" s="94">
        <v>1</v>
      </c>
      <c r="X124" s="31">
        <v>0</v>
      </c>
      <c r="Y124" s="32">
        <v>3</v>
      </c>
      <c r="Z124" s="113"/>
      <c r="AA124" s="32"/>
      <c r="AB124" s="28">
        <v>0</v>
      </c>
      <c r="AC124" s="28"/>
      <c r="AD124" s="28">
        <v>71</v>
      </c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35</v>
      </c>
      <c r="K125" s="36">
        <v>34</v>
      </c>
      <c r="L125" s="37">
        <v>1</v>
      </c>
      <c r="M125" s="104">
        <v>0</v>
      </c>
      <c r="N125" s="101">
        <f t="shared" si="14"/>
        <v>35</v>
      </c>
      <c r="O125" s="40">
        <v>35</v>
      </c>
      <c r="P125" s="94">
        <v>0</v>
      </c>
      <c r="Q125" s="31">
        <v>3</v>
      </c>
      <c r="R125" s="32">
        <v>0</v>
      </c>
      <c r="S125" s="36">
        <v>37</v>
      </c>
      <c r="T125" s="32">
        <v>2</v>
      </c>
      <c r="U125" s="40">
        <v>6</v>
      </c>
      <c r="V125" s="32">
        <v>1</v>
      </c>
      <c r="W125" s="94">
        <v>0</v>
      </c>
      <c r="X125" s="31">
        <v>0</v>
      </c>
      <c r="Y125" s="32">
        <v>1</v>
      </c>
      <c r="Z125" s="113"/>
      <c r="AA125" s="32"/>
      <c r="AB125" s="28">
        <v>0</v>
      </c>
      <c r="AC125" s="28"/>
      <c r="AD125" s="28">
        <v>0</v>
      </c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151</v>
      </c>
      <c r="K126" s="106">
        <v>137</v>
      </c>
      <c r="L126" s="107">
        <v>14</v>
      </c>
      <c r="M126" s="108">
        <v>0</v>
      </c>
      <c r="N126" s="101">
        <f t="shared" si="14"/>
        <v>165</v>
      </c>
      <c r="O126" s="92">
        <v>5</v>
      </c>
      <c r="P126" s="93">
        <v>160</v>
      </c>
      <c r="Q126" s="31">
        <v>0</v>
      </c>
      <c r="R126" s="32">
        <v>23</v>
      </c>
      <c r="S126" s="36">
        <v>0</v>
      </c>
      <c r="T126" s="32">
        <v>98</v>
      </c>
      <c r="U126" s="40">
        <v>47</v>
      </c>
      <c r="V126" s="32">
        <v>55</v>
      </c>
      <c r="W126" s="94">
        <v>20</v>
      </c>
      <c r="X126" s="31">
        <v>0</v>
      </c>
      <c r="Y126" s="32">
        <v>36</v>
      </c>
      <c r="Z126" s="113"/>
      <c r="AA126" s="32"/>
      <c r="AB126" s="28">
        <v>0</v>
      </c>
      <c r="AC126" s="28"/>
      <c r="AD126" s="28">
        <v>0</v>
      </c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>
        <v>0</v>
      </c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31</v>
      </c>
      <c r="K128" s="98">
        <v>27</v>
      </c>
      <c r="L128" s="99">
        <v>4</v>
      </c>
      <c r="M128" s="100">
        <v>0</v>
      </c>
      <c r="N128" s="101">
        <f t="shared" si="14"/>
        <v>31</v>
      </c>
      <c r="O128" s="102">
        <v>0</v>
      </c>
      <c r="P128" s="103">
        <v>31</v>
      </c>
      <c r="Q128" s="31">
        <v>0</v>
      </c>
      <c r="R128" s="32">
        <v>0</v>
      </c>
      <c r="S128" s="36">
        <v>0</v>
      </c>
      <c r="T128" s="32">
        <v>3</v>
      </c>
      <c r="U128" s="40">
        <v>0</v>
      </c>
      <c r="V128" s="32">
        <v>0</v>
      </c>
      <c r="W128" s="94">
        <v>0</v>
      </c>
      <c r="X128" s="31">
        <v>0</v>
      </c>
      <c r="Y128" s="32">
        <v>3</v>
      </c>
      <c r="Z128" s="113"/>
      <c r="AA128" s="32"/>
      <c r="AB128" s="28">
        <v>0</v>
      </c>
      <c r="AC128" s="28"/>
      <c r="AD128" s="28">
        <v>0</v>
      </c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>
        <v>0</v>
      </c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3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>
        <v>0</v>
      </c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>
        <v>0</v>
      </c>
      <c r="P131" s="94">
        <v>0</v>
      </c>
      <c r="Q131" s="31">
        <v>0</v>
      </c>
      <c r="R131" s="32">
        <v>0</v>
      </c>
      <c r="S131" s="36">
        <v>0</v>
      </c>
      <c r="T131" s="32">
        <v>0</v>
      </c>
      <c r="U131" s="40">
        <v>0</v>
      </c>
      <c r="V131" s="32">
        <v>0</v>
      </c>
      <c r="W131" s="94">
        <v>0</v>
      </c>
      <c r="X131" s="31">
        <v>0</v>
      </c>
      <c r="Y131" s="32">
        <v>0</v>
      </c>
      <c r="Z131" s="113"/>
      <c r="AA131" s="32"/>
      <c r="AB131" s="28">
        <v>0</v>
      </c>
      <c r="AC131" s="28"/>
      <c r="AD131" s="28">
        <v>0</v>
      </c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>
        <v>0</v>
      </c>
      <c r="P132" s="94">
        <v>0</v>
      </c>
      <c r="Q132" s="31">
        <v>0</v>
      </c>
      <c r="R132" s="32">
        <v>0</v>
      </c>
      <c r="S132" s="36">
        <v>0</v>
      </c>
      <c r="T132" s="32">
        <v>0</v>
      </c>
      <c r="U132" s="40">
        <v>0</v>
      </c>
      <c r="V132" s="32">
        <v>0</v>
      </c>
      <c r="W132" s="94">
        <v>0</v>
      </c>
      <c r="X132" s="31">
        <v>0</v>
      </c>
      <c r="Y132" s="32">
        <v>0</v>
      </c>
      <c r="Z132" s="113"/>
      <c r="AA132" s="32"/>
      <c r="AB132" s="28">
        <v>0</v>
      </c>
      <c r="AC132" s="28"/>
      <c r="AD132" s="28">
        <v>0</v>
      </c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>
        <v>0</v>
      </c>
      <c r="P133" s="94">
        <v>0</v>
      </c>
      <c r="Q133" s="31">
        <v>0</v>
      </c>
      <c r="R133" s="32">
        <v>0</v>
      </c>
      <c r="S133" s="36">
        <v>0</v>
      </c>
      <c r="T133" s="32">
        <v>0</v>
      </c>
      <c r="U133" s="40">
        <v>0</v>
      </c>
      <c r="V133" s="32">
        <v>0</v>
      </c>
      <c r="W133" s="94">
        <v>0</v>
      </c>
      <c r="X133" s="31">
        <v>0</v>
      </c>
      <c r="Y133" s="32">
        <v>0</v>
      </c>
      <c r="Z133" s="113"/>
      <c r="AA133" s="32"/>
      <c r="AB133" s="113">
        <v>0</v>
      </c>
      <c r="AC133" s="113"/>
      <c r="AD133" s="32">
        <v>0</v>
      </c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>
        <v>0</v>
      </c>
      <c r="P134" s="112">
        <v>0</v>
      </c>
      <c r="Q134" s="31">
        <v>0</v>
      </c>
      <c r="R134" s="32">
        <v>0</v>
      </c>
      <c r="S134" s="27">
        <v>0</v>
      </c>
      <c r="T134" s="28">
        <v>0</v>
      </c>
      <c r="U134" s="111">
        <v>0</v>
      </c>
      <c r="V134" s="28">
        <v>0</v>
      </c>
      <c r="W134" s="112">
        <v>342</v>
      </c>
      <c r="X134" s="31">
        <v>0</v>
      </c>
      <c r="Y134" s="32">
        <v>0</v>
      </c>
      <c r="Z134" s="26"/>
      <c r="AA134" s="26"/>
      <c r="AB134" s="26">
        <v>0</v>
      </c>
      <c r="AC134" s="26"/>
      <c r="AD134" s="26">
        <v>0</v>
      </c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>
        <v>0</v>
      </c>
      <c r="P135" s="119">
        <v>0</v>
      </c>
      <c r="Q135" s="59">
        <v>0</v>
      </c>
      <c r="R135" s="57">
        <v>0</v>
      </c>
      <c r="S135" s="55">
        <v>0</v>
      </c>
      <c r="T135" s="57">
        <v>0</v>
      </c>
      <c r="U135" s="62">
        <v>0</v>
      </c>
      <c r="V135" s="57">
        <v>0</v>
      </c>
      <c r="W135" s="119">
        <v>0</v>
      </c>
      <c r="X135" s="59">
        <v>0</v>
      </c>
      <c r="Y135" s="57">
        <v>0</v>
      </c>
      <c r="Z135" s="58"/>
      <c r="AA135" s="58"/>
      <c r="AB135" s="58">
        <v>0</v>
      </c>
      <c r="AC135" s="58"/>
      <c r="AD135" s="58">
        <v>0</v>
      </c>
      <c r="AE135" s="120"/>
      <c r="AF135" s="121"/>
      <c r="AG135" s="55"/>
      <c r="AH135" s="56"/>
      <c r="AI135" s="58"/>
    </row>
    <row r="136" spans="1:66" x14ac:dyDescent="0.25">
      <c r="A136" s="1011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1218</v>
      </c>
      <c r="K136" s="70">
        <f t="shared" si="17"/>
        <v>1111</v>
      </c>
      <c r="L136" s="66">
        <f t="shared" si="17"/>
        <v>107</v>
      </c>
      <c r="M136" s="66">
        <f t="shared" si="17"/>
        <v>0</v>
      </c>
      <c r="N136" s="123">
        <f>SUM(N76:N135)</f>
        <v>1276</v>
      </c>
      <c r="O136" s="65">
        <f t="shared" si="17"/>
        <v>318</v>
      </c>
      <c r="P136" s="68">
        <f t="shared" si="17"/>
        <v>958</v>
      </c>
      <c r="Q136" s="70">
        <f t="shared" si="17"/>
        <v>45</v>
      </c>
      <c r="R136" s="124">
        <f>SUM(R76:R135)</f>
        <v>167</v>
      </c>
      <c r="S136" s="1012">
        <f>SUM(S76:S135)</f>
        <v>173</v>
      </c>
      <c r="T136" s="1013">
        <f>SUM(T76:T135)</f>
        <v>552</v>
      </c>
      <c r="U136" s="65">
        <f t="shared" si="17"/>
        <v>286</v>
      </c>
      <c r="V136" s="67">
        <f t="shared" si="17"/>
        <v>340</v>
      </c>
      <c r="W136" s="124">
        <f>SUM(W76:W135)</f>
        <v>3420</v>
      </c>
      <c r="X136" s="69">
        <f t="shared" ref="X136:AI136" si="18">SUM(X76:X135)</f>
        <v>25</v>
      </c>
      <c r="Y136" s="67">
        <f t="shared" si="18"/>
        <v>309</v>
      </c>
      <c r="Z136" s="124">
        <f t="shared" si="18"/>
        <v>0</v>
      </c>
      <c r="AA136" s="124">
        <f t="shared" si="18"/>
        <v>0</v>
      </c>
      <c r="AB136" s="124">
        <f t="shared" si="18"/>
        <v>296</v>
      </c>
      <c r="AC136" s="124">
        <f t="shared" si="18"/>
        <v>0</v>
      </c>
      <c r="AD136" s="123">
        <f t="shared" si="18"/>
        <v>122</v>
      </c>
      <c r="AE136" s="70">
        <f t="shared" si="18"/>
        <v>0</v>
      </c>
      <c r="AF136" s="68">
        <f t="shared" si="18"/>
        <v>0</v>
      </c>
      <c r="AG136" s="70">
        <f t="shared" si="18"/>
        <v>4</v>
      </c>
      <c r="AH136" s="66">
        <f t="shared" si="18"/>
        <v>12</v>
      </c>
      <c r="AI136" s="124">
        <f t="shared" si="18"/>
        <v>12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011" t="s">
        <v>129</v>
      </c>
      <c r="B138" s="1100" t="s">
        <v>99</v>
      </c>
      <c r="C138" s="994" t="s">
        <v>13</v>
      </c>
      <c r="D138" s="1015" t="s">
        <v>14</v>
      </c>
      <c r="E138" s="1016" t="s">
        <v>15</v>
      </c>
      <c r="F138" s="1016" t="s">
        <v>16</v>
      </c>
      <c r="G138" s="1016" t="s">
        <v>17</v>
      </c>
      <c r="H138" s="1017" t="s">
        <v>18</v>
      </c>
      <c r="I138" s="1017" t="s">
        <v>19</v>
      </c>
      <c r="J138" s="1017" t="s">
        <v>20</v>
      </c>
      <c r="K138" s="1017" t="s">
        <v>21</v>
      </c>
      <c r="L138" s="1017" t="s">
        <v>22</v>
      </c>
      <c r="M138" s="1017" t="s">
        <v>23</v>
      </c>
      <c r="N138" s="1017" t="s">
        <v>24</v>
      </c>
      <c r="O138" s="1017" t="s">
        <v>25</v>
      </c>
      <c r="P138" s="1017" t="s">
        <v>26</v>
      </c>
      <c r="Q138" s="1017" t="s">
        <v>27</v>
      </c>
      <c r="R138" s="1017" t="s">
        <v>28</v>
      </c>
      <c r="S138" s="1018" t="s">
        <v>130</v>
      </c>
      <c r="T138" s="1019" t="s">
        <v>131</v>
      </c>
      <c r="U138" s="1019" t="s">
        <v>132</v>
      </c>
    </row>
    <row r="139" spans="1:66" x14ac:dyDescent="0.25">
      <c r="A139" s="1020" t="s">
        <v>133</v>
      </c>
      <c r="B139" s="1021">
        <f>SUM(C139:S139)</f>
        <v>0</v>
      </c>
      <c r="C139" s="1007">
        <v>0</v>
      </c>
      <c r="D139" s="1010"/>
      <c r="E139" s="1010"/>
      <c r="F139" s="1010"/>
      <c r="G139" s="1010"/>
      <c r="H139" s="1010"/>
      <c r="I139" s="1010"/>
      <c r="J139" s="1010"/>
      <c r="K139" s="1010"/>
      <c r="L139" s="1010"/>
      <c r="M139" s="1010"/>
      <c r="N139" s="1010"/>
      <c r="O139" s="1010"/>
      <c r="P139" s="1010"/>
      <c r="Q139" s="1010"/>
      <c r="R139" s="1010"/>
      <c r="S139" s="1022"/>
      <c r="T139" s="1023"/>
      <c r="U139" s="1023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176</v>
      </c>
      <c r="C140" s="36">
        <v>5</v>
      </c>
      <c r="D140" s="37">
        <v>10</v>
      </c>
      <c r="E140" s="37">
        <v>10</v>
      </c>
      <c r="F140" s="37">
        <v>5</v>
      </c>
      <c r="G140" s="37">
        <v>3</v>
      </c>
      <c r="H140" s="37">
        <v>2</v>
      </c>
      <c r="I140" s="37">
        <v>5</v>
      </c>
      <c r="J140" s="37">
        <v>7</v>
      </c>
      <c r="K140" s="37">
        <v>8</v>
      </c>
      <c r="L140" s="37">
        <v>11</v>
      </c>
      <c r="M140" s="37">
        <v>18</v>
      </c>
      <c r="N140" s="37">
        <v>22</v>
      </c>
      <c r="O140" s="37">
        <v>28</v>
      </c>
      <c r="P140" s="37">
        <v>22</v>
      </c>
      <c r="Q140" s="37">
        <v>14</v>
      </c>
      <c r="R140" s="37">
        <v>6</v>
      </c>
      <c r="S140" s="135">
        <v>0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288</v>
      </c>
      <c r="C141" s="36">
        <v>0</v>
      </c>
      <c r="D141" s="37">
        <v>0</v>
      </c>
      <c r="E141" s="37">
        <v>0</v>
      </c>
      <c r="F141" s="37">
        <v>4</v>
      </c>
      <c r="G141" s="37">
        <v>7</v>
      </c>
      <c r="H141" s="37">
        <v>11</v>
      </c>
      <c r="I141" s="37">
        <v>12</v>
      </c>
      <c r="J141" s="37">
        <v>15</v>
      </c>
      <c r="K141" s="37">
        <v>29</v>
      </c>
      <c r="L141" s="37">
        <v>31</v>
      </c>
      <c r="M141" s="37">
        <v>32</v>
      </c>
      <c r="N141" s="37">
        <v>31</v>
      </c>
      <c r="O141" s="37">
        <v>38</v>
      </c>
      <c r="P141" s="37">
        <v>24</v>
      </c>
      <c r="Q141" s="37">
        <v>29</v>
      </c>
      <c r="R141" s="37">
        <v>15</v>
      </c>
      <c r="S141" s="135">
        <v>10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152</v>
      </c>
      <c r="C142" s="36">
        <v>0</v>
      </c>
      <c r="D142" s="37">
        <v>0</v>
      </c>
      <c r="E142" s="37">
        <v>1</v>
      </c>
      <c r="F142" s="37">
        <v>4</v>
      </c>
      <c r="G142" s="37">
        <v>16</v>
      </c>
      <c r="H142" s="37">
        <v>31</v>
      </c>
      <c r="I142" s="37">
        <v>47</v>
      </c>
      <c r="J142" s="37">
        <v>35</v>
      </c>
      <c r="K142" s="37">
        <v>18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289</v>
      </c>
      <c r="C144" s="36">
        <v>0</v>
      </c>
      <c r="D144" s="37">
        <v>0</v>
      </c>
      <c r="E144" s="37">
        <v>0</v>
      </c>
      <c r="F144" s="37">
        <v>2</v>
      </c>
      <c r="G144" s="37">
        <v>2</v>
      </c>
      <c r="H144" s="37">
        <v>1</v>
      </c>
      <c r="I144" s="37">
        <v>4</v>
      </c>
      <c r="J144" s="37">
        <v>2</v>
      </c>
      <c r="K144" s="37">
        <v>10</v>
      </c>
      <c r="L144" s="37">
        <v>9</v>
      </c>
      <c r="M144" s="37">
        <v>11</v>
      </c>
      <c r="N144" s="37">
        <v>27</v>
      </c>
      <c r="O144" s="37">
        <v>16</v>
      </c>
      <c r="P144" s="37">
        <v>37</v>
      </c>
      <c r="Q144" s="37">
        <v>48</v>
      </c>
      <c r="R144" s="37">
        <v>46</v>
      </c>
      <c r="S144" s="135">
        <v>74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304</v>
      </c>
      <c r="C145" s="36">
        <v>0</v>
      </c>
      <c r="D145" s="37">
        <v>0</v>
      </c>
      <c r="E145" s="37">
        <v>0</v>
      </c>
      <c r="F145" s="37">
        <v>2</v>
      </c>
      <c r="G145" s="37">
        <v>11</v>
      </c>
      <c r="H145" s="37">
        <v>15</v>
      </c>
      <c r="I145" s="37">
        <v>8</v>
      </c>
      <c r="J145" s="37">
        <v>14</v>
      </c>
      <c r="K145" s="37">
        <v>20</v>
      </c>
      <c r="L145" s="37">
        <v>8</v>
      </c>
      <c r="M145" s="37">
        <v>18</v>
      </c>
      <c r="N145" s="37">
        <v>22</v>
      </c>
      <c r="O145" s="37">
        <v>26</v>
      </c>
      <c r="P145" s="37">
        <v>37</v>
      </c>
      <c r="Q145" s="37">
        <v>35</v>
      </c>
      <c r="R145" s="37">
        <v>64</v>
      </c>
      <c r="S145" s="135">
        <v>24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229</v>
      </c>
      <c r="C147" s="36">
        <v>0</v>
      </c>
      <c r="D147" s="37">
        <v>0</v>
      </c>
      <c r="E147" s="37">
        <v>0</v>
      </c>
      <c r="F147" s="37">
        <v>0</v>
      </c>
      <c r="G147" s="37">
        <v>9</v>
      </c>
      <c r="H147" s="37">
        <v>25</v>
      </c>
      <c r="I147" s="37">
        <v>36</v>
      </c>
      <c r="J147" s="37">
        <v>34</v>
      </c>
      <c r="K147" s="37">
        <v>27</v>
      </c>
      <c r="L147" s="37">
        <v>32</v>
      </c>
      <c r="M147" s="37">
        <v>15</v>
      </c>
      <c r="N147" s="37">
        <v>22</v>
      </c>
      <c r="O147" s="37">
        <v>13</v>
      </c>
      <c r="P147" s="37">
        <v>12</v>
      </c>
      <c r="Q147" s="37">
        <v>3</v>
      </c>
      <c r="R147" s="37">
        <v>1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123</v>
      </c>
      <c r="C149" s="36">
        <v>0</v>
      </c>
      <c r="D149" s="37">
        <v>35</v>
      </c>
      <c r="E149" s="37">
        <v>51</v>
      </c>
      <c r="F149" s="37">
        <v>34</v>
      </c>
      <c r="G149" s="37">
        <v>3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33</v>
      </c>
      <c r="C150" s="36">
        <v>28</v>
      </c>
      <c r="D150" s="37">
        <v>3</v>
      </c>
      <c r="E150" s="37">
        <v>2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28</v>
      </c>
      <c r="C151" s="36">
        <v>0</v>
      </c>
      <c r="D151" s="37">
        <v>0</v>
      </c>
      <c r="E151" s="37">
        <v>0</v>
      </c>
      <c r="F151" s="37">
        <v>1</v>
      </c>
      <c r="G151" s="37">
        <v>4</v>
      </c>
      <c r="H151" s="37">
        <v>4</v>
      </c>
      <c r="I151" s="37">
        <v>6</v>
      </c>
      <c r="J151" s="37">
        <v>5</v>
      </c>
      <c r="K151" s="37">
        <v>3</v>
      </c>
      <c r="L151" s="37">
        <v>1</v>
      </c>
      <c r="M151" s="37">
        <v>1</v>
      </c>
      <c r="N151" s="37">
        <v>2</v>
      </c>
      <c r="O151" s="37">
        <v>1</v>
      </c>
      <c r="P151" s="37">
        <v>0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9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1</v>
      </c>
      <c r="I152" s="37">
        <v>0</v>
      </c>
      <c r="J152" s="37">
        <v>2</v>
      </c>
      <c r="K152" s="37">
        <v>1</v>
      </c>
      <c r="L152" s="37">
        <v>1</v>
      </c>
      <c r="M152" s="37">
        <v>2</v>
      </c>
      <c r="N152" s="37">
        <v>1</v>
      </c>
      <c r="O152" s="37">
        <v>0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233</v>
      </c>
      <c r="C153" s="36">
        <v>0</v>
      </c>
      <c r="D153" s="37">
        <v>0</v>
      </c>
      <c r="E153" s="37">
        <v>0</v>
      </c>
      <c r="F153" s="37">
        <v>0</v>
      </c>
      <c r="G153" s="37">
        <v>9</v>
      </c>
      <c r="H153" s="37">
        <v>7</v>
      </c>
      <c r="I153" s="37">
        <v>32</v>
      </c>
      <c r="J153" s="37">
        <v>25</v>
      </c>
      <c r="K153" s="37">
        <v>44</v>
      </c>
      <c r="L153" s="37">
        <v>26</v>
      </c>
      <c r="M153" s="37">
        <v>27</v>
      </c>
      <c r="N153" s="37">
        <v>17</v>
      </c>
      <c r="O153" s="37">
        <v>29</v>
      </c>
      <c r="P153" s="37">
        <v>11</v>
      </c>
      <c r="Q153" s="37">
        <v>1</v>
      </c>
      <c r="R153" s="37">
        <v>4</v>
      </c>
      <c r="S153" s="135">
        <v>1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977">
        <f>SUM(B139:B154)</f>
        <v>1864</v>
      </c>
      <c r="C155" s="70">
        <f t="shared" ref="C155:T155" si="27">SUM(C139:C154)</f>
        <v>33</v>
      </c>
      <c r="D155" s="66">
        <f t="shared" si="27"/>
        <v>48</v>
      </c>
      <c r="E155" s="66">
        <f t="shared" si="27"/>
        <v>64</v>
      </c>
      <c r="F155" s="66">
        <f t="shared" si="27"/>
        <v>52</v>
      </c>
      <c r="G155" s="66">
        <f t="shared" si="27"/>
        <v>65</v>
      </c>
      <c r="H155" s="66">
        <f>SUM(H139:H154)</f>
        <v>97</v>
      </c>
      <c r="I155" s="66">
        <f t="shared" si="27"/>
        <v>150</v>
      </c>
      <c r="J155" s="66">
        <f t="shared" si="27"/>
        <v>139</v>
      </c>
      <c r="K155" s="66">
        <f t="shared" si="27"/>
        <v>160</v>
      </c>
      <c r="L155" s="66">
        <f t="shared" si="27"/>
        <v>119</v>
      </c>
      <c r="M155" s="66">
        <f t="shared" si="27"/>
        <v>124</v>
      </c>
      <c r="N155" s="66">
        <f t="shared" si="27"/>
        <v>144</v>
      </c>
      <c r="O155" s="66">
        <f t="shared" si="27"/>
        <v>151</v>
      </c>
      <c r="P155" s="66">
        <f t="shared" si="27"/>
        <v>143</v>
      </c>
      <c r="Q155" s="66">
        <f t="shared" si="27"/>
        <v>130</v>
      </c>
      <c r="R155" s="66">
        <f t="shared" si="27"/>
        <v>136</v>
      </c>
      <c r="S155" s="143">
        <f t="shared" si="27"/>
        <v>109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101" t="s">
        <v>151</v>
      </c>
      <c r="B157" s="1102"/>
      <c r="C157" s="1101" t="s">
        <v>149</v>
      </c>
      <c r="D157" s="538"/>
      <c r="E157" s="1102"/>
      <c r="F157" s="1026" t="s">
        <v>152</v>
      </c>
      <c r="G157" s="1088"/>
      <c r="H157" s="1088"/>
      <c r="I157" s="1088"/>
      <c r="J157" s="1088"/>
      <c r="K157" s="1088"/>
      <c r="L157" s="1088"/>
      <c r="M157" s="1088"/>
      <c r="N157" s="1088"/>
      <c r="O157" s="1088"/>
      <c r="P157" s="1088"/>
      <c r="Q157" s="1088"/>
      <c r="R157" s="1088"/>
      <c r="S157" s="1088"/>
      <c r="T157" s="1088"/>
      <c r="U157" s="1088"/>
      <c r="V157" s="1088"/>
      <c r="W157" s="1088"/>
      <c r="X157" s="1088"/>
      <c r="Y157" s="1088"/>
      <c r="Z157" s="1088"/>
      <c r="AA157" s="1088"/>
      <c r="AB157" s="1088"/>
      <c r="AC157" s="1088"/>
      <c r="AD157" s="1088"/>
      <c r="AE157" s="1088"/>
      <c r="AF157" s="1088"/>
      <c r="AG157" s="1088"/>
      <c r="AH157" s="1088"/>
      <c r="AI157" s="1088"/>
      <c r="AJ157" s="1088"/>
      <c r="AK157" s="1088"/>
      <c r="AL157" s="1088"/>
      <c r="AM157" s="1028"/>
      <c r="AN157" s="1086" t="s">
        <v>9</v>
      </c>
      <c r="AO157" s="1086" t="s">
        <v>153</v>
      </c>
      <c r="AP157" s="1087" t="s">
        <v>154</v>
      </c>
      <c r="AQ157" s="1086" t="s">
        <v>155</v>
      </c>
    </row>
    <row r="158" spans="1:67" x14ac:dyDescent="0.25">
      <c r="A158" s="518"/>
      <c r="B158" s="519"/>
      <c r="C158" s="505"/>
      <c r="D158" s="506"/>
      <c r="E158" s="507"/>
      <c r="F158" s="984" t="s">
        <v>13</v>
      </c>
      <c r="G158" s="985"/>
      <c r="H158" s="984" t="s">
        <v>14</v>
      </c>
      <c r="I158" s="985"/>
      <c r="J158" s="984" t="s">
        <v>15</v>
      </c>
      <c r="K158" s="985"/>
      <c r="L158" s="984" t="s">
        <v>16</v>
      </c>
      <c r="M158" s="985"/>
      <c r="N158" s="984" t="s">
        <v>17</v>
      </c>
      <c r="O158" s="985"/>
      <c r="P158" s="1026" t="s">
        <v>18</v>
      </c>
      <c r="Q158" s="1029"/>
      <c r="R158" s="1026" t="s">
        <v>19</v>
      </c>
      <c r="S158" s="1029"/>
      <c r="T158" s="1026" t="s">
        <v>20</v>
      </c>
      <c r="U158" s="1029"/>
      <c r="V158" s="1026" t="s">
        <v>21</v>
      </c>
      <c r="W158" s="1029"/>
      <c r="X158" s="1026" t="s">
        <v>22</v>
      </c>
      <c r="Y158" s="1029"/>
      <c r="Z158" s="1026" t="s">
        <v>23</v>
      </c>
      <c r="AA158" s="1029"/>
      <c r="AB158" s="1026" t="s">
        <v>24</v>
      </c>
      <c r="AC158" s="1029"/>
      <c r="AD158" s="1026" t="s">
        <v>25</v>
      </c>
      <c r="AE158" s="1029"/>
      <c r="AF158" s="1026" t="s">
        <v>26</v>
      </c>
      <c r="AG158" s="1029"/>
      <c r="AH158" s="1026" t="s">
        <v>27</v>
      </c>
      <c r="AI158" s="1029"/>
      <c r="AJ158" s="1026" t="s">
        <v>28</v>
      </c>
      <c r="AK158" s="1029"/>
      <c r="AL158" s="1026" t="s">
        <v>29</v>
      </c>
      <c r="AM158" s="1028"/>
      <c r="AN158" s="491"/>
      <c r="AO158" s="491"/>
      <c r="AP158" s="493"/>
      <c r="AQ158" s="491"/>
    </row>
    <row r="159" spans="1:67" x14ac:dyDescent="0.25">
      <c r="A159" s="505"/>
      <c r="B159" s="507"/>
      <c r="C159" s="1030" t="s">
        <v>156</v>
      </c>
      <c r="D159" s="1017" t="s">
        <v>30</v>
      </c>
      <c r="E159" s="1031" t="s">
        <v>31</v>
      </c>
      <c r="F159" s="994" t="s">
        <v>30</v>
      </c>
      <c r="G159" s="1103" t="s">
        <v>31</v>
      </c>
      <c r="H159" s="994" t="s">
        <v>30</v>
      </c>
      <c r="I159" s="1103" t="s">
        <v>31</v>
      </c>
      <c r="J159" s="994" t="s">
        <v>30</v>
      </c>
      <c r="K159" s="1103" t="s">
        <v>31</v>
      </c>
      <c r="L159" s="994" t="s">
        <v>30</v>
      </c>
      <c r="M159" s="1103" t="s">
        <v>31</v>
      </c>
      <c r="N159" s="994" t="s">
        <v>30</v>
      </c>
      <c r="O159" s="1103" t="s">
        <v>31</v>
      </c>
      <c r="P159" s="994" t="s">
        <v>30</v>
      </c>
      <c r="Q159" s="1103" t="s">
        <v>31</v>
      </c>
      <c r="R159" s="994" t="s">
        <v>30</v>
      </c>
      <c r="S159" s="1103" t="s">
        <v>31</v>
      </c>
      <c r="T159" s="994" t="s">
        <v>30</v>
      </c>
      <c r="U159" s="1103" t="s">
        <v>31</v>
      </c>
      <c r="V159" s="994" t="s">
        <v>30</v>
      </c>
      <c r="W159" s="1103" t="s">
        <v>31</v>
      </c>
      <c r="X159" s="994" t="s">
        <v>30</v>
      </c>
      <c r="Y159" s="1103" t="s">
        <v>31</v>
      </c>
      <c r="Z159" s="994" t="s">
        <v>30</v>
      </c>
      <c r="AA159" s="1103" t="s">
        <v>31</v>
      </c>
      <c r="AB159" s="994" t="s">
        <v>30</v>
      </c>
      <c r="AC159" s="1103" t="s">
        <v>31</v>
      </c>
      <c r="AD159" s="994" t="s">
        <v>30</v>
      </c>
      <c r="AE159" s="1103" t="s">
        <v>31</v>
      </c>
      <c r="AF159" s="994" t="s">
        <v>30</v>
      </c>
      <c r="AG159" s="1103" t="s">
        <v>31</v>
      </c>
      <c r="AH159" s="994" t="s">
        <v>30</v>
      </c>
      <c r="AI159" s="1103" t="s">
        <v>31</v>
      </c>
      <c r="AJ159" s="994" t="s">
        <v>30</v>
      </c>
      <c r="AK159" s="1103" t="s">
        <v>31</v>
      </c>
      <c r="AL159" s="994" t="s">
        <v>30</v>
      </c>
      <c r="AM159" s="1104" t="s">
        <v>31</v>
      </c>
      <c r="AN159" s="495"/>
      <c r="AO159" s="495"/>
      <c r="AP159" s="494"/>
      <c r="AQ159" s="495"/>
    </row>
    <row r="160" spans="1:67" x14ac:dyDescent="0.25">
      <c r="A160" s="1105" t="s">
        <v>157</v>
      </c>
      <c r="B160" s="1106"/>
      <c r="C160" s="1036">
        <f>SUM(D160+E160)</f>
        <v>1176</v>
      </c>
      <c r="D160" s="1107">
        <f>SUM(F160+H160+J160+L160+N160+P160+R160+T160+V160+X160+Z160+AB160+AD160+AF160+AH160+AJ160+AL160)</f>
        <v>573</v>
      </c>
      <c r="E160" s="1108">
        <f>SUM(G160+I160+K160+M160+O160+Q160+S160+U160+W160+Y160+AA160+AC160+AE160+AG160+AI160+AK160+AM160)</f>
        <v>603</v>
      </c>
      <c r="F160" s="1097">
        <v>23</v>
      </c>
      <c r="G160" s="1109">
        <v>28</v>
      </c>
      <c r="H160" s="1097">
        <v>11</v>
      </c>
      <c r="I160" s="1109">
        <v>7</v>
      </c>
      <c r="J160" s="1097">
        <v>15</v>
      </c>
      <c r="K160" s="1110">
        <v>4</v>
      </c>
      <c r="L160" s="1097">
        <v>8</v>
      </c>
      <c r="M160" s="1110">
        <v>8</v>
      </c>
      <c r="N160" s="1097">
        <v>6</v>
      </c>
      <c r="O160" s="1110">
        <v>5</v>
      </c>
      <c r="P160" s="1097">
        <v>6</v>
      </c>
      <c r="Q160" s="1110">
        <v>5</v>
      </c>
      <c r="R160" s="1097">
        <v>3</v>
      </c>
      <c r="S160" s="1110">
        <v>8</v>
      </c>
      <c r="T160" s="1097">
        <v>5</v>
      </c>
      <c r="U160" s="1110">
        <v>30</v>
      </c>
      <c r="V160" s="1097">
        <v>11</v>
      </c>
      <c r="W160" s="1110">
        <v>24</v>
      </c>
      <c r="X160" s="1097">
        <v>25</v>
      </c>
      <c r="Y160" s="1110">
        <v>32</v>
      </c>
      <c r="Z160" s="1097">
        <v>25</v>
      </c>
      <c r="AA160" s="1110">
        <v>42</v>
      </c>
      <c r="AB160" s="1097">
        <v>45</v>
      </c>
      <c r="AC160" s="1110">
        <v>44</v>
      </c>
      <c r="AD160" s="1097">
        <v>64</v>
      </c>
      <c r="AE160" s="1110">
        <v>71</v>
      </c>
      <c r="AF160" s="1097">
        <v>83</v>
      </c>
      <c r="AG160" s="1110">
        <v>63</v>
      </c>
      <c r="AH160" s="1097">
        <v>75</v>
      </c>
      <c r="AI160" s="1110">
        <v>84</v>
      </c>
      <c r="AJ160" s="1097">
        <v>79</v>
      </c>
      <c r="AK160" s="1110">
        <v>74</v>
      </c>
      <c r="AL160" s="1111">
        <v>89</v>
      </c>
      <c r="AM160" s="1112">
        <v>74</v>
      </c>
      <c r="AN160" s="1109">
        <v>1176</v>
      </c>
      <c r="AO160" s="1113">
        <v>1099</v>
      </c>
      <c r="AP160" s="1113">
        <v>0</v>
      </c>
      <c r="AQ160" s="1109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1087" t="s">
        <v>158</v>
      </c>
      <c r="B161" s="1020" t="s">
        <v>159</v>
      </c>
      <c r="C161" s="153">
        <f>SUM(D161:E161)</f>
        <v>149</v>
      </c>
      <c r="D161" s="1044"/>
      <c r="E161" s="1045">
        <f>SUM(K161+M161+O161+Q161+S161+U161+W161+Y161+AA161+AC161+AE161+AG161+AI161+AK161+AM161)</f>
        <v>149</v>
      </c>
      <c r="F161" s="1046"/>
      <c r="G161" s="1047"/>
      <c r="H161" s="1046"/>
      <c r="I161" s="1047"/>
      <c r="J161" s="1046"/>
      <c r="K161" s="1008">
        <v>1</v>
      </c>
      <c r="L161" s="1046"/>
      <c r="M161" s="1008">
        <v>3</v>
      </c>
      <c r="N161" s="1046"/>
      <c r="O161" s="1008">
        <v>17</v>
      </c>
      <c r="P161" s="1046"/>
      <c r="Q161" s="1008">
        <v>28</v>
      </c>
      <c r="R161" s="1046"/>
      <c r="S161" s="1008">
        <v>48</v>
      </c>
      <c r="T161" s="1046"/>
      <c r="U161" s="1008">
        <v>36</v>
      </c>
      <c r="V161" s="1046"/>
      <c r="W161" s="1008">
        <v>15</v>
      </c>
      <c r="X161" s="1046"/>
      <c r="Y161" s="1008">
        <v>1</v>
      </c>
      <c r="Z161" s="1046"/>
      <c r="AA161" s="1008"/>
      <c r="AB161" s="1046"/>
      <c r="AC161" s="1008"/>
      <c r="AD161" s="1046"/>
      <c r="AE161" s="1008"/>
      <c r="AF161" s="1046"/>
      <c r="AG161" s="1008"/>
      <c r="AH161" s="1046"/>
      <c r="AI161" s="1008"/>
      <c r="AJ161" s="1046"/>
      <c r="AK161" s="1008"/>
      <c r="AL161" s="1046"/>
      <c r="AM161" s="1022"/>
      <c r="AN161" s="1023">
        <v>149</v>
      </c>
      <c r="AO161" s="1048">
        <v>0</v>
      </c>
      <c r="AP161" s="1048">
        <v>0</v>
      </c>
      <c r="AQ161" s="1023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/>
      <c r="AP162" s="162"/>
      <c r="AQ162" s="26"/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388</v>
      </c>
      <c r="D163" s="165">
        <f>SUM(F163+H163+J163+L163+N163+P163+R163+T163+V163+X163+Z163+AB163+AD163+AF163+AH163+AJ163+AL163)</f>
        <v>175</v>
      </c>
      <c r="E163" s="166">
        <f>SUM(G163+I163+K163+M163+O163+Q163+S163+U163+W163+Y163+AA163+AC163+AE163+AG163+AI163+AK163+AM163)</f>
        <v>213</v>
      </c>
      <c r="F163" s="36">
        <v>1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2</v>
      </c>
      <c r="M163" s="32">
        <v>5</v>
      </c>
      <c r="N163" s="36">
        <v>11</v>
      </c>
      <c r="O163" s="32">
        <v>10</v>
      </c>
      <c r="P163" s="36">
        <v>17</v>
      </c>
      <c r="Q163" s="32">
        <v>15</v>
      </c>
      <c r="R163" s="36">
        <v>32</v>
      </c>
      <c r="S163" s="32">
        <v>37</v>
      </c>
      <c r="T163" s="36">
        <v>27</v>
      </c>
      <c r="U163" s="32">
        <v>35</v>
      </c>
      <c r="V163" s="36">
        <v>31</v>
      </c>
      <c r="W163" s="32">
        <v>30</v>
      </c>
      <c r="X163" s="36">
        <v>17</v>
      </c>
      <c r="Y163" s="32">
        <v>23</v>
      </c>
      <c r="Z163" s="36">
        <v>16</v>
      </c>
      <c r="AA163" s="32">
        <v>19</v>
      </c>
      <c r="AB163" s="36">
        <v>12</v>
      </c>
      <c r="AC163" s="32">
        <v>16</v>
      </c>
      <c r="AD163" s="36">
        <v>3</v>
      </c>
      <c r="AE163" s="32">
        <v>13</v>
      </c>
      <c r="AF163" s="36">
        <v>3</v>
      </c>
      <c r="AG163" s="32">
        <v>8</v>
      </c>
      <c r="AH163" s="36">
        <v>2</v>
      </c>
      <c r="AI163" s="32">
        <v>2</v>
      </c>
      <c r="AJ163" s="36">
        <v>1</v>
      </c>
      <c r="AK163" s="32">
        <v>0</v>
      </c>
      <c r="AL163" s="31">
        <v>0</v>
      </c>
      <c r="AM163" s="135">
        <v>0</v>
      </c>
      <c r="AN163" s="38">
        <v>388</v>
      </c>
      <c r="AO163" s="113">
        <v>189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/>
      <c r="AP164" s="174"/>
      <c r="AQ164" s="58"/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049" t="s">
        <v>163</v>
      </c>
      <c r="B165" s="1050"/>
      <c r="C165" s="175">
        <f t="shared" si="37"/>
        <v>477</v>
      </c>
      <c r="D165" s="176">
        <f t="shared" ref="D165:E170" si="38">SUM(F165+H165+J165+L165+N165+P165+R165+T165+V165+X165+Z165+AB165+AD165+AF165+AH165+AJ165+AL165)</f>
        <v>178</v>
      </c>
      <c r="E165" s="177">
        <f t="shared" si="38"/>
        <v>299</v>
      </c>
      <c r="F165" s="27">
        <v>21</v>
      </c>
      <c r="G165" s="26">
        <v>26</v>
      </c>
      <c r="H165" s="27">
        <v>9</v>
      </c>
      <c r="I165" s="26">
        <v>5</v>
      </c>
      <c r="J165" s="27">
        <v>5</v>
      </c>
      <c r="K165" s="28">
        <v>4</v>
      </c>
      <c r="L165" s="27">
        <v>3</v>
      </c>
      <c r="M165" s="28">
        <v>6</v>
      </c>
      <c r="N165" s="27">
        <v>8</v>
      </c>
      <c r="O165" s="28">
        <v>3</v>
      </c>
      <c r="P165" s="27">
        <v>2</v>
      </c>
      <c r="Q165" s="28">
        <v>5</v>
      </c>
      <c r="R165" s="27">
        <v>2</v>
      </c>
      <c r="S165" s="28">
        <v>8</v>
      </c>
      <c r="T165" s="27">
        <v>3</v>
      </c>
      <c r="U165" s="28">
        <v>23</v>
      </c>
      <c r="V165" s="27">
        <v>5</v>
      </c>
      <c r="W165" s="28">
        <v>14</v>
      </c>
      <c r="X165" s="27">
        <v>3</v>
      </c>
      <c r="Y165" s="28">
        <v>16</v>
      </c>
      <c r="Z165" s="27">
        <v>7</v>
      </c>
      <c r="AA165" s="28">
        <v>25</v>
      </c>
      <c r="AB165" s="27">
        <v>7</v>
      </c>
      <c r="AC165" s="28">
        <v>18</v>
      </c>
      <c r="AD165" s="27">
        <v>7</v>
      </c>
      <c r="AE165" s="28">
        <v>27</v>
      </c>
      <c r="AF165" s="27">
        <v>14</v>
      </c>
      <c r="AG165" s="28">
        <v>31</v>
      </c>
      <c r="AH165" s="27">
        <v>15</v>
      </c>
      <c r="AI165" s="26">
        <v>33</v>
      </c>
      <c r="AJ165" s="27">
        <v>24</v>
      </c>
      <c r="AK165" s="26">
        <v>15</v>
      </c>
      <c r="AL165" s="51">
        <v>43</v>
      </c>
      <c r="AM165" s="161">
        <v>40</v>
      </c>
      <c r="AN165" s="26">
        <v>477</v>
      </c>
      <c r="AO165" s="162">
        <v>380</v>
      </c>
      <c r="AP165" s="162">
        <v>2</v>
      </c>
      <c r="AQ165" s="26">
        <v>3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147</v>
      </c>
      <c r="D166" s="165">
        <f t="shared" si="38"/>
        <v>29</v>
      </c>
      <c r="E166" s="166">
        <f t="shared" si="38"/>
        <v>118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2</v>
      </c>
      <c r="M166" s="32">
        <v>2</v>
      </c>
      <c r="N166" s="36">
        <v>7</v>
      </c>
      <c r="O166" s="32">
        <v>0</v>
      </c>
      <c r="P166" s="36">
        <v>0</v>
      </c>
      <c r="Q166" s="32">
        <v>8</v>
      </c>
      <c r="R166" s="36">
        <v>0</v>
      </c>
      <c r="S166" s="32">
        <v>6</v>
      </c>
      <c r="T166" s="36">
        <v>1</v>
      </c>
      <c r="U166" s="32">
        <v>10</v>
      </c>
      <c r="V166" s="36">
        <v>0</v>
      </c>
      <c r="W166" s="32">
        <v>12</v>
      </c>
      <c r="X166" s="36">
        <v>4</v>
      </c>
      <c r="Y166" s="32">
        <v>13</v>
      </c>
      <c r="Z166" s="36">
        <v>0</v>
      </c>
      <c r="AA166" s="32">
        <v>14</v>
      </c>
      <c r="AB166" s="36">
        <v>4</v>
      </c>
      <c r="AC166" s="38">
        <v>12</v>
      </c>
      <c r="AD166" s="36">
        <v>3</v>
      </c>
      <c r="AE166" s="38">
        <v>12</v>
      </c>
      <c r="AF166" s="36">
        <v>1</v>
      </c>
      <c r="AG166" s="38">
        <v>4</v>
      </c>
      <c r="AH166" s="36">
        <v>4</v>
      </c>
      <c r="AI166" s="38">
        <v>12</v>
      </c>
      <c r="AJ166" s="36">
        <v>0</v>
      </c>
      <c r="AK166" s="38">
        <v>4</v>
      </c>
      <c r="AL166" s="31">
        <v>3</v>
      </c>
      <c r="AM166" s="135">
        <v>9</v>
      </c>
      <c r="AN166" s="38">
        <v>147</v>
      </c>
      <c r="AO166" s="113">
        <v>62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41</v>
      </c>
      <c r="D167" s="180">
        <f t="shared" si="38"/>
        <v>21</v>
      </c>
      <c r="E167" s="166">
        <f t="shared" si="38"/>
        <v>20</v>
      </c>
      <c r="F167" s="36">
        <v>13</v>
      </c>
      <c r="G167" s="38">
        <v>10</v>
      </c>
      <c r="H167" s="36">
        <v>5</v>
      </c>
      <c r="I167" s="38">
        <v>6</v>
      </c>
      <c r="J167" s="36">
        <v>2</v>
      </c>
      <c r="K167" s="32">
        <v>4</v>
      </c>
      <c r="L167" s="36">
        <v>1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0</v>
      </c>
      <c r="AE167" s="38">
        <v>0</v>
      </c>
      <c r="AF167" s="36">
        <v>0</v>
      </c>
      <c r="AG167" s="38">
        <v>0</v>
      </c>
      <c r="AH167" s="36">
        <v>0</v>
      </c>
      <c r="AI167" s="38">
        <v>0</v>
      </c>
      <c r="AJ167" s="36">
        <v>0</v>
      </c>
      <c r="AK167" s="38">
        <v>0</v>
      </c>
      <c r="AL167" s="31">
        <v>0</v>
      </c>
      <c r="AM167" s="135">
        <v>0</v>
      </c>
      <c r="AN167" s="38">
        <v>41</v>
      </c>
      <c r="AO167" s="113">
        <v>27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516</v>
      </c>
      <c r="D168" s="165">
        <f t="shared" si="38"/>
        <v>210</v>
      </c>
      <c r="E168" s="166">
        <f t="shared" si="38"/>
        <v>306</v>
      </c>
      <c r="F168" s="36">
        <v>15</v>
      </c>
      <c r="G168" s="38">
        <v>13</v>
      </c>
      <c r="H168" s="36">
        <v>25</v>
      </c>
      <c r="I168" s="38">
        <v>39</v>
      </c>
      <c r="J168" s="36">
        <v>16</v>
      </c>
      <c r="K168" s="32">
        <v>23</v>
      </c>
      <c r="L168" s="36">
        <v>3</v>
      </c>
      <c r="M168" s="32">
        <v>4</v>
      </c>
      <c r="N168" s="36">
        <v>5</v>
      </c>
      <c r="O168" s="32">
        <v>5</v>
      </c>
      <c r="P168" s="36">
        <v>0</v>
      </c>
      <c r="Q168" s="32">
        <v>5</v>
      </c>
      <c r="R168" s="36">
        <v>2</v>
      </c>
      <c r="S168" s="32">
        <v>4</v>
      </c>
      <c r="T168" s="36">
        <v>4</v>
      </c>
      <c r="U168" s="32">
        <v>5</v>
      </c>
      <c r="V168" s="36">
        <v>8</v>
      </c>
      <c r="W168" s="32">
        <v>2</v>
      </c>
      <c r="X168" s="36">
        <v>0</v>
      </c>
      <c r="Y168" s="32">
        <v>3</v>
      </c>
      <c r="Z168" s="36">
        <v>5</v>
      </c>
      <c r="AA168" s="32">
        <v>6</v>
      </c>
      <c r="AB168" s="36">
        <v>3</v>
      </c>
      <c r="AC168" s="32">
        <v>1</v>
      </c>
      <c r="AD168" s="36">
        <v>9</v>
      </c>
      <c r="AE168" s="32">
        <v>5</v>
      </c>
      <c r="AF168" s="36">
        <v>37</v>
      </c>
      <c r="AG168" s="32">
        <v>66</v>
      </c>
      <c r="AH168" s="36">
        <v>35</v>
      </c>
      <c r="AI168" s="38">
        <v>57</v>
      </c>
      <c r="AJ168" s="36">
        <v>26</v>
      </c>
      <c r="AK168" s="38">
        <v>33</v>
      </c>
      <c r="AL168" s="31">
        <v>17</v>
      </c>
      <c r="AM168" s="135">
        <v>35</v>
      </c>
      <c r="AN168" s="38">
        <v>516</v>
      </c>
      <c r="AO168" s="113">
        <v>138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453</v>
      </c>
      <c r="D169" s="182">
        <f>SUM(F169+H169+J169+L169+N169+P169+R169+T169+V169+X169+Z169+AB169+AD169+AF169+AH169+AJ169+AL169)</f>
        <v>270</v>
      </c>
      <c r="E169" s="183">
        <f>SUM(G169+I169+K169+M169+O169+Q169+S169+U169+W169+Y169+AA169+AC169+AE169+AG169+AI169+AK169+AM169)</f>
        <v>183</v>
      </c>
      <c r="F169" s="98">
        <v>15</v>
      </c>
      <c r="G169" s="184">
        <v>7</v>
      </c>
      <c r="H169" s="98">
        <v>4</v>
      </c>
      <c r="I169" s="184">
        <v>4</v>
      </c>
      <c r="J169" s="98">
        <v>12</v>
      </c>
      <c r="K169" s="185">
        <v>9</v>
      </c>
      <c r="L169" s="98">
        <v>3</v>
      </c>
      <c r="M169" s="185">
        <v>8</v>
      </c>
      <c r="N169" s="98">
        <v>0</v>
      </c>
      <c r="O169" s="185">
        <v>6</v>
      </c>
      <c r="P169" s="98">
        <v>0</v>
      </c>
      <c r="Q169" s="185">
        <v>9</v>
      </c>
      <c r="R169" s="98">
        <v>5</v>
      </c>
      <c r="S169" s="185">
        <v>5</v>
      </c>
      <c r="T169" s="98">
        <v>3</v>
      </c>
      <c r="U169" s="185">
        <v>1</v>
      </c>
      <c r="V169" s="98">
        <v>3</v>
      </c>
      <c r="W169" s="185">
        <v>7</v>
      </c>
      <c r="X169" s="98">
        <v>2</v>
      </c>
      <c r="Y169" s="185">
        <v>21</v>
      </c>
      <c r="Z169" s="98">
        <v>4</v>
      </c>
      <c r="AA169" s="185">
        <v>6</v>
      </c>
      <c r="AB169" s="98">
        <v>44</v>
      </c>
      <c r="AC169" s="185">
        <v>10</v>
      </c>
      <c r="AD169" s="98">
        <v>17</v>
      </c>
      <c r="AE169" s="185">
        <v>14</v>
      </c>
      <c r="AF169" s="98">
        <v>11</v>
      </c>
      <c r="AG169" s="185">
        <v>14</v>
      </c>
      <c r="AH169" s="98">
        <v>32</v>
      </c>
      <c r="AI169" s="184">
        <v>13</v>
      </c>
      <c r="AJ169" s="98">
        <v>11</v>
      </c>
      <c r="AK169" s="184">
        <v>9</v>
      </c>
      <c r="AL169" s="186">
        <v>104</v>
      </c>
      <c r="AM169" s="187">
        <v>40</v>
      </c>
      <c r="AN169" s="184">
        <v>444</v>
      </c>
      <c r="AO169" s="188">
        <v>7</v>
      </c>
      <c r="AP169" s="188">
        <v>1</v>
      </c>
      <c r="AQ169" s="184">
        <v>14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984" t="s">
        <v>99</v>
      </c>
      <c r="B171" s="985"/>
      <c r="C171" s="193">
        <f t="shared" ref="C171:AQ171" si="39">SUM(C160:C170)</f>
        <v>3347</v>
      </c>
      <c r="D171" s="194">
        <f t="shared" si="39"/>
        <v>1456</v>
      </c>
      <c r="E171" s="170">
        <f t="shared" si="39"/>
        <v>1891</v>
      </c>
      <c r="F171" s="70">
        <f t="shared" si="39"/>
        <v>88</v>
      </c>
      <c r="G171" s="124">
        <f t="shared" si="39"/>
        <v>84</v>
      </c>
      <c r="H171" s="70">
        <f t="shared" si="39"/>
        <v>54</v>
      </c>
      <c r="I171" s="124">
        <f t="shared" si="39"/>
        <v>61</v>
      </c>
      <c r="J171" s="1012">
        <f t="shared" si="39"/>
        <v>50</v>
      </c>
      <c r="K171" s="1013">
        <f t="shared" si="39"/>
        <v>45</v>
      </c>
      <c r="L171" s="1012">
        <f t="shared" si="39"/>
        <v>22</v>
      </c>
      <c r="M171" s="1013">
        <f t="shared" si="39"/>
        <v>36</v>
      </c>
      <c r="N171" s="1012">
        <f t="shared" si="39"/>
        <v>37</v>
      </c>
      <c r="O171" s="1013">
        <f t="shared" si="39"/>
        <v>46</v>
      </c>
      <c r="P171" s="1012">
        <f t="shared" si="39"/>
        <v>25</v>
      </c>
      <c r="Q171" s="1013">
        <f t="shared" si="39"/>
        <v>75</v>
      </c>
      <c r="R171" s="1012">
        <f t="shared" si="39"/>
        <v>44</v>
      </c>
      <c r="S171" s="1013">
        <f t="shared" si="39"/>
        <v>116</v>
      </c>
      <c r="T171" s="1012">
        <f t="shared" si="39"/>
        <v>43</v>
      </c>
      <c r="U171" s="1013">
        <f t="shared" si="39"/>
        <v>140</v>
      </c>
      <c r="V171" s="1012">
        <f t="shared" si="39"/>
        <v>58</v>
      </c>
      <c r="W171" s="1013">
        <f t="shared" si="39"/>
        <v>104</v>
      </c>
      <c r="X171" s="1012">
        <f t="shared" si="39"/>
        <v>51</v>
      </c>
      <c r="Y171" s="1013">
        <f t="shared" si="39"/>
        <v>109</v>
      </c>
      <c r="Z171" s="1012">
        <f t="shared" si="39"/>
        <v>57</v>
      </c>
      <c r="AA171" s="1013">
        <f t="shared" si="39"/>
        <v>112</v>
      </c>
      <c r="AB171" s="1012">
        <f t="shared" si="39"/>
        <v>115</v>
      </c>
      <c r="AC171" s="1013">
        <f t="shared" si="39"/>
        <v>101</v>
      </c>
      <c r="AD171" s="1012">
        <f t="shared" si="39"/>
        <v>103</v>
      </c>
      <c r="AE171" s="1013">
        <f t="shared" si="39"/>
        <v>142</v>
      </c>
      <c r="AF171" s="1012">
        <f t="shared" si="39"/>
        <v>149</v>
      </c>
      <c r="AG171" s="1013">
        <f t="shared" si="39"/>
        <v>186</v>
      </c>
      <c r="AH171" s="1012">
        <f t="shared" si="39"/>
        <v>163</v>
      </c>
      <c r="AI171" s="1013">
        <f t="shared" si="39"/>
        <v>201</v>
      </c>
      <c r="AJ171" s="1012">
        <f t="shared" si="39"/>
        <v>141</v>
      </c>
      <c r="AK171" s="1013">
        <f t="shared" si="39"/>
        <v>135</v>
      </c>
      <c r="AL171" s="1051">
        <f t="shared" si="39"/>
        <v>256</v>
      </c>
      <c r="AM171" s="1052">
        <f t="shared" si="39"/>
        <v>198</v>
      </c>
      <c r="AN171" s="124">
        <f t="shared" si="39"/>
        <v>3338</v>
      </c>
      <c r="AO171" s="123">
        <f t="shared" si="39"/>
        <v>1902</v>
      </c>
      <c r="AP171" s="123">
        <f t="shared" si="39"/>
        <v>3</v>
      </c>
      <c r="AQ171" s="124">
        <f t="shared" si="39"/>
        <v>17</v>
      </c>
    </row>
    <row r="172" spans="1:71" s="14" customFormat="1" ht="12" x14ac:dyDescent="0.2">
      <c r="A172" s="144" t="s">
        <v>169</v>
      </c>
      <c r="B172" s="1114"/>
      <c r="C172" s="1114"/>
      <c r="D172" s="1114"/>
      <c r="E172" s="1114"/>
      <c r="F172" s="1114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115" t="s">
        <v>170</v>
      </c>
      <c r="B173" s="1087" t="s">
        <v>151</v>
      </c>
      <c r="C173" s="1101" t="s">
        <v>149</v>
      </c>
      <c r="D173" s="538"/>
      <c r="E173" s="1102"/>
      <c r="F173" s="1026" t="s">
        <v>152</v>
      </c>
      <c r="G173" s="1088"/>
      <c r="H173" s="1088"/>
      <c r="I173" s="1088"/>
      <c r="J173" s="1088"/>
      <c r="K173" s="1088"/>
      <c r="L173" s="1088"/>
      <c r="M173" s="1088"/>
      <c r="N173" s="1088"/>
      <c r="O173" s="1088"/>
      <c r="P173" s="1088"/>
      <c r="Q173" s="1088"/>
      <c r="R173" s="1088"/>
      <c r="S173" s="1088"/>
      <c r="T173" s="1088"/>
      <c r="U173" s="1088"/>
      <c r="V173" s="1088"/>
      <c r="W173" s="1088"/>
      <c r="X173" s="1088"/>
      <c r="Y173" s="1088"/>
      <c r="Z173" s="1088"/>
      <c r="AA173" s="1088"/>
      <c r="AB173" s="1088"/>
      <c r="AC173" s="1088"/>
      <c r="AD173" s="1088"/>
      <c r="AE173" s="1088"/>
      <c r="AF173" s="1088"/>
      <c r="AG173" s="1088"/>
      <c r="AH173" s="1088"/>
      <c r="AI173" s="1088"/>
      <c r="AJ173" s="1088"/>
      <c r="AK173" s="1088"/>
      <c r="AL173" s="1088"/>
      <c r="AM173" s="1028"/>
      <c r="AN173" s="1086" t="s">
        <v>9</v>
      </c>
      <c r="AO173" s="537" t="s">
        <v>171</v>
      </c>
      <c r="AP173" s="1086"/>
      <c r="AQ173" s="1087" t="s">
        <v>154</v>
      </c>
      <c r="AR173" s="1086" t="s">
        <v>155</v>
      </c>
      <c r="AS173" s="1087" t="s">
        <v>172</v>
      </c>
      <c r="AT173" s="1087" t="s">
        <v>173</v>
      </c>
    </row>
    <row r="174" spans="1:71" x14ac:dyDescent="0.25">
      <c r="A174" s="500"/>
      <c r="B174" s="493"/>
      <c r="C174" s="505"/>
      <c r="D174" s="506"/>
      <c r="E174" s="507"/>
      <c r="F174" s="984" t="s">
        <v>13</v>
      </c>
      <c r="G174" s="985"/>
      <c r="H174" s="984" t="s">
        <v>14</v>
      </c>
      <c r="I174" s="985"/>
      <c r="J174" s="984" t="s">
        <v>15</v>
      </c>
      <c r="K174" s="985"/>
      <c r="L174" s="984" t="s">
        <v>16</v>
      </c>
      <c r="M174" s="985"/>
      <c r="N174" s="984" t="s">
        <v>17</v>
      </c>
      <c r="O174" s="985"/>
      <c r="P174" s="1026" t="s">
        <v>18</v>
      </c>
      <c r="Q174" s="1029"/>
      <c r="R174" s="1026" t="s">
        <v>19</v>
      </c>
      <c r="S174" s="1029"/>
      <c r="T174" s="1026" t="s">
        <v>20</v>
      </c>
      <c r="U174" s="1029"/>
      <c r="V174" s="1026" t="s">
        <v>21</v>
      </c>
      <c r="W174" s="1029"/>
      <c r="X174" s="1026" t="s">
        <v>22</v>
      </c>
      <c r="Y174" s="1029"/>
      <c r="Z174" s="1026" t="s">
        <v>23</v>
      </c>
      <c r="AA174" s="1029"/>
      <c r="AB174" s="1026" t="s">
        <v>24</v>
      </c>
      <c r="AC174" s="1029"/>
      <c r="AD174" s="1026" t="s">
        <v>25</v>
      </c>
      <c r="AE174" s="1029"/>
      <c r="AF174" s="1026" t="s">
        <v>26</v>
      </c>
      <c r="AG174" s="1029"/>
      <c r="AH174" s="1026" t="s">
        <v>27</v>
      </c>
      <c r="AI174" s="1029"/>
      <c r="AJ174" s="1026" t="s">
        <v>28</v>
      </c>
      <c r="AK174" s="1029"/>
      <c r="AL174" s="1026" t="s">
        <v>29</v>
      </c>
      <c r="AM174" s="1028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116" t="s">
        <v>156</v>
      </c>
      <c r="D175" s="1117" t="s">
        <v>174</v>
      </c>
      <c r="E175" s="201" t="s">
        <v>175</v>
      </c>
      <c r="F175" s="1118" t="s">
        <v>174</v>
      </c>
      <c r="G175" s="995" t="s">
        <v>175</v>
      </c>
      <c r="H175" s="994" t="s">
        <v>174</v>
      </c>
      <c r="I175" s="1103" t="s">
        <v>175</v>
      </c>
      <c r="J175" s="1118" t="s">
        <v>174</v>
      </c>
      <c r="K175" s="995" t="s">
        <v>175</v>
      </c>
      <c r="L175" s="1118" t="s">
        <v>174</v>
      </c>
      <c r="M175" s="995" t="s">
        <v>175</v>
      </c>
      <c r="N175" s="1118" t="s">
        <v>174</v>
      </c>
      <c r="O175" s="995" t="s">
        <v>175</v>
      </c>
      <c r="P175" s="994" t="s">
        <v>174</v>
      </c>
      <c r="Q175" s="1103" t="s">
        <v>175</v>
      </c>
      <c r="R175" s="994" t="s">
        <v>174</v>
      </c>
      <c r="S175" s="1103" t="s">
        <v>175</v>
      </c>
      <c r="T175" s="1118" t="s">
        <v>174</v>
      </c>
      <c r="U175" s="995" t="s">
        <v>175</v>
      </c>
      <c r="V175" s="994" t="s">
        <v>174</v>
      </c>
      <c r="W175" s="1103" t="s">
        <v>175</v>
      </c>
      <c r="X175" s="994" t="s">
        <v>174</v>
      </c>
      <c r="Y175" s="1103" t="s">
        <v>175</v>
      </c>
      <c r="Z175" s="1118" t="s">
        <v>174</v>
      </c>
      <c r="AA175" s="995" t="s">
        <v>175</v>
      </c>
      <c r="AB175" s="1118" t="s">
        <v>174</v>
      </c>
      <c r="AC175" s="995" t="s">
        <v>175</v>
      </c>
      <c r="AD175" s="994" t="s">
        <v>174</v>
      </c>
      <c r="AE175" s="1103" t="s">
        <v>175</v>
      </c>
      <c r="AF175" s="994" t="s">
        <v>174</v>
      </c>
      <c r="AG175" s="1103" t="s">
        <v>175</v>
      </c>
      <c r="AH175" s="1118" t="s">
        <v>174</v>
      </c>
      <c r="AI175" s="995" t="s">
        <v>175</v>
      </c>
      <c r="AJ175" s="994" t="s">
        <v>174</v>
      </c>
      <c r="AK175" s="1103" t="s">
        <v>175</v>
      </c>
      <c r="AL175" s="1118" t="s">
        <v>174</v>
      </c>
      <c r="AM175" s="1018" t="s">
        <v>175</v>
      </c>
      <c r="AN175" s="495"/>
      <c r="AO175" s="428" t="s">
        <v>176</v>
      </c>
      <c r="AP175" s="995" t="s">
        <v>177</v>
      </c>
      <c r="AQ175" s="494"/>
      <c r="AR175" s="495"/>
      <c r="AS175" s="494"/>
      <c r="AT175" s="494"/>
    </row>
    <row r="176" spans="1:71" ht="15" customHeight="1" x14ac:dyDescent="0.25">
      <c r="A176" s="1058" t="s">
        <v>178</v>
      </c>
      <c r="B176" s="1059" t="s">
        <v>157</v>
      </c>
      <c r="C176" s="1060">
        <f t="shared" ref="C176:C186" si="40">SUM(D176+E176)</f>
        <v>0</v>
      </c>
      <c r="D176" s="1061">
        <f>SUM(F176+H176+J176+L176+N176+P176+R176+T176+V176+X176+Z176+AB176+AD176+AF176+AH176+AJ176+AL176)</f>
        <v>0</v>
      </c>
      <c r="E176" s="1062">
        <f>SUM(G176+I176+K176+M176+O176+Q176+S176+U176+W176+Y176+AA176+AC176+AE176+AG176+AI176+AK176+AM176)</f>
        <v>0</v>
      </c>
      <c r="F176" s="1007"/>
      <c r="G176" s="1023"/>
      <c r="H176" s="1007"/>
      <c r="I176" s="1023"/>
      <c r="J176" s="1007"/>
      <c r="K176" s="1008"/>
      <c r="L176" s="1007"/>
      <c r="M176" s="1008"/>
      <c r="N176" s="1007"/>
      <c r="O176" s="1008"/>
      <c r="P176" s="1007"/>
      <c r="Q176" s="1008"/>
      <c r="R176" s="1007"/>
      <c r="S176" s="1008"/>
      <c r="T176" s="1007"/>
      <c r="U176" s="1008"/>
      <c r="V176" s="1007"/>
      <c r="W176" s="1008"/>
      <c r="X176" s="1007"/>
      <c r="Y176" s="1008"/>
      <c r="Z176" s="1007"/>
      <c r="AA176" s="1008"/>
      <c r="AB176" s="1007"/>
      <c r="AC176" s="1008"/>
      <c r="AD176" s="1007"/>
      <c r="AE176" s="1008"/>
      <c r="AF176" s="1007"/>
      <c r="AG176" s="1008"/>
      <c r="AH176" s="1007"/>
      <c r="AI176" s="1008"/>
      <c r="AJ176" s="1007"/>
      <c r="AK176" s="1008"/>
      <c r="AL176" s="1063"/>
      <c r="AM176" s="1022"/>
      <c r="AN176" s="1023">
        <v>0</v>
      </c>
      <c r="AO176" s="1009">
        <v>0</v>
      </c>
      <c r="AP176" s="1023">
        <v>0</v>
      </c>
      <c r="AQ176" s="1048">
        <v>0</v>
      </c>
      <c r="AR176" s="1023">
        <v>0</v>
      </c>
      <c r="AS176" s="1023">
        <v>0</v>
      </c>
      <c r="AT176" s="1023">
        <v>0</v>
      </c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64</v>
      </c>
      <c r="D177" s="190">
        <f>SUM(F177+H177+J177+L177+N177+P177+R177+T177+V177+X177+Z177+AB177+AD177+AF177+AH177+AJ177+AL177)</f>
        <v>12</v>
      </c>
      <c r="E177" s="191">
        <f t="shared" ref="E177:E184" si="41">SUM(G177+I177+K177+M177+O177+Q177+S177+U177+W177+Y177+AA177+AC177+AE177+AG177+AI177+AK177+AM177)</f>
        <v>52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3</v>
      </c>
      <c r="N177" s="55">
        <v>4</v>
      </c>
      <c r="O177" s="57">
        <v>6</v>
      </c>
      <c r="P177" s="55">
        <v>0</v>
      </c>
      <c r="Q177" s="57">
        <v>8</v>
      </c>
      <c r="R177" s="55">
        <v>4</v>
      </c>
      <c r="S177" s="57">
        <v>8</v>
      </c>
      <c r="T177" s="55">
        <v>0</v>
      </c>
      <c r="U177" s="57">
        <v>10</v>
      </c>
      <c r="V177" s="55">
        <v>4</v>
      </c>
      <c r="W177" s="57">
        <v>3</v>
      </c>
      <c r="X177" s="55">
        <v>0</v>
      </c>
      <c r="Y177" s="57">
        <v>4</v>
      </c>
      <c r="Z177" s="55">
        <v>0</v>
      </c>
      <c r="AA177" s="57">
        <v>5</v>
      </c>
      <c r="AB177" s="55">
        <v>0</v>
      </c>
      <c r="AC177" s="57">
        <v>3</v>
      </c>
      <c r="AD177" s="55">
        <v>0</v>
      </c>
      <c r="AE177" s="57">
        <v>0</v>
      </c>
      <c r="AF177" s="55">
        <v>0</v>
      </c>
      <c r="AG177" s="57">
        <v>2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64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064" t="s">
        <v>179</v>
      </c>
      <c r="B178" s="1059" t="s">
        <v>157</v>
      </c>
      <c r="C178" s="1060">
        <f t="shared" si="40"/>
        <v>0</v>
      </c>
      <c r="D178" s="1061">
        <f t="shared" ref="D178:D184" si="57">SUM(F178+H178+J178+L178+N178+P178+R178+T178+V178+X178+Z178+AB178+AD178+AF178+AH178+AJ178+AL178)</f>
        <v>0</v>
      </c>
      <c r="E178" s="1062">
        <f>SUM(G178+I178+K178+M178+O178+Q178+S178+U178+W178+Y178+AA178+AC178+AE178+AG178+AI178+AK178+AM178)</f>
        <v>0</v>
      </c>
      <c r="F178" s="1007"/>
      <c r="G178" s="1023"/>
      <c r="H178" s="1007"/>
      <c r="I178" s="1023"/>
      <c r="J178" s="1007"/>
      <c r="K178" s="1008"/>
      <c r="L178" s="1007"/>
      <c r="M178" s="1008"/>
      <c r="N178" s="1007"/>
      <c r="O178" s="1008"/>
      <c r="P178" s="1007"/>
      <c r="Q178" s="1008"/>
      <c r="R178" s="1007"/>
      <c r="S178" s="1008"/>
      <c r="T178" s="1007"/>
      <c r="U178" s="1008"/>
      <c r="V178" s="1007"/>
      <c r="W178" s="1008"/>
      <c r="X178" s="1007"/>
      <c r="Y178" s="1008"/>
      <c r="Z178" s="1007"/>
      <c r="AA178" s="1008"/>
      <c r="AB178" s="1007"/>
      <c r="AC178" s="1008"/>
      <c r="AD178" s="1007"/>
      <c r="AE178" s="1008"/>
      <c r="AF178" s="1007"/>
      <c r="AG178" s="1008"/>
      <c r="AH178" s="1007"/>
      <c r="AI178" s="1008"/>
      <c r="AJ178" s="1007"/>
      <c r="AK178" s="1008"/>
      <c r="AL178" s="1063"/>
      <c r="AM178" s="1022"/>
      <c r="AN178" s="1023">
        <v>0</v>
      </c>
      <c r="AO178" s="1009">
        <v>0</v>
      </c>
      <c r="AP178" s="1023">
        <v>0</v>
      </c>
      <c r="AQ178" s="1048">
        <v>0</v>
      </c>
      <c r="AR178" s="1023">
        <v>0</v>
      </c>
      <c r="AS178" s="1023">
        <v>0</v>
      </c>
      <c r="AT178" s="1023">
        <v>0</v>
      </c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>
        <v>0</v>
      </c>
      <c r="AP179" s="38">
        <v>0</v>
      </c>
      <c r="AQ179" s="113">
        <v>0</v>
      </c>
      <c r="AR179" s="38">
        <v>0</v>
      </c>
      <c r="AS179" s="38">
        <v>0</v>
      </c>
      <c r="AT179" s="38"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>
        <v>0</v>
      </c>
      <c r="AP180" s="58">
        <v>0</v>
      </c>
      <c r="AQ180" s="174">
        <v>0</v>
      </c>
      <c r="AR180" s="58">
        <v>0</v>
      </c>
      <c r="AS180" s="58">
        <v>0</v>
      </c>
      <c r="AT180" s="58">
        <v>0</v>
      </c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106" t="s">
        <v>181</v>
      </c>
      <c r="B181" s="1059" t="s">
        <v>157</v>
      </c>
      <c r="C181" s="1060">
        <f t="shared" si="40"/>
        <v>0</v>
      </c>
      <c r="D181" s="1061">
        <f t="shared" si="57"/>
        <v>0</v>
      </c>
      <c r="E181" s="1062">
        <f t="shared" si="41"/>
        <v>0</v>
      </c>
      <c r="F181" s="1007"/>
      <c r="G181" s="1023"/>
      <c r="H181" s="1007"/>
      <c r="I181" s="1023"/>
      <c r="J181" s="1007"/>
      <c r="K181" s="1008"/>
      <c r="L181" s="1007"/>
      <c r="M181" s="1008"/>
      <c r="N181" s="1007"/>
      <c r="O181" s="1008"/>
      <c r="P181" s="1007"/>
      <c r="Q181" s="1008"/>
      <c r="R181" s="1007"/>
      <c r="S181" s="1008"/>
      <c r="T181" s="1007"/>
      <c r="U181" s="1008"/>
      <c r="V181" s="1007"/>
      <c r="W181" s="1023"/>
      <c r="X181" s="1007"/>
      <c r="Y181" s="1008"/>
      <c r="Z181" s="1007"/>
      <c r="AA181" s="1008"/>
      <c r="AB181" s="1007"/>
      <c r="AC181" s="1008"/>
      <c r="AD181" s="1007"/>
      <c r="AE181" s="1008"/>
      <c r="AF181" s="1007"/>
      <c r="AG181" s="1008"/>
      <c r="AH181" s="1007"/>
      <c r="AI181" s="1008"/>
      <c r="AJ181" s="1007"/>
      <c r="AK181" s="1008"/>
      <c r="AL181" s="1063"/>
      <c r="AM181" s="1022"/>
      <c r="AN181" s="1023">
        <v>0</v>
      </c>
      <c r="AO181" s="1009">
        <v>0</v>
      </c>
      <c r="AP181" s="1023">
        <v>0</v>
      </c>
      <c r="AQ181" s="1048">
        <v>0</v>
      </c>
      <c r="AR181" s="1023">
        <v>0</v>
      </c>
      <c r="AS181" s="1023">
        <v>0</v>
      </c>
      <c r="AT181" s="1023">
        <v>0</v>
      </c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207</v>
      </c>
      <c r="D182" s="165">
        <f t="shared" si="57"/>
        <v>163</v>
      </c>
      <c r="E182" s="166">
        <f t="shared" si="41"/>
        <v>44</v>
      </c>
      <c r="F182" s="55">
        <v>1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2</v>
      </c>
      <c r="M182" s="57">
        <v>0</v>
      </c>
      <c r="N182" s="55">
        <v>7</v>
      </c>
      <c r="O182" s="57">
        <v>2</v>
      </c>
      <c r="P182" s="55">
        <v>17</v>
      </c>
      <c r="Q182" s="57">
        <v>0</v>
      </c>
      <c r="R182" s="55">
        <v>28</v>
      </c>
      <c r="S182" s="57">
        <v>8</v>
      </c>
      <c r="T182" s="55">
        <v>27</v>
      </c>
      <c r="U182" s="57">
        <v>5</v>
      </c>
      <c r="V182" s="55">
        <v>27</v>
      </c>
      <c r="W182" s="57">
        <v>13</v>
      </c>
      <c r="X182" s="55">
        <v>17</v>
      </c>
      <c r="Y182" s="57">
        <v>5</v>
      </c>
      <c r="Z182" s="55">
        <v>16</v>
      </c>
      <c r="AA182" s="57">
        <v>4</v>
      </c>
      <c r="AB182" s="55">
        <v>12</v>
      </c>
      <c r="AC182" s="57">
        <v>4</v>
      </c>
      <c r="AD182" s="55">
        <v>3</v>
      </c>
      <c r="AE182" s="57">
        <v>0</v>
      </c>
      <c r="AF182" s="55">
        <v>3</v>
      </c>
      <c r="AG182" s="57">
        <v>2</v>
      </c>
      <c r="AH182" s="55">
        <v>2</v>
      </c>
      <c r="AI182" s="57">
        <v>1</v>
      </c>
      <c r="AJ182" s="55">
        <v>1</v>
      </c>
      <c r="AK182" s="57">
        <v>0</v>
      </c>
      <c r="AL182" s="59">
        <v>0</v>
      </c>
      <c r="AM182" s="192">
        <v>0</v>
      </c>
      <c r="AN182" s="58">
        <v>207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106" t="s">
        <v>182</v>
      </c>
      <c r="B183" s="1059" t="s">
        <v>157</v>
      </c>
      <c r="C183" s="1060">
        <f t="shared" si="40"/>
        <v>0</v>
      </c>
      <c r="D183" s="1061">
        <f t="shared" si="57"/>
        <v>0</v>
      </c>
      <c r="E183" s="1062">
        <f t="shared" si="41"/>
        <v>0</v>
      </c>
      <c r="F183" s="1007"/>
      <c r="G183" s="1023"/>
      <c r="H183" s="1007"/>
      <c r="I183" s="1023"/>
      <c r="J183" s="1007"/>
      <c r="K183" s="1008"/>
      <c r="L183" s="1007"/>
      <c r="M183" s="1008"/>
      <c r="N183" s="1007"/>
      <c r="O183" s="1008"/>
      <c r="P183" s="1007"/>
      <c r="Q183" s="1008"/>
      <c r="R183" s="1007"/>
      <c r="S183" s="1008"/>
      <c r="T183" s="1007"/>
      <c r="U183" s="1008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023">
        <v>0</v>
      </c>
      <c r="AO183" s="1009">
        <v>0</v>
      </c>
      <c r="AP183" s="1023">
        <v>0</v>
      </c>
      <c r="AQ183" s="1048">
        <v>0</v>
      </c>
      <c r="AR183" s="1023">
        <v>0</v>
      </c>
      <c r="AS183" s="1023">
        <v>0</v>
      </c>
      <c r="AT183" s="1023">
        <v>0</v>
      </c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2</v>
      </c>
      <c r="D184" s="165">
        <f t="shared" si="57"/>
        <v>0</v>
      </c>
      <c r="E184" s="166">
        <f t="shared" si="41"/>
        <v>2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1</v>
      </c>
      <c r="N184" s="55">
        <v>0</v>
      </c>
      <c r="O184" s="57">
        <v>0</v>
      </c>
      <c r="P184" s="55">
        <v>0</v>
      </c>
      <c r="Q184" s="57">
        <v>0</v>
      </c>
      <c r="R184" s="55">
        <v>0</v>
      </c>
      <c r="S184" s="57">
        <v>0</v>
      </c>
      <c r="T184" s="55">
        <v>0</v>
      </c>
      <c r="U184" s="57">
        <v>1</v>
      </c>
      <c r="V184" s="106">
        <v>0</v>
      </c>
      <c r="W184" s="26">
        <v>0</v>
      </c>
      <c r="X184" s="27">
        <v>0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2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119" t="s">
        <v>183</v>
      </c>
      <c r="B185" s="1059" t="s">
        <v>157</v>
      </c>
      <c r="C185" s="1120">
        <f t="shared" si="40"/>
        <v>0</v>
      </c>
      <c r="D185" s="1107">
        <f>SUM(L185+N185+P185+R185+T185+V185+X185+Z185+AB185+AD185+AF185+AH185+AJ185+AL185)</f>
        <v>0</v>
      </c>
      <c r="E185" s="1108">
        <f>SUM(M185+O185+Q185+S185+U185+W185+Y185+AA185+AC185+AE185+AG185+AI185+AK185+AM185)</f>
        <v>0</v>
      </c>
      <c r="F185" s="1121"/>
      <c r="G185" s="1122"/>
      <c r="H185" s="1121"/>
      <c r="I185" s="1122"/>
      <c r="J185" s="1121"/>
      <c r="K185" s="1122"/>
      <c r="L185" s="1123"/>
      <c r="M185" s="1124"/>
      <c r="N185" s="1125"/>
      <c r="O185" s="1124"/>
      <c r="P185" s="1125"/>
      <c r="Q185" s="1124"/>
      <c r="R185" s="1125"/>
      <c r="S185" s="1124"/>
      <c r="T185" s="1125"/>
      <c r="U185" s="1124"/>
      <c r="V185" s="1125"/>
      <c r="W185" s="1124"/>
      <c r="X185" s="1125"/>
      <c r="Y185" s="1124"/>
      <c r="Z185" s="1125"/>
      <c r="AA185" s="1124"/>
      <c r="AB185" s="1125"/>
      <c r="AC185" s="1124"/>
      <c r="AD185" s="1125"/>
      <c r="AE185" s="1124"/>
      <c r="AF185" s="1125"/>
      <c r="AG185" s="1124"/>
      <c r="AH185" s="1125"/>
      <c r="AI185" s="1124"/>
      <c r="AJ185" s="1125"/>
      <c r="AK185" s="1124"/>
      <c r="AL185" s="1126"/>
      <c r="AM185" s="1127"/>
      <c r="AN185" s="1128">
        <v>0</v>
      </c>
      <c r="AO185" s="1129">
        <v>0</v>
      </c>
      <c r="AP185" s="1128">
        <v>0</v>
      </c>
      <c r="AQ185" s="1130">
        <v>0</v>
      </c>
      <c r="AR185" s="1128">
        <v>0</v>
      </c>
      <c r="AS185" s="1128">
        <v>0</v>
      </c>
      <c r="AT185" s="1128">
        <v>0</v>
      </c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131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>
        <v>0</v>
      </c>
      <c r="AO186" s="62">
        <v>0</v>
      </c>
      <c r="AP186" s="58">
        <v>0</v>
      </c>
      <c r="AQ186" s="174">
        <v>0</v>
      </c>
      <c r="AR186" s="58">
        <v>0</v>
      </c>
      <c r="AS186" s="58">
        <v>0</v>
      </c>
      <c r="AT186" s="58">
        <v>0</v>
      </c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1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1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>
        <v>1</v>
      </c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>
        <v>1</v>
      </c>
      <c r="AJ191" s="224"/>
      <c r="AK191" s="224"/>
      <c r="AL191" s="225"/>
      <c r="AM191" s="224">
        <v>1</v>
      </c>
      <c r="AN191" s="226"/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>
        <v>0</v>
      </c>
      <c r="AN192" s="237"/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1</v>
      </c>
      <c r="D193" s="241">
        <f t="shared" ref="D193:E200" si="64">SUM(F193+H193+J193+L193+N193+P193+R193+T193+V193+X193+Z193+AB193+AD193+AF193)</f>
        <v>0</v>
      </c>
      <c r="E193" s="241">
        <f t="shared" si="64"/>
        <v>1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>
        <v>1</v>
      </c>
      <c r="AB193" s="220"/>
      <c r="AC193" s="221"/>
      <c r="AD193" s="220"/>
      <c r="AE193" s="221"/>
      <c r="AF193" s="220"/>
      <c r="AG193" s="222"/>
      <c r="AH193" s="223"/>
      <c r="AI193" s="224">
        <v>1</v>
      </c>
      <c r="AJ193" s="224"/>
      <c r="AK193" s="224"/>
      <c r="AL193" s="224"/>
      <c r="AM193" s="224">
        <v>1</v>
      </c>
      <c r="AN193" s="224"/>
      <c r="AO193" s="227">
        <v>0</v>
      </c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>
        <v>0</v>
      </c>
      <c r="AN194" s="235"/>
      <c r="AO194" s="238">
        <v>0</v>
      </c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13</v>
      </c>
      <c r="D195" s="241">
        <f t="shared" si="64"/>
        <v>4</v>
      </c>
      <c r="E195" s="241">
        <f t="shared" si="64"/>
        <v>9</v>
      </c>
      <c r="F195" s="220"/>
      <c r="G195" s="221"/>
      <c r="H195" s="220"/>
      <c r="I195" s="221"/>
      <c r="J195" s="220">
        <v>1</v>
      </c>
      <c r="K195" s="221"/>
      <c r="L195" s="220"/>
      <c r="M195" s="221"/>
      <c r="N195" s="220"/>
      <c r="O195" s="221"/>
      <c r="P195" s="220"/>
      <c r="Q195" s="221">
        <v>1</v>
      </c>
      <c r="R195" s="220"/>
      <c r="S195" s="221"/>
      <c r="T195" s="220"/>
      <c r="U195" s="221">
        <v>2</v>
      </c>
      <c r="V195" s="220">
        <v>1</v>
      </c>
      <c r="W195" s="221">
        <v>2</v>
      </c>
      <c r="X195" s="220"/>
      <c r="Y195" s="221">
        <v>1</v>
      </c>
      <c r="Z195" s="220">
        <v>1</v>
      </c>
      <c r="AA195" s="221">
        <v>1</v>
      </c>
      <c r="AB195" s="220">
        <v>1</v>
      </c>
      <c r="AC195" s="221">
        <v>1</v>
      </c>
      <c r="AD195" s="220"/>
      <c r="AE195" s="221">
        <v>1</v>
      </c>
      <c r="AF195" s="220"/>
      <c r="AG195" s="222"/>
      <c r="AH195" s="223"/>
      <c r="AI195" s="224">
        <v>13</v>
      </c>
      <c r="AJ195" s="224"/>
      <c r="AK195" s="224"/>
      <c r="AL195" s="243"/>
      <c r="AM195" s="225"/>
      <c r="AN195" s="225"/>
      <c r="AO195" s="227">
        <v>0</v>
      </c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/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0</v>
      </c>
      <c r="D197" s="241">
        <f t="shared" si="64"/>
        <v>0</v>
      </c>
      <c r="E197" s="241">
        <f t="shared" si="64"/>
        <v>0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/>
      <c r="AJ197" s="224"/>
      <c r="AK197" s="224"/>
      <c r="AL197" s="245"/>
      <c r="AM197" s="225"/>
      <c r="AN197" s="225"/>
      <c r="AO197" s="227"/>
      <c r="AP197" s="228"/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46705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",[11]NOMBRE!B2," - ","( ",[11]NOMBRE!C2,[11]NOMBRE!D2,[11]NOMBRE!E2,[11]NOMBRE!F2,[11]NOMBRE!G2," )")</f>
        <v>COMUNA: LINARES - ( 07401 )</v>
      </c>
    </row>
    <row r="3" spans="1:141" x14ac:dyDescent="0.25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141" x14ac:dyDescent="0.25">
      <c r="A4" s="1" t="str">
        <f>CONCATENATE("MES: ",[11]NOMBRE!B6," - ","( ",[11]NOMBRE!C6,[11]NOMBRE!D6," )")</f>
        <v>MES: SEPTIEMBRE - ( 09 )</v>
      </c>
    </row>
    <row r="5" spans="1:141" x14ac:dyDescent="0.25">
      <c r="A5" s="1" t="str">
        <f>CONCATENATE("AÑO: ",[11]NOMBRE!B7)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1132" t="s">
        <v>3</v>
      </c>
      <c r="B9" s="1078" t="s">
        <v>4</v>
      </c>
      <c r="C9" s="1133"/>
      <c r="D9" s="1133"/>
      <c r="E9" s="1133"/>
      <c r="F9" s="1133"/>
      <c r="G9" s="1133"/>
      <c r="H9" s="1133"/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1133"/>
      <c r="V9" s="1079"/>
      <c r="W9" s="1132" t="s">
        <v>5</v>
      </c>
      <c r="X9" s="537"/>
      <c r="Y9" s="537"/>
      <c r="Z9" s="537"/>
      <c r="AA9" s="537"/>
      <c r="AB9" s="537"/>
      <c r="AC9" s="537"/>
      <c r="AD9" s="1134"/>
      <c r="AE9" s="1080" t="s">
        <v>6</v>
      </c>
      <c r="AF9" s="1080"/>
    </row>
    <row r="10" spans="1:141" ht="15" customHeight="1" x14ac:dyDescent="0.25">
      <c r="A10" s="531"/>
      <c r="B10" s="1135" t="s">
        <v>7</v>
      </c>
      <c r="C10" s="1132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1134"/>
      <c r="T10" s="1135" t="s">
        <v>9</v>
      </c>
      <c r="U10" s="1026" t="s">
        <v>10</v>
      </c>
      <c r="V10" s="1029"/>
      <c r="W10" s="1136" t="s">
        <v>11</v>
      </c>
      <c r="X10" s="1136"/>
      <c r="Y10" s="1136"/>
      <c r="Z10" s="1029"/>
      <c r="AA10" s="1026" t="s">
        <v>12</v>
      </c>
      <c r="AB10" s="1136"/>
      <c r="AC10" s="1136"/>
      <c r="AD10" s="1029"/>
      <c r="AE10" s="1080"/>
      <c r="AF10" s="1080"/>
    </row>
    <row r="11" spans="1:141" ht="32.25" customHeight="1" x14ac:dyDescent="0.25">
      <c r="A11" s="532"/>
      <c r="B11" s="494"/>
      <c r="C11" s="994" t="s">
        <v>13</v>
      </c>
      <c r="D11" s="1015" t="s">
        <v>14</v>
      </c>
      <c r="E11" s="1016" t="s">
        <v>15</v>
      </c>
      <c r="F11" s="1016" t="s">
        <v>16</v>
      </c>
      <c r="G11" s="1016" t="s">
        <v>17</v>
      </c>
      <c r="H11" s="1017" t="s">
        <v>18</v>
      </c>
      <c r="I11" s="1017" t="s">
        <v>19</v>
      </c>
      <c r="J11" s="1017" t="s">
        <v>20</v>
      </c>
      <c r="K11" s="1017" t="s">
        <v>21</v>
      </c>
      <c r="L11" s="1017" t="s">
        <v>22</v>
      </c>
      <c r="M11" s="1017" t="s">
        <v>23</v>
      </c>
      <c r="N11" s="1017" t="s">
        <v>24</v>
      </c>
      <c r="O11" s="1017" t="s">
        <v>25</v>
      </c>
      <c r="P11" s="1017" t="s">
        <v>26</v>
      </c>
      <c r="Q11" s="1017" t="s">
        <v>27</v>
      </c>
      <c r="R11" s="1017" t="s">
        <v>28</v>
      </c>
      <c r="S11" s="995" t="s">
        <v>29</v>
      </c>
      <c r="T11" s="495"/>
      <c r="U11" s="1081" t="s">
        <v>30</v>
      </c>
      <c r="V11" s="995" t="s">
        <v>31</v>
      </c>
      <c r="W11" s="1137" t="s">
        <v>32</v>
      </c>
      <c r="X11" s="1030" t="s">
        <v>33</v>
      </c>
      <c r="Y11" s="1016" t="s">
        <v>34</v>
      </c>
      <c r="Z11" s="995" t="s">
        <v>35</v>
      </c>
      <c r="AA11" s="1030" t="s">
        <v>32</v>
      </c>
      <c r="AB11" s="1030" t="s">
        <v>33</v>
      </c>
      <c r="AC11" s="1016" t="s">
        <v>34</v>
      </c>
      <c r="AD11" s="995" t="s">
        <v>36</v>
      </c>
      <c r="AE11" s="994" t="s">
        <v>37</v>
      </c>
      <c r="AF11" s="995" t="s">
        <v>38</v>
      </c>
    </row>
    <row r="12" spans="1:141" x14ac:dyDescent="0.25">
      <c r="A12" s="23" t="s">
        <v>39</v>
      </c>
      <c r="B12" s="24">
        <f>SUM(C12:S12)</f>
        <v>295</v>
      </c>
      <c r="C12" s="1007">
        <v>153</v>
      </c>
      <c r="D12" s="1010">
        <v>50</v>
      </c>
      <c r="E12" s="1010">
        <v>57</v>
      </c>
      <c r="F12" s="1010">
        <v>35</v>
      </c>
      <c r="G12" s="1082">
        <v>0</v>
      </c>
      <c r="H12" s="1082">
        <v>0</v>
      </c>
      <c r="I12" s="1082">
        <v>0</v>
      </c>
      <c r="J12" s="1082">
        <v>0</v>
      </c>
      <c r="K12" s="1082">
        <v>0</v>
      </c>
      <c r="L12" s="1082">
        <v>0</v>
      </c>
      <c r="M12" s="1082">
        <v>0</v>
      </c>
      <c r="N12" s="1082">
        <v>0</v>
      </c>
      <c r="O12" s="1082">
        <v>0</v>
      </c>
      <c r="P12" s="1082">
        <v>0</v>
      </c>
      <c r="Q12" s="1082">
        <v>0</v>
      </c>
      <c r="R12" s="1082">
        <v>0</v>
      </c>
      <c r="S12" s="1083">
        <v>0</v>
      </c>
      <c r="T12" s="26">
        <v>295</v>
      </c>
      <c r="U12" s="27">
        <v>158</v>
      </c>
      <c r="V12" s="28">
        <v>137</v>
      </c>
      <c r="W12" s="23">
        <f>SUM(X12+Y12+Z12)</f>
        <v>82</v>
      </c>
      <c r="X12" s="27">
        <v>15</v>
      </c>
      <c r="Y12" s="29">
        <v>67</v>
      </c>
      <c r="Z12" s="28">
        <v>0</v>
      </c>
      <c r="AA12" s="1020">
        <f>SUM(AB12+AC12+AD12)</f>
        <v>0</v>
      </c>
      <c r="AB12" s="27">
        <v>0</v>
      </c>
      <c r="AC12" s="29">
        <v>0</v>
      </c>
      <c r="AD12" s="28">
        <v>0</v>
      </c>
      <c r="AE12" s="31">
        <v>11</v>
      </c>
      <c r="AF12" s="32">
        <v>22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1282</v>
      </c>
      <c r="C13" s="36">
        <v>0</v>
      </c>
      <c r="D13" s="37">
        <v>0</v>
      </c>
      <c r="E13" s="37">
        <v>0</v>
      </c>
      <c r="F13" s="37">
        <v>11</v>
      </c>
      <c r="G13" s="37">
        <v>34</v>
      </c>
      <c r="H13" s="37">
        <v>52</v>
      </c>
      <c r="I13" s="37">
        <v>77</v>
      </c>
      <c r="J13" s="37">
        <v>82</v>
      </c>
      <c r="K13" s="37">
        <v>78</v>
      </c>
      <c r="L13" s="37">
        <v>83</v>
      </c>
      <c r="M13" s="37">
        <v>96</v>
      </c>
      <c r="N13" s="37">
        <v>109</v>
      </c>
      <c r="O13" s="37">
        <v>110</v>
      </c>
      <c r="P13" s="37">
        <v>140</v>
      </c>
      <c r="Q13" s="37">
        <v>133</v>
      </c>
      <c r="R13" s="37">
        <v>140</v>
      </c>
      <c r="S13" s="32">
        <v>137</v>
      </c>
      <c r="T13" s="38">
        <v>1282</v>
      </c>
      <c r="U13" s="36">
        <v>461</v>
      </c>
      <c r="V13" s="32">
        <v>821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414</v>
      </c>
      <c r="AB13" s="36">
        <v>75</v>
      </c>
      <c r="AC13" s="40">
        <v>338</v>
      </c>
      <c r="AD13" s="32">
        <v>1</v>
      </c>
      <c r="AE13" s="31">
        <v>0</v>
      </c>
      <c r="AF13" s="32">
        <v>306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43</v>
      </c>
      <c r="C15" s="36">
        <v>29</v>
      </c>
      <c r="D15" s="37">
        <v>8</v>
      </c>
      <c r="E15" s="37">
        <v>6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43</v>
      </c>
      <c r="U15" s="36">
        <v>24</v>
      </c>
      <c r="V15" s="32">
        <v>19</v>
      </c>
      <c r="W15" s="35">
        <f t="shared" si="1"/>
        <v>8</v>
      </c>
      <c r="X15" s="36">
        <v>5</v>
      </c>
      <c r="Y15" s="37">
        <v>3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78</v>
      </c>
      <c r="C16" s="36">
        <v>0</v>
      </c>
      <c r="D16" s="37">
        <v>0</v>
      </c>
      <c r="E16" s="37">
        <v>0</v>
      </c>
      <c r="F16" s="37">
        <v>1</v>
      </c>
      <c r="G16" s="37">
        <v>0</v>
      </c>
      <c r="H16" s="37">
        <v>0</v>
      </c>
      <c r="I16" s="37">
        <v>4</v>
      </c>
      <c r="J16" s="37">
        <v>2</v>
      </c>
      <c r="K16" s="37">
        <v>0</v>
      </c>
      <c r="L16" s="37">
        <v>3</v>
      </c>
      <c r="M16" s="37">
        <v>3</v>
      </c>
      <c r="N16" s="37">
        <v>4</v>
      </c>
      <c r="O16" s="37">
        <v>8</v>
      </c>
      <c r="P16" s="37">
        <v>18</v>
      </c>
      <c r="Q16" s="37">
        <v>11</v>
      </c>
      <c r="R16" s="37">
        <v>8</v>
      </c>
      <c r="S16" s="32">
        <v>16</v>
      </c>
      <c r="T16" s="38">
        <v>78</v>
      </c>
      <c r="U16" s="36">
        <v>31</v>
      </c>
      <c r="V16" s="32">
        <v>47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22</v>
      </c>
      <c r="AB16" s="36">
        <v>16</v>
      </c>
      <c r="AC16" s="40">
        <v>6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85</v>
      </c>
      <c r="C17" s="36">
        <v>39</v>
      </c>
      <c r="D17" s="37">
        <v>25</v>
      </c>
      <c r="E17" s="37">
        <v>19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85</v>
      </c>
      <c r="U17" s="36">
        <v>51</v>
      </c>
      <c r="V17" s="32">
        <v>34</v>
      </c>
      <c r="W17" s="35">
        <f t="shared" si="1"/>
        <v>21</v>
      </c>
      <c r="X17" s="36">
        <v>19</v>
      </c>
      <c r="Y17" s="37">
        <v>2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189</v>
      </c>
      <c r="C18" s="36">
        <v>0</v>
      </c>
      <c r="D18" s="37">
        <v>0</v>
      </c>
      <c r="E18" s="37">
        <v>0</v>
      </c>
      <c r="F18" s="37">
        <v>2</v>
      </c>
      <c r="G18" s="37">
        <v>1</v>
      </c>
      <c r="H18" s="37">
        <v>1</v>
      </c>
      <c r="I18" s="37">
        <v>1</v>
      </c>
      <c r="J18" s="37">
        <v>1</v>
      </c>
      <c r="K18" s="37">
        <v>3</v>
      </c>
      <c r="L18" s="37">
        <v>8</v>
      </c>
      <c r="M18" s="37">
        <v>9</v>
      </c>
      <c r="N18" s="37">
        <v>17</v>
      </c>
      <c r="O18" s="37">
        <v>21</v>
      </c>
      <c r="P18" s="37">
        <v>21</v>
      </c>
      <c r="Q18" s="37">
        <v>25</v>
      </c>
      <c r="R18" s="37">
        <v>36</v>
      </c>
      <c r="S18" s="32">
        <v>43</v>
      </c>
      <c r="T18" s="38">
        <v>189</v>
      </c>
      <c r="U18" s="36">
        <v>97</v>
      </c>
      <c r="V18" s="32">
        <v>92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52</v>
      </c>
      <c r="AB18" s="36">
        <v>14</v>
      </c>
      <c r="AC18" s="40">
        <v>38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60</v>
      </c>
      <c r="C20" s="36">
        <v>0</v>
      </c>
      <c r="D20" s="37">
        <v>0</v>
      </c>
      <c r="E20" s="37">
        <v>1</v>
      </c>
      <c r="F20" s="37">
        <v>1</v>
      </c>
      <c r="G20" s="37">
        <v>1</v>
      </c>
      <c r="H20" s="37">
        <v>0</v>
      </c>
      <c r="I20" s="37">
        <v>7</v>
      </c>
      <c r="J20" s="37">
        <v>5</v>
      </c>
      <c r="K20" s="37">
        <v>5</v>
      </c>
      <c r="L20" s="37">
        <v>6</v>
      </c>
      <c r="M20" s="37">
        <v>7</v>
      </c>
      <c r="N20" s="37">
        <v>8</v>
      </c>
      <c r="O20" s="37">
        <v>9</v>
      </c>
      <c r="P20" s="37">
        <v>2</v>
      </c>
      <c r="Q20" s="37">
        <v>5</v>
      </c>
      <c r="R20" s="37">
        <v>1</v>
      </c>
      <c r="S20" s="32">
        <v>2</v>
      </c>
      <c r="T20" s="38">
        <v>60</v>
      </c>
      <c r="U20" s="36">
        <v>5</v>
      </c>
      <c r="V20" s="32">
        <v>55</v>
      </c>
      <c r="W20" s="35">
        <f t="shared" si="1"/>
        <v>1</v>
      </c>
      <c r="X20" s="36">
        <v>1</v>
      </c>
      <c r="Y20" s="37">
        <v>0</v>
      </c>
      <c r="Z20" s="32">
        <v>0</v>
      </c>
      <c r="AA20" s="43">
        <f t="shared" si="2"/>
        <v>30</v>
      </c>
      <c r="AB20" s="36">
        <v>8</v>
      </c>
      <c r="AC20" s="40">
        <v>22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43</v>
      </c>
      <c r="C22" s="36">
        <v>0</v>
      </c>
      <c r="D22" s="37">
        <v>0</v>
      </c>
      <c r="E22" s="37">
        <v>0</v>
      </c>
      <c r="F22" s="37">
        <v>1</v>
      </c>
      <c r="G22" s="37">
        <v>2</v>
      </c>
      <c r="H22" s="37">
        <v>4</v>
      </c>
      <c r="I22" s="37">
        <v>1</v>
      </c>
      <c r="J22" s="37">
        <v>2</v>
      </c>
      <c r="K22" s="37">
        <v>2</v>
      </c>
      <c r="L22" s="37">
        <v>5</v>
      </c>
      <c r="M22" s="37">
        <v>5</v>
      </c>
      <c r="N22" s="37">
        <v>4</v>
      </c>
      <c r="O22" s="37">
        <v>5</v>
      </c>
      <c r="P22" s="37">
        <v>7</v>
      </c>
      <c r="Q22" s="37">
        <v>1</v>
      </c>
      <c r="R22" s="37">
        <v>2</v>
      </c>
      <c r="S22" s="32">
        <v>2</v>
      </c>
      <c r="T22" s="38">
        <v>43</v>
      </c>
      <c r="U22" s="36">
        <v>16</v>
      </c>
      <c r="V22" s="32">
        <v>27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22</v>
      </c>
      <c r="AB22" s="36">
        <v>15</v>
      </c>
      <c r="AC22" s="40">
        <v>7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48</v>
      </c>
      <c r="C32" s="36">
        <v>3</v>
      </c>
      <c r="D32" s="37">
        <v>0</v>
      </c>
      <c r="E32" s="37">
        <v>3</v>
      </c>
      <c r="F32" s="37">
        <v>2</v>
      </c>
      <c r="G32" s="37">
        <v>2</v>
      </c>
      <c r="H32" s="37">
        <v>0</v>
      </c>
      <c r="I32" s="37">
        <v>2</v>
      </c>
      <c r="J32" s="37">
        <v>1</v>
      </c>
      <c r="K32" s="37">
        <v>2</v>
      </c>
      <c r="L32" s="37">
        <v>5</v>
      </c>
      <c r="M32" s="37">
        <v>2</v>
      </c>
      <c r="N32" s="37">
        <v>4</v>
      </c>
      <c r="O32" s="37">
        <v>5</v>
      </c>
      <c r="P32" s="37">
        <v>1</v>
      </c>
      <c r="Q32" s="37">
        <v>1</v>
      </c>
      <c r="R32" s="37">
        <v>4</v>
      </c>
      <c r="S32" s="32">
        <v>11</v>
      </c>
      <c r="T32" s="38">
        <v>48</v>
      </c>
      <c r="U32" s="36">
        <v>21</v>
      </c>
      <c r="V32" s="32">
        <v>27</v>
      </c>
      <c r="W32" s="35">
        <f t="shared" si="1"/>
        <v>4</v>
      </c>
      <c r="X32" s="36">
        <v>3</v>
      </c>
      <c r="Y32" s="37">
        <v>1</v>
      </c>
      <c r="Z32" s="32">
        <v>0</v>
      </c>
      <c r="AA32" s="43">
        <f t="shared" si="2"/>
        <v>17</v>
      </c>
      <c r="AB32" s="36">
        <v>11</v>
      </c>
      <c r="AC32" s="40">
        <v>6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131</v>
      </c>
      <c r="C39" s="46">
        <v>34</v>
      </c>
      <c r="D39" s="45">
        <v>41</v>
      </c>
      <c r="E39" s="45">
        <v>52</v>
      </c>
      <c r="F39" s="45">
        <v>4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131</v>
      </c>
      <c r="U39" s="36">
        <v>86</v>
      </c>
      <c r="V39" s="32">
        <v>45</v>
      </c>
      <c r="W39" s="35">
        <f>SUM(X39+Y39+Z39)</f>
        <v>36</v>
      </c>
      <c r="X39" s="36">
        <v>24</v>
      </c>
      <c r="Y39" s="37">
        <v>12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208</v>
      </c>
      <c r="C40" s="46">
        <v>0</v>
      </c>
      <c r="D40" s="45">
        <v>0</v>
      </c>
      <c r="E40" s="45">
        <v>0</v>
      </c>
      <c r="F40" s="37">
        <v>18</v>
      </c>
      <c r="G40" s="37">
        <v>1</v>
      </c>
      <c r="H40" s="37">
        <v>11</v>
      </c>
      <c r="I40" s="37">
        <v>9</v>
      </c>
      <c r="J40" s="37">
        <v>11</v>
      </c>
      <c r="K40" s="37">
        <v>13</v>
      </c>
      <c r="L40" s="37">
        <v>12</v>
      </c>
      <c r="M40" s="37">
        <v>14</v>
      </c>
      <c r="N40" s="37">
        <v>18</v>
      </c>
      <c r="O40" s="37">
        <v>18</v>
      </c>
      <c r="P40" s="37">
        <v>17</v>
      </c>
      <c r="Q40" s="37">
        <v>30</v>
      </c>
      <c r="R40" s="37">
        <v>17</v>
      </c>
      <c r="S40" s="32">
        <v>19</v>
      </c>
      <c r="T40" s="38">
        <v>208</v>
      </c>
      <c r="U40" s="36">
        <v>93</v>
      </c>
      <c r="V40" s="32">
        <v>115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97</v>
      </c>
      <c r="AB40" s="36">
        <v>47</v>
      </c>
      <c r="AC40" s="40">
        <v>50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16</v>
      </c>
      <c r="C42" s="46">
        <v>0</v>
      </c>
      <c r="D42" s="45">
        <v>1</v>
      </c>
      <c r="E42" s="45">
        <v>5</v>
      </c>
      <c r="F42" s="37">
        <v>10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16</v>
      </c>
      <c r="U42" s="36">
        <v>4</v>
      </c>
      <c r="V42" s="32">
        <v>12</v>
      </c>
      <c r="W42" s="35">
        <f>SUM(X42+Y42+Z42)</f>
        <v>3</v>
      </c>
      <c r="X42" s="36">
        <v>1</v>
      </c>
      <c r="Y42" s="37">
        <v>2</v>
      </c>
      <c r="Z42" s="32">
        <v>0</v>
      </c>
      <c r="AA42" s="43">
        <f>SUM(AB42+AC42+AD42)</f>
        <v>7</v>
      </c>
      <c r="AB42" s="36">
        <v>2</v>
      </c>
      <c r="AC42" s="40">
        <v>5</v>
      </c>
      <c r="AD42" s="32">
        <v>0</v>
      </c>
      <c r="AE42" s="31">
        <v>0</v>
      </c>
      <c r="AF42" s="32">
        <v>0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355</v>
      </c>
      <c r="C43" s="36">
        <v>0</v>
      </c>
      <c r="D43" s="37">
        <v>0</v>
      </c>
      <c r="E43" s="37">
        <v>0</v>
      </c>
      <c r="F43" s="37">
        <v>3</v>
      </c>
      <c r="G43" s="37">
        <v>31</v>
      </c>
      <c r="H43" s="37">
        <v>32</v>
      </c>
      <c r="I43" s="37">
        <v>26</v>
      </c>
      <c r="J43" s="37">
        <v>55</v>
      </c>
      <c r="K43" s="37">
        <v>37</v>
      </c>
      <c r="L43" s="37">
        <v>48</v>
      </c>
      <c r="M43" s="37">
        <v>25</v>
      </c>
      <c r="N43" s="37">
        <v>28</v>
      </c>
      <c r="O43" s="37">
        <v>43</v>
      </c>
      <c r="P43" s="37">
        <v>12</v>
      </c>
      <c r="Q43" s="37">
        <v>9</v>
      </c>
      <c r="R43" s="37">
        <v>3</v>
      </c>
      <c r="S43" s="32">
        <v>3</v>
      </c>
      <c r="T43" s="38">
        <v>355</v>
      </c>
      <c r="U43" s="36">
        <v>161</v>
      </c>
      <c r="V43" s="32">
        <v>194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51</v>
      </c>
      <c r="AB43" s="36">
        <v>12</v>
      </c>
      <c r="AC43" s="40">
        <v>39</v>
      </c>
      <c r="AD43" s="32">
        <v>0</v>
      </c>
      <c r="AE43" s="31">
        <v>0</v>
      </c>
      <c r="AF43" s="32">
        <v>79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171</v>
      </c>
      <c r="C44" s="36">
        <v>44</v>
      </c>
      <c r="D44" s="37">
        <v>95</v>
      </c>
      <c r="E44" s="37">
        <v>32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171</v>
      </c>
      <c r="U44" s="36">
        <v>151</v>
      </c>
      <c r="V44" s="32">
        <v>20</v>
      </c>
      <c r="W44" s="35">
        <f t="shared" si="10"/>
        <v>69</v>
      </c>
      <c r="X44" s="36">
        <v>19</v>
      </c>
      <c r="Y44" s="37">
        <v>50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626</v>
      </c>
      <c r="C45" s="36">
        <v>2</v>
      </c>
      <c r="D45" s="37">
        <v>0</v>
      </c>
      <c r="E45" s="37">
        <v>1</v>
      </c>
      <c r="F45" s="37">
        <v>6</v>
      </c>
      <c r="G45" s="37">
        <v>12</v>
      </c>
      <c r="H45" s="37">
        <v>22</v>
      </c>
      <c r="I45" s="37">
        <v>15</v>
      </c>
      <c r="J45" s="37">
        <v>34</v>
      </c>
      <c r="K45" s="37">
        <v>43</v>
      </c>
      <c r="L45" s="37">
        <v>54</v>
      </c>
      <c r="M45" s="37">
        <v>53</v>
      </c>
      <c r="N45" s="37">
        <v>68</v>
      </c>
      <c r="O45" s="37">
        <v>83</v>
      </c>
      <c r="P45" s="37">
        <v>76</v>
      </c>
      <c r="Q45" s="37">
        <v>70</v>
      </c>
      <c r="R45" s="37">
        <v>39</v>
      </c>
      <c r="S45" s="32">
        <v>48</v>
      </c>
      <c r="T45" s="38">
        <v>626</v>
      </c>
      <c r="U45" s="36">
        <v>203</v>
      </c>
      <c r="V45" s="32">
        <v>423</v>
      </c>
      <c r="W45" s="35">
        <f t="shared" si="10"/>
        <v>1</v>
      </c>
      <c r="X45" s="36">
        <v>1</v>
      </c>
      <c r="Y45" s="37">
        <v>0</v>
      </c>
      <c r="Z45" s="32">
        <v>0</v>
      </c>
      <c r="AA45" s="43">
        <f t="shared" si="11"/>
        <v>235</v>
      </c>
      <c r="AB45" s="36">
        <v>124</v>
      </c>
      <c r="AC45" s="40">
        <v>111</v>
      </c>
      <c r="AD45" s="32">
        <v>0</v>
      </c>
      <c r="AE45" s="31">
        <v>1</v>
      </c>
      <c r="AF45" s="32">
        <v>53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/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32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2</v>
      </c>
      <c r="N52" s="37">
        <v>5</v>
      </c>
      <c r="O52" s="37">
        <v>5</v>
      </c>
      <c r="P52" s="37">
        <v>6</v>
      </c>
      <c r="Q52" s="37">
        <v>4</v>
      </c>
      <c r="R52" s="37">
        <v>4</v>
      </c>
      <c r="S52" s="32">
        <v>5</v>
      </c>
      <c r="T52" s="38">
        <v>32</v>
      </c>
      <c r="U52" s="36">
        <v>14</v>
      </c>
      <c r="V52" s="32">
        <v>18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21</v>
      </c>
      <c r="AB52" s="36">
        <v>7</v>
      </c>
      <c r="AC52" s="40">
        <v>14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215</v>
      </c>
      <c r="C55" s="36">
        <v>0</v>
      </c>
      <c r="D55" s="37">
        <v>0</v>
      </c>
      <c r="E55" s="37">
        <v>0</v>
      </c>
      <c r="F55" s="37">
        <v>1</v>
      </c>
      <c r="G55" s="37">
        <v>0</v>
      </c>
      <c r="H55" s="37">
        <v>5</v>
      </c>
      <c r="I55" s="37">
        <v>4</v>
      </c>
      <c r="J55" s="37">
        <v>3</v>
      </c>
      <c r="K55" s="37">
        <v>6</v>
      </c>
      <c r="L55" s="37">
        <v>8</v>
      </c>
      <c r="M55" s="37">
        <v>15</v>
      </c>
      <c r="N55" s="37">
        <v>21</v>
      </c>
      <c r="O55" s="37">
        <v>28</v>
      </c>
      <c r="P55" s="37">
        <v>21</v>
      </c>
      <c r="Q55" s="37">
        <v>30</v>
      </c>
      <c r="R55" s="37">
        <v>25</v>
      </c>
      <c r="S55" s="32">
        <v>48</v>
      </c>
      <c r="T55" s="38">
        <v>215</v>
      </c>
      <c r="U55" s="36">
        <v>117</v>
      </c>
      <c r="V55" s="32">
        <v>98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149</v>
      </c>
      <c r="AB55" s="36">
        <v>2</v>
      </c>
      <c r="AC55" s="40">
        <v>147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127</v>
      </c>
      <c r="C56" s="36">
        <v>0</v>
      </c>
      <c r="D56" s="37">
        <v>0</v>
      </c>
      <c r="E56" s="37">
        <v>0</v>
      </c>
      <c r="F56" s="37">
        <v>3</v>
      </c>
      <c r="G56" s="37">
        <v>13</v>
      </c>
      <c r="H56" s="37">
        <v>30</v>
      </c>
      <c r="I56" s="37">
        <v>52</v>
      </c>
      <c r="J56" s="37">
        <v>20</v>
      </c>
      <c r="K56" s="37">
        <v>9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127</v>
      </c>
      <c r="U56" s="36">
        <v>0</v>
      </c>
      <c r="V56" s="32">
        <v>127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52</v>
      </c>
      <c r="AB56" s="36">
        <v>32</v>
      </c>
      <c r="AC56" s="40">
        <v>20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99</v>
      </c>
      <c r="C57" s="36">
        <v>1</v>
      </c>
      <c r="D57" s="37">
        <v>31</v>
      </c>
      <c r="E57" s="37">
        <v>43</v>
      </c>
      <c r="F57" s="37">
        <v>22</v>
      </c>
      <c r="G57" s="37">
        <v>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99</v>
      </c>
      <c r="U57" s="36">
        <v>0</v>
      </c>
      <c r="V57" s="32">
        <v>99</v>
      </c>
      <c r="W57" s="35">
        <f t="shared" si="10"/>
        <v>30</v>
      </c>
      <c r="X57" s="36">
        <v>14</v>
      </c>
      <c r="Y57" s="37">
        <v>16</v>
      </c>
      <c r="Z57" s="32">
        <v>0</v>
      </c>
      <c r="AA57" s="43">
        <f t="shared" si="11"/>
        <v>9</v>
      </c>
      <c r="AB57" s="36">
        <v>3</v>
      </c>
      <c r="AC57" s="40">
        <v>6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244</v>
      </c>
      <c r="C58" s="36">
        <v>0</v>
      </c>
      <c r="D58" s="37">
        <v>0</v>
      </c>
      <c r="E58" s="37">
        <v>0</v>
      </c>
      <c r="F58" s="37">
        <v>2</v>
      </c>
      <c r="G58" s="37">
        <v>8</v>
      </c>
      <c r="H58" s="37">
        <v>16</v>
      </c>
      <c r="I58" s="37">
        <v>30</v>
      </c>
      <c r="J58" s="37">
        <v>28</v>
      </c>
      <c r="K58" s="37">
        <v>22</v>
      </c>
      <c r="L58" s="37">
        <v>30</v>
      </c>
      <c r="M58" s="37">
        <v>27</v>
      </c>
      <c r="N58" s="37">
        <v>28</v>
      </c>
      <c r="O58" s="37">
        <v>19</v>
      </c>
      <c r="P58" s="37">
        <v>18</v>
      </c>
      <c r="Q58" s="37">
        <v>9</v>
      </c>
      <c r="R58" s="37">
        <v>2</v>
      </c>
      <c r="S58" s="32">
        <v>5</v>
      </c>
      <c r="T58" s="38">
        <v>244</v>
      </c>
      <c r="U58" s="36">
        <v>4</v>
      </c>
      <c r="V58" s="32">
        <v>240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76</v>
      </c>
      <c r="AB58" s="36">
        <v>16</v>
      </c>
      <c r="AC58" s="40">
        <v>60</v>
      </c>
      <c r="AD58" s="32">
        <v>0</v>
      </c>
      <c r="AE58" s="31">
        <v>0</v>
      </c>
      <c r="AF58" s="32">
        <v>49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389</v>
      </c>
      <c r="C59" s="36">
        <v>3</v>
      </c>
      <c r="D59" s="37">
        <v>0</v>
      </c>
      <c r="E59" s="37">
        <v>0</v>
      </c>
      <c r="F59" s="37">
        <v>2</v>
      </c>
      <c r="G59" s="37">
        <v>2</v>
      </c>
      <c r="H59" s="37">
        <v>0</v>
      </c>
      <c r="I59" s="37">
        <v>2</v>
      </c>
      <c r="J59" s="37">
        <v>1</v>
      </c>
      <c r="K59" s="37">
        <v>3</v>
      </c>
      <c r="L59" s="37">
        <v>5</v>
      </c>
      <c r="M59" s="37">
        <v>13</v>
      </c>
      <c r="N59" s="37">
        <v>9</v>
      </c>
      <c r="O59" s="37">
        <v>33</v>
      </c>
      <c r="P59" s="37">
        <v>53</v>
      </c>
      <c r="Q59" s="37">
        <v>85</v>
      </c>
      <c r="R59" s="37">
        <v>88</v>
      </c>
      <c r="S59" s="32">
        <v>90</v>
      </c>
      <c r="T59" s="38">
        <v>389</v>
      </c>
      <c r="U59" s="36">
        <v>143</v>
      </c>
      <c r="V59" s="32">
        <v>246</v>
      </c>
      <c r="W59" s="35">
        <f t="shared" si="10"/>
        <v>0</v>
      </c>
      <c r="X59" s="36">
        <v>0</v>
      </c>
      <c r="Y59" s="37">
        <v>0</v>
      </c>
      <c r="Z59" s="32">
        <v>0</v>
      </c>
      <c r="AA59" s="43">
        <f t="shared" si="11"/>
        <v>177</v>
      </c>
      <c r="AB59" s="36">
        <v>4</v>
      </c>
      <c r="AC59" s="40">
        <v>173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228</v>
      </c>
      <c r="C60" s="36">
        <v>11</v>
      </c>
      <c r="D60" s="37">
        <v>21</v>
      </c>
      <c r="E60" s="37">
        <v>25</v>
      </c>
      <c r="F60" s="37">
        <v>17</v>
      </c>
      <c r="G60" s="37">
        <v>1</v>
      </c>
      <c r="H60" s="37">
        <v>2</v>
      </c>
      <c r="I60" s="37">
        <v>13</v>
      </c>
      <c r="J60" s="37">
        <v>6</v>
      </c>
      <c r="K60" s="37">
        <v>10</v>
      </c>
      <c r="L60" s="37">
        <v>4</v>
      </c>
      <c r="M60" s="37">
        <v>6</v>
      </c>
      <c r="N60" s="37">
        <v>6</v>
      </c>
      <c r="O60" s="37">
        <v>7</v>
      </c>
      <c r="P60" s="37">
        <v>23</v>
      </c>
      <c r="Q60" s="37">
        <v>21</v>
      </c>
      <c r="R60" s="37">
        <v>27</v>
      </c>
      <c r="S60" s="32">
        <v>28</v>
      </c>
      <c r="T60" s="38">
        <v>228</v>
      </c>
      <c r="U60" s="36">
        <v>121</v>
      </c>
      <c r="V60" s="32">
        <v>107</v>
      </c>
      <c r="W60" s="35">
        <f t="shared" si="10"/>
        <v>31</v>
      </c>
      <c r="X60" s="36">
        <v>11</v>
      </c>
      <c r="Y60" s="37">
        <v>20</v>
      </c>
      <c r="Z60" s="32">
        <v>0</v>
      </c>
      <c r="AA60" s="43">
        <f t="shared" si="11"/>
        <v>89</v>
      </c>
      <c r="AB60" s="36">
        <v>24</v>
      </c>
      <c r="AC60" s="40">
        <v>65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189</v>
      </c>
      <c r="C61" s="36">
        <v>61</v>
      </c>
      <c r="D61" s="37">
        <v>52</v>
      </c>
      <c r="E61" s="37">
        <v>75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189</v>
      </c>
      <c r="U61" s="36">
        <v>88</v>
      </c>
      <c r="V61" s="32">
        <v>101</v>
      </c>
      <c r="W61" s="35">
        <f t="shared" si="10"/>
        <v>93</v>
      </c>
      <c r="X61" s="36">
        <v>26</v>
      </c>
      <c r="Y61" s="37">
        <v>67</v>
      </c>
      <c r="Z61" s="32">
        <v>0</v>
      </c>
      <c r="AA61" s="43">
        <f t="shared" si="11"/>
        <v>1</v>
      </c>
      <c r="AB61" s="36">
        <v>0</v>
      </c>
      <c r="AC61" s="40">
        <v>1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714</v>
      </c>
      <c r="C62" s="36">
        <v>0</v>
      </c>
      <c r="D62" s="37">
        <v>0</v>
      </c>
      <c r="E62" s="37">
        <v>2</v>
      </c>
      <c r="F62" s="37">
        <v>40</v>
      </c>
      <c r="G62" s="37">
        <v>14</v>
      </c>
      <c r="H62" s="37">
        <v>29</v>
      </c>
      <c r="I62" s="37">
        <v>30</v>
      </c>
      <c r="J62" s="37">
        <v>26</v>
      </c>
      <c r="K62" s="37">
        <v>36</v>
      </c>
      <c r="L62" s="37">
        <v>42</v>
      </c>
      <c r="M62" s="37">
        <v>65</v>
      </c>
      <c r="N62" s="37">
        <v>79</v>
      </c>
      <c r="O62" s="37">
        <v>82</v>
      </c>
      <c r="P62" s="37">
        <v>91</v>
      </c>
      <c r="Q62" s="37">
        <v>79</v>
      </c>
      <c r="R62" s="37">
        <v>56</v>
      </c>
      <c r="S62" s="32">
        <v>43</v>
      </c>
      <c r="T62" s="38">
        <v>714</v>
      </c>
      <c r="U62" s="36">
        <v>295</v>
      </c>
      <c r="V62" s="32">
        <v>419</v>
      </c>
      <c r="W62" s="35">
        <f>SUM(X62+Y62+Z62)</f>
        <v>0</v>
      </c>
      <c r="X62" s="36">
        <v>0</v>
      </c>
      <c r="Y62" s="37">
        <v>0</v>
      </c>
      <c r="Z62" s="32">
        <v>0</v>
      </c>
      <c r="AA62" s="43">
        <f t="shared" si="11"/>
        <v>258</v>
      </c>
      <c r="AB62" s="36">
        <v>123</v>
      </c>
      <c r="AC62" s="40">
        <v>135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229</v>
      </c>
      <c r="C64" s="36">
        <v>0</v>
      </c>
      <c r="D64" s="37">
        <v>0</v>
      </c>
      <c r="E64" s="37">
        <v>0</v>
      </c>
      <c r="F64" s="37">
        <v>4</v>
      </c>
      <c r="G64" s="37">
        <v>1</v>
      </c>
      <c r="H64" s="37">
        <v>2</v>
      </c>
      <c r="I64" s="37">
        <v>4</v>
      </c>
      <c r="J64" s="37">
        <v>3</v>
      </c>
      <c r="K64" s="37">
        <v>8</v>
      </c>
      <c r="L64" s="37">
        <v>9</v>
      </c>
      <c r="M64" s="37">
        <v>5</v>
      </c>
      <c r="N64" s="37">
        <v>18</v>
      </c>
      <c r="O64" s="37">
        <v>26</v>
      </c>
      <c r="P64" s="37">
        <v>29</v>
      </c>
      <c r="Q64" s="37">
        <v>46</v>
      </c>
      <c r="R64" s="37">
        <v>42</v>
      </c>
      <c r="S64" s="32">
        <v>32</v>
      </c>
      <c r="T64" s="38">
        <v>229</v>
      </c>
      <c r="U64" s="36">
        <v>186</v>
      </c>
      <c r="V64" s="32">
        <v>43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59</v>
      </c>
      <c r="AB64" s="36">
        <v>35</v>
      </c>
      <c r="AC64" s="40">
        <v>24</v>
      </c>
      <c r="AD64" s="32">
        <v>0</v>
      </c>
      <c r="AE64" s="31">
        <v>0</v>
      </c>
      <c r="AF64" s="32">
        <v>81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17</v>
      </c>
      <c r="C66" s="36">
        <v>0</v>
      </c>
      <c r="D66" s="37">
        <v>0</v>
      </c>
      <c r="E66" s="37">
        <v>0</v>
      </c>
      <c r="F66" s="37">
        <v>0</v>
      </c>
      <c r="G66" s="37">
        <v>1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2</v>
      </c>
      <c r="N66" s="37">
        <v>1</v>
      </c>
      <c r="O66" s="37">
        <v>5</v>
      </c>
      <c r="P66" s="37">
        <v>1</v>
      </c>
      <c r="Q66" s="37">
        <v>2</v>
      </c>
      <c r="R66" s="37">
        <v>2</v>
      </c>
      <c r="S66" s="32">
        <v>3</v>
      </c>
      <c r="T66" s="38">
        <v>17</v>
      </c>
      <c r="U66" s="36">
        <v>6</v>
      </c>
      <c r="V66" s="32">
        <v>11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7</v>
      </c>
      <c r="AB66" s="36">
        <v>0</v>
      </c>
      <c r="AC66" s="40">
        <v>7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976" t="s">
        <v>99</v>
      </c>
      <c r="B72" s="977">
        <f t="shared" ref="B72:AA72" si="12">SUM(B12:B71)</f>
        <v>6113</v>
      </c>
      <c r="C72" s="65">
        <f>SUM(C12:C71)</f>
        <v>380</v>
      </c>
      <c r="D72" s="66">
        <f t="shared" si="12"/>
        <v>324</v>
      </c>
      <c r="E72" s="66">
        <f t="shared" si="12"/>
        <v>321</v>
      </c>
      <c r="F72" s="66">
        <f t="shared" si="12"/>
        <v>188</v>
      </c>
      <c r="G72" s="66">
        <f t="shared" si="12"/>
        <v>126</v>
      </c>
      <c r="H72" s="66">
        <f t="shared" si="12"/>
        <v>206</v>
      </c>
      <c r="I72" s="66">
        <f t="shared" si="12"/>
        <v>277</v>
      </c>
      <c r="J72" s="66">
        <f t="shared" si="12"/>
        <v>280</v>
      </c>
      <c r="K72" s="66">
        <f t="shared" si="12"/>
        <v>277</v>
      </c>
      <c r="L72" s="66">
        <f t="shared" si="12"/>
        <v>323</v>
      </c>
      <c r="M72" s="66">
        <f t="shared" si="12"/>
        <v>349</v>
      </c>
      <c r="N72" s="66">
        <f t="shared" si="12"/>
        <v>427</v>
      </c>
      <c r="O72" s="66">
        <f t="shared" si="12"/>
        <v>507</v>
      </c>
      <c r="P72" s="66">
        <f t="shared" si="12"/>
        <v>536</v>
      </c>
      <c r="Q72" s="66">
        <f t="shared" si="12"/>
        <v>561</v>
      </c>
      <c r="R72" s="66">
        <f t="shared" si="12"/>
        <v>496</v>
      </c>
      <c r="S72" s="67">
        <f t="shared" si="12"/>
        <v>535</v>
      </c>
      <c r="T72" s="68">
        <f t="shared" si="12"/>
        <v>6113</v>
      </c>
      <c r="U72" s="69">
        <f t="shared" si="12"/>
        <v>2536</v>
      </c>
      <c r="V72" s="67">
        <f t="shared" si="12"/>
        <v>3577</v>
      </c>
      <c r="W72" s="69">
        <f t="shared" si="12"/>
        <v>379</v>
      </c>
      <c r="X72" s="69">
        <f t="shared" si="12"/>
        <v>139</v>
      </c>
      <c r="Y72" s="66">
        <f t="shared" si="12"/>
        <v>240</v>
      </c>
      <c r="Z72" s="68">
        <f t="shared" si="12"/>
        <v>0</v>
      </c>
      <c r="AA72" s="70">
        <f t="shared" si="12"/>
        <v>1845</v>
      </c>
      <c r="AB72" s="69">
        <f>SUM(AB12:AB71)</f>
        <v>570</v>
      </c>
      <c r="AC72" s="66">
        <f>SUM(AC12:AC71)</f>
        <v>1274</v>
      </c>
      <c r="AD72" s="67">
        <f>SUM(AD12:AD71)</f>
        <v>1</v>
      </c>
      <c r="AE72" s="71">
        <f>SUM(AE12:AE71)</f>
        <v>12</v>
      </c>
      <c r="AF72" s="72">
        <f>SUM(AF12:AF71)</f>
        <v>590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1135" t="s">
        <v>101</v>
      </c>
      <c r="B74" s="1138" t="s">
        <v>102</v>
      </c>
      <c r="C74" s="539"/>
      <c r="D74" s="539"/>
      <c r="E74" s="1139"/>
      <c r="F74" s="1138" t="s">
        <v>103</v>
      </c>
      <c r="G74" s="539"/>
      <c r="H74" s="539"/>
      <c r="I74" s="1139"/>
      <c r="J74" s="539" t="s">
        <v>104</v>
      </c>
      <c r="K74" s="539"/>
      <c r="L74" s="539"/>
      <c r="M74" s="1139"/>
      <c r="N74" s="981" t="s">
        <v>105</v>
      </c>
      <c r="O74" s="1140"/>
      <c r="P74" s="983"/>
      <c r="Q74" s="1132" t="s">
        <v>106</v>
      </c>
      <c r="R74" s="1134"/>
      <c r="S74" s="1132" t="s">
        <v>107</v>
      </c>
      <c r="T74" s="1134"/>
      <c r="U74" s="1132" t="s">
        <v>108</v>
      </c>
      <c r="V74" s="1134"/>
      <c r="W74" s="1135" t="s">
        <v>109</v>
      </c>
      <c r="X74" s="1132" t="s">
        <v>110</v>
      </c>
      <c r="Y74" s="1134"/>
      <c r="Z74" s="1132" t="s">
        <v>111</v>
      </c>
      <c r="AA74" s="1134"/>
      <c r="AB74" s="984" t="s">
        <v>112</v>
      </c>
      <c r="AC74" s="985"/>
      <c r="AD74" s="1135" t="s">
        <v>113</v>
      </c>
      <c r="AE74" s="1141" t="s">
        <v>114</v>
      </c>
      <c r="AF74" s="1142"/>
      <c r="AG74" s="988" t="s">
        <v>115</v>
      </c>
      <c r="AH74" s="988"/>
      <c r="AI74" s="988"/>
    </row>
    <row r="75" spans="1:66" ht="63" x14ac:dyDescent="0.25">
      <c r="A75" s="494"/>
      <c r="B75" s="1143" t="s">
        <v>32</v>
      </c>
      <c r="C75" s="990" t="s">
        <v>33</v>
      </c>
      <c r="D75" s="991" t="s">
        <v>116</v>
      </c>
      <c r="E75" s="992" t="s">
        <v>36</v>
      </c>
      <c r="F75" s="993" t="s">
        <v>32</v>
      </c>
      <c r="G75" s="990" t="s">
        <v>33</v>
      </c>
      <c r="H75" s="991" t="s">
        <v>116</v>
      </c>
      <c r="I75" s="992" t="s">
        <v>36</v>
      </c>
      <c r="J75" s="1143" t="s">
        <v>32</v>
      </c>
      <c r="K75" s="990" t="s">
        <v>33</v>
      </c>
      <c r="L75" s="991" t="s">
        <v>116</v>
      </c>
      <c r="M75" s="991" t="s">
        <v>36</v>
      </c>
      <c r="N75" s="80" t="s">
        <v>32</v>
      </c>
      <c r="O75" s="81" t="s">
        <v>11</v>
      </c>
      <c r="P75" s="82" t="s">
        <v>117</v>
      </c>
      <c r="Q75" s="994" t="s">
        <v>37</v>
      </c>
      <c r="R75" s="995" t="s">
        <v>38</v>
      </c>
      <c r="S75" s="994" t="s">
        <v>37</v>
      </c>
      <c r="T75" s="995" t="s">
        <v>38</v>
      </c>
      <c r="U75" s="994" t="s">
        <v>118</v>
      </c>
      <c r="V75" s="995" t="s">
        <v>119</v>
      </c>
      <c r="W75" s="494"/>
      <c r="X75" s="994" t="s">
        <v>37</v>
      </c>
      <c r="Y75" s="995" t="s">
        <v>38</v>
      </c>
      <c r="Z75" s="996" t="s">
        <v>120</v>
      </c>
      <c r="AA75" s="996" t="s">
        <v>121</v>
      </c>
      <c r="AB75" s="427" t="s">
        <v>122</v>
      </c>
      <c r="AC75" s="427" t="s">
        <v>123</v>
      </c>
      <c r="AD75" s="494"/>
      <c r="AE75" s="997" t="s">
        <v>11</v>
      </c>
      <c r="AF75" s="998" t="s">
        <v>117</v>
      </c>
      <c r="AG75" s="999" t="s">
        <v>124</v>
      </c>
      <c r="AH75" s="1000" t="s">
        <v>125</v>
      </c>
      <c r="AI75" s="1001" t="s">
        <v>126</v>
      </c>
    </row>
    <row r="76" spans="1:66" x14ac:dyDescent="0.25">
      <c r="A76" s="23" t="s">
        <v>39</v>
      </c>
      <c r="B76" s="1144">
        <f>SUM(C76:E76)</f>
        <v>0</v>
      </c>
      <c r="C76" s="1145"/>
      <c r="D76" s="1146"/>
      <c r="E76" s="1146"/>
      <c r="F76" s="1144">
        <f>SUM(G76:I76)</f>
        <v>0</v>
      </c>
      <c r="G76" s="1145"/>
      <c r="H76" s="1146"/>
      <c r="I76" s="1146"/>
      <c r="J76" s="1144">
        <f>SUM(K76:M76)</f>
        <v>18</v>
      </c>
      <c r="K76" s="1145">
        <v>18</v>
      </c>
      <c r="L76" s="1146">
        <v>0</v>
      </c>
      <c r="M76" s="1147">
        <v>0</v>
      </c>
      <c r="N76" s="1006">
        <f>SUM(O76:P76)</f>
        <v>20</v>
      </c>
      <c r="O76" s="92">
        <v>20</v>
      </c>
      <c r="P76" s="93">
        <v>0</v>
      </c>
      <c r="Q76" s="31">
        <v>0</v>
      </c>
      <c r="R76" s="32">
        <v>0</v>
      </c>
      <c r="S76" s="1007">
        <v>11</v>
      </c>
      <c r="T76" s="1008">
        <v>3</v>
      </c>
      <c r="U76" s="1009">
        <v>12</v>
      </c>
      <c r="V76" s="1008">
        <v>22</v>
      </c>
      <c r="W76" s="94">
        <v>223</v>
      </c>
      <c r="X76" s="31">
        <v>1</v>
      </c>
      <c r="Y76" s="32">
        <v>0</v>
      </c>
      <c r="Z76" s="28"/>
      <c r="AA76" s="28"/>
      <c r="AB76" s="28">
        <v>0</v>
      </c>
      <c r="AC76" s="28"/>
      <c r="AD76" s="28"/>
      <c r="AE76" s="95"/>
      <c r="AF76" s="96"/>
      <c r="AG76" s="1007"/>
      <c r="AH76" s="1010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72</v>
      </c>
      <c r="K77" s="98">
        <v>66</v>
      </c>
      <c r="L77" s="99">
        <v>6</v>
      </c>
      <c r="M77" s="100">
        <v>0</v>
      </c>
      <c r="N77" s="101">
        <f t="shared" ref="N77:N135" si="14">SUM(O77:P77)</f>
        <v>80</v>
      </c>
      <c r="O77" s="102">
        <v>0</v>
      </c>
      <c r="P77" s="103">
        <v>80</v>
      </c>
      <c r="Q77" s="31">
        <v>0</v>
      </c>
      <c r="R77" s="32">
        <v>13</v>
      </c>
      <c r="S77" s="36">
        <v>0</v>
      </c>
      <c r="T77" s="32">
        <v>73</v>
      </c>
      <c r="U77" s="40">
        <v>47</v>
      </c>
      <c r="V77" s="32">
        <v>94</v>
      </c>
      <c r="W77" s="94">
        <v>1355</v>
      </c>
      <c r="X77" s="31">
        <v>0</v>
      </c>
      <c r="Y77" s="32">
        <v>31</v>
      </c>
      <c r="Z77" s="28"/>
      <c r="AA77" s="28"/>
      <c r="AB77" s="28">
        <v>0</v>
      </c>
      <c r="AC77" s="28"/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/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2</v>
      </c>
      <c r="V79" s="32">
        <v>6</v>
      </c>
      <c r="W79" s="94">
        <v>3</v>
      </c>
      <c r="X79" s="31">
        <v>0</v>
      </c>
      <c r="Y79" s="32">
        <v>0</v>
      </c>
      <c r="Z79" s="28"/>
      <c r="AA79" s="28"/>
      <c r="AB79" s="28">
        <v>0</v>
      </c>
      <c r="AC79" s="28"/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14</v>
      </c>
      <c r="K80" s="36">
        <v>14</v>
      </c>
      <c r="L80" s="37">
        <v>0</v>
      </c>
      <c r="M80" s="104">
        <v>0</v>
      </c>
      <c r="N80" s="101">
        <f t="shared" si="14"/>
        <v>16</v>
      </c>
      <c r="O80" s="40">
        <v>0</v>
      </c>
      <c r="P80" s="94">
        <v>16</v>
      </c>
      <c r="Q80" s="31">
        <v>0</v>
      </c>
      <c r="R80" s="32">
        <v>6</v>
      </c>
      <c r="S80" s="36">
        <v>0</v>
      </c>
      <c r="T80" s="32">
        <v>13</v>
      </c>
      <c r="U80" s="40">
        <v>1</v>
      </c>
      <c r="V80" s="32">
        <v>5</v>
      </c>
      <c r="W80" s="94">
        <v>32</v>
      </c>
      <c r="X80" s="31">
        <v>0</v>
      </c>
      <c r="Y80" s="32">
        <v>0</v>
      </c>
      <c r="Z80" s="28"/>
      <c r="AA80" s="28"/>
      <c r="AB80" s="28">
        <v>0</v>
      </c>
      <c r="AC80" s="28"/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5</v>
      </c>
      <c r="T81" s="32">
        <v>0</v>
      </c>
      <c r="U81" s="40">
        <v>0</v>
      </c>
      <c r="V81" s="32">
        <v>0</v>
      </c>
      <c r="W81" s="94">
        <v>80</v>
      </c>
      <c r="X81" s="31">
        <v>10</v>
      </c>
      <c r="Y81" s="32">
        <v>0</v>
      </c>
      <c r="Z81" s="28"/>
      <c r="AA81" s="28"/>
      <c r="AB81" s="28">
        <v>0</v>
      </c>
      <c r="AC81" s="28"/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16</v>
      </c>
      <c r="K82" s="36">
        <v>14</v>
      </c>
      <c r="L82" s="37">
        <v>2</v>
      </c>
      <c r="M82" s="104">
        <v>0</v>
      </c>
      <c r="N82" s="101">
        <f t="shared" si="14"/>
        <v>16</v>
      </c>
      <c r="O82" s="40">
        <v>0</v>
      </c>
      <c r="P82" s="94">
        <v>16</v>
      </c>
      <c r="Q82" s="31">
        <v>0</v>
      </c>
      <c r="R82" s="32">
        <v>0</v>
      </c>
      <c r="S82" s="36">
        <v>0</v>
      </c>
      <c r="T82" s="32">
        <v>10</v>
      </c>
      <c r="U82" s="40">
        <v>13</v>
      </c>
      <c r="V82" s="32">
        <v>21</v>
      </c>
      <c r="W82" s="94">
        <v>418</v>
      </c>
      <c r="X82" s="31">
        <v>0</v>
      </c>
      <c r="Y82" s="32">
        <v>0</v>
      </c>
      <c r="Z82" s="28"/>
      <c r="AA82" s="28"/>
      <c r="AB82" s="28">
        <v>0</v>
      </c>
      <c r="AC82" s="28"/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/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9</v>
      </c>
      <c r="K84" s="36">
        <v>9</v>
      </c>
      <c r="L84" s="37">
        <v>0</v>
      </c>
      <c r="M84" s="104">
        <v>0</v>
      </c>
      <c r="N84" s="101">
        <f t="shared" si="14"/>
        <v>9</v>
      </c>
      <c r="O84" s="40">
        <v>1</v>
      </c>
      <c r="P84" s="94">
        <v>8</v>
      </c>
      <c r="Q84" s="31">
        <v>0</v>
      </c>
      <c r="R84" s="32">
        <v>0</v>
      </c>
      <c r="S84" s="36">
        <v>0</v>
      </c>
      <c r="T84" s="32">
        <v>2</v>
      </c>
      <c r="U84" s="40">
        <v>3</v>
      </c>
      <c r="V84" s="32">
        <v>3</v>
      </c>
      <c r="W84" s="94">
        <v>3</v>
      </c>
      <c r="X84" s="31">
        <v>0</v>
      </c>
      <c r="Y84" s="32">
        <v>0</v>
      </c>
      <c r="Z84" s="28"/>
      <c r="AA84" s="28"/>
      <c r="AB84" s="28">
        <v>0</v>
      </c>
      <c r="AC84" s="28"/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>
        <v>0</v>
      </c>
      <c r="L85" s="37">
        <v>0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/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16</v>
      </c>
      <c r="K86" s="36">
        <v>16</v>
      </c>
      <c r="L86" s="37">
        <v>0</v>
      </c>
      <c r="M86" s="104">
        <v>0</v>
      </c>
      <c r="N86" s="101">
        <f t="shared" si="14"/>
        <v>16</v>
      </c>
      <c r="O86" s="40">
        <v>0</v>
      </c>
      <c r="P86" s="94">
        <v>16</v>
      </c>
      <c r="Q86" s="31">
        <v>0</v>
      </c>
      <c r="R86" s="32">
        <v>3</v>
      </c>
      <c r="S86" s="36">
        <v>0</v>
      </c>
      <c r="T86" s="32">
        <v>5</v>
      </c>
      <c r="U86" s="40">
        <v>7</v>
      </c>
      <c r="V86" s="32">
        <v>5</v>
      </c>
      <c r="W86" s="94">
        <v>0</v>
      </c>
      <c r="X86" s="31">
        <v>0</v>
      </c>
      <c r="Y86" s="32">
        <v>0</v>
      </c>
      <c r="Z86" s="28"/>
      <c r="AA86" s="28"/>
      <c r="AB86" s="28">
        <v>0</v>
      </c>
      <c r="AC86" s="28"/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/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/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/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/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4</v>
      </c>
      <c r="Z91" s="28"/>
      <c r="AA91" s="28"/>
      <c r="AB91" s="28">
        <v>0</v>
      </c>
      <c r="AC91" s="28"/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/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/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/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/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15</v>
      </c>
      <c r="K96" s="36">
        <v>14</v>
      </c>
      <c r="L96" s="37">
        <v>1</v>
      </c>
      <c r="M96" s="104">
        <v>0</v>
      </c>
      <c r="N96" s="101">
        <f t="shared" si="14"/>
        <v>15</v>
      </c>
      <c r="O96" s="40">
        <v>3</v>
      </c>
      <c r="P96" s="94">
        <v>12</v>
      </c>
      <c r="Q96" s="31">
        <v>0</v>
      </c>
      <c r="R96" s="32">
        <v>3</v>
      </c>
      <c r="S96" s="36">
        <v>0</v>
      </c>
      <c r="T96" s="32">
        <v>3</v>
      </c>
      <c r="U96" s="40">
        <v>4</v>
      </c>
      <c r="V96" s="32">
        <v>3</v>
      </c>
      <c r="W96" s="94">
        <v>0</v>
      </c>
      <c r="X96" s="31">
        <v>0</v>
      </c>
      <c r="Y96" s="32">
        <v>0</v>
      </c>
      <c r="Z96" s="28"/>
      <c r="AA96" s="28"/>
      <c r="AB96" s="28">
        <v>0</v>
      </c>
      <c r="AC96" s="28"/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/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/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/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/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/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/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26</v>
      </c>
      <c r="K103" s="36">
        <v>23</v>
      </c>
      <c r="L103" s="37">
        <v>3</v>
      </c>
      <c r="M103" s="104">
        <v>0</v>
      </c>
      <c r="N103" s="101">
        <f t="shared" si="14"/>
        <v>27</v>
      </c>
      <c r="O103" s="40">
        <v>27</v>
      </c>
      <c r="P103" s="94">
        <v>0</v>
      </c>
      <c r="Q103" s="31">
        <v>0</v>
      </c>
      <c r="R103" s="32">
        <v>0</v>
      </c>
      <c r="S103" s="36">
        <v>0</v>
      </c>
      <c r="T103" s="32">
        <v>0</v>
      </c>
      <c r="U103" s="40">
        <v>0</v>
      </c>
      <c r="V103" s="32">
        <v>0</v>
      </c>
      <c r="W103" s="94">
        <v>127</v>
      </c>
      <c r="X103" s="31">
        <v>3</v>
      </c>
      <c r="Y103" s="32">
        <v>0</v>
      </c>
      <c r="Z103" s="28"/>
      <c r="AA103" s="28"/>
      <c r="AB103" s="28">
        <v>0</v>
      </c>
      <c r="AC103" s="28"/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47</v>
      </c>
      <c r="K104" s="106">
        <v>46</v>
      </c>
      <c r="L104" s="107">
        <v>1</v>
      </c>
      <c r="M104" s="108">
        <v>0</v>
      </c>
      <c r="N104" s="101">
        <f t="shared" si="14"/>
        <v>48</v>
      </c>
      <c r="O104" s="92">
        <v>6</v>
      </c>
      <c r="P104" s="93">
        <v>42</v>
      </c>
      <c r="Q104" s="31">
        <v>1</v>
      </c>
      <c r="R104" s="32">
        <v>5</v>
      </c>
      <c r="S104" s="36">
        <v>0</v>
      </c>
      <c r="T104" s="32">
        <v>23</v>
      </c>
      <c r="U104" s="40">
        <v>8</v>
      </c>
      <c r="V104" s="32">
        <v>9</v>
      </c>
      <c r="W104" s="94">
        <v>56</v>
      </c>
      <c r="X104" s="31">
        <v>0</v>
      </c>
      <c r="Y104" s="32">
        <v>34</v>
      </c>
      <c r="Z104" s="28"/>
      <c r="AA104" s="28"/>
      <c r="AB104" s="28">
        <v>0</v>
      </c>
      <c r="AC104" s="28"/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/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2</v>
      </c>
      <c r="T106" s="32">
        <v>1</v>
      </c>
      <c r="U106" s="40">
        <v>0</v>
      </c>
      <c r="V106" s="32">
        <v>0</v>
      </c>
      <c r="W106" s="94">
        <v>11</v>
      </c>
      <c r="X106" s="31">
        <v>5</v>
      </c>
      <c r="Y106" s="32">
        <v>4</v>
      </c>
      <c r="Z106" s="28"/>
      <c r="AA106" s="28"/>
      <c r="AB106" s="28">
        <v>0</v>
      </c>
      <c r="AC106" s="28"/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13</v>
      </c>
      <c r="U107" s="40">
        <v>9</v>
      </c>
      <c r="V107" s="32">
        <v>22</v>
      </c>
      <c r="W107" s="94">
        <v>288</v>
      </c>
      <c r="X107" s="31">
        <v>0</v>
      </c>
      <c r="Y107" s="32">
        <v>38</v>
      </c>
      <c r="Z107" s="28"/>
      <c r="AA107" s="28"/>
      <c r="AB107" s="28">
        <v>0</v>
      </c>
      <c r="AC107" s="28"/>
      <c r="AD107" s="28"/>
      <c r="AE107" s="95"/>
      <c r="AF107" s="96"/>
      <c r="AG107" s="27">
        <v>5</v>
      </c>
      <c r="AH107" s="29">
        <v>17</v>
      </c>
      <c r="AI107" s="26">
        <v>17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22</v>
      </c>
      <c r="K108" s="27">
        <v>19</v>
      </c>
      <c r="L108" s="29">
        <v>3</v>
      </c>
      <c r="M108" s="110">
        <v>0</v>
      </c>
      <c r="N108" s="101">
        <f t="shared" si="14"/>
        <v>22</v>
      </c>
      <c r="O108" s="111">
        <v>22</v>
      </c>
      <c r="P108" s="112">
        <v>0</v>
      </c>
      <c r="Q108" s="31">
        <v>0</v>
      </c>
      <c r="R108" s="32">
        <v>0</v>
      </c>
      <c r="S108" s="36">
        <v>51</v>
      </c>
      <c r="T108" s="32">
        <v>0</v>
      </c>
      <c r="U108" s="40">
        <v>6</v>
      </c>
      <c r="V108" s="32">
        <v>12</v>
      </c>
      <c r="W108" s="94">
        <v>0</v>
      </c>
      <c r="X108" s="31">
        <v>0</v>
      </c>
      <c r="Y108" s="32">
        <v>0</v>
      </c>
      <c r="Z108" s="28"/>
      <c r="AA108" s="28"/>
      <c r="AB108" s="28">
        <v>0</v>
      </c>
      <c r="AC108" s="28"/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116</v>
      </c>
      <c r="K109" s="106">
        <v>114</v>
      </c>
      <c r="L109" s="107">
        <v>2</v>
      </c>
      <c r="M109" s="108">
        <v>0</v>
      </c>
      <c r="N109" s="101">
        <f t="shared" si="14"/>
        <v>116</v>
      </c>
      <c r="O109" s="92">
        <v>0</v>
      </c>
      <c r="P109" s="93">
        <v>116</v>
      </c>
      <c r="Q109" s="31">
        <v>0</v>
      </c>
      <c r="R109" s="32">
        <v>4</v>
      </c>
      <c r="S109" s="36">
        <v>0</v>
      </c>
      <c r="T109" s="32">
        <v>66</v>
      </c>
      <c r="U109" s="40">
        <v>0</v>
      </c>
      <c r="V109" s="32">
        <v>0</v>
      </c>
      <c r="W109" s="38">
        <v>53</v>
      </c>
      <c r="X109" s="31">
        <v>0</v>
      </c>
      <c r="Y109" s="32">
        <v>27</v>
      </c>
      <c r="Z109" s="28"/>
      <c r="AA109" s="28"/>
      <c r="AB109" s="28">
        <v>24</v>
      </c>
      <c r="AC109" s="28"/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/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/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/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/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/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0</v>
      </c>
      <c r="K115" s="36">
        <v>0</v>
      </c>
      <c r="L115" s="37">
        <v>0</v>
      </c>
      <c r="M115" s="104">
        <v>0</v>
      </c>
      <c r="N115" s="101">
        <f t="shared" si="14"/>
        <v>0</v>
      </c>
      <c r="O115" s="40">
        <v>0</v>
      </c>
      <c r="P115" s="94">
        <v>0</v>
      </c>
      <c r="Q115" s="31">
        <v>0</v>
      </c>
      <c r="R115" s="32">
        <v>0</v>
      </c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9</v>
      </c>
      <c r="Z115" s="28"/>
      <c r="AA115" s="28"/>
      <c r="AB115" s="28">
        <v>0</v>
      </c>
      <c r="AC115" s="28"/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8</v>
      </c>
      <c r="K116" s="98">
        <v>7</v>
      </c>
      <c r="L116" s="99">
        <v>1</v>
      </c>
      <c r="M116" s="100">
        <v>0</v>
      </c>
      <c r="N116" s="101">
        <f t="shared" si="14"/>
        <v>9</v>
      </c>
      <c r="O116" s="102">
        <v>0</v>
      </c>
      <c r="P116" s="103">
        <v>9</v>
      </c>
      <c r="Q116" s="31">
        <v>0</v>
      </c>
      <c r="R116" s="32">
        <v>0</v>
      </c>
      <c r="S116" s="36">
        <v>0</v>
      </c>
      <c r="T116" s="32">
        <v>0</v>
      </c>
      <c r="U116" s="40">
        <v>1</v>
      </c>
      <c r="V116" s="32">
        <v>3</v>
      </c>
      <c r="W116" s="94">
        <v>0</v>
      </c>
      <c r="X116" s="31">
        <v>0</v>
      </c>
      <c r="Y116" s="32">
        <v>1</v>
      </c>
      <c r="Z116" s="113"/>
      <c r="AA116" s="32"/>
      <c r="AB116" s="28">
        <v>0</v>
      </c>
      <c r="AC116" s="28"/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/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/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5</v>
      </c>
      <c r="K119" s="98">
        <v>2</v>
      </c>
      <c r="L119" s="99">
        <v>3</v>
      </c>
      <c r="M119" s="100">
        <v>0</v>
      </c>
      <c r="N119" s="101">
        <f t="shared" si="14"/>
        <v>6</v>
      </c>
      <c r="O119" s="102">
        <v>0</v>
      </c>
      <c r="P119" s="103">
        <v>6</v>
      </c>
      <c r="Q119" s="31">
        <v>0</v>
      </c>
      <c r="R119" s="32">
        <v>0</v>
      </c>
      <c r="S119" s="36">
        <v>0</v>
      </c>
      <c r="T119" s="32">
        <v>0</v>
      </c>
      <c r="U119" s="40">
        <v>6</v>
      </c>
      <c r="V119" s="32">
        <v>2</v>
      </c>
      <c r="W119" s="94">
        <v>27</v>
      </c>
      <c r="X119" s="31">
        <v>0</v>
      </c>
      <c r="Y119" s="32">
        <v>1</v>
      </c>
      <c r="Z119" s="113"/>
      <c r="AA119" s="32"/>
      <c r="AB119" s="28">
        <v>0</v>
      </c>
      <c r="AC119" s="28"/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32</v>
      </c>
      <c r="K120" s="98">
        <v>32</v>
      </c>
      <c r="L120" s="99">
        <v>0</v>
      </c>
      <c r="M120" s="100">
        <v>0</v>
      </c>
      <c r="N120" s="101">
        <f t="shared" si="14"/>
        <v>32</v>
      </c>
      <c r="O120" s="102">
        <v>0</v>
      </c>
      <c r="P120" s="103">
        <v>32</v>
      </c>
      <c r="Q120" s="31">
        <v>0</v>
      </c>
      <c r="R120" s="32">
        <v>3</v>
      </c>
      <c r="S120" s="36">
        <v>0</v>
      </c>
      <c r="T120" s="32">
        <v>7</v>
      </c>
      <c r="U120" s="40">
        <v>13</v>
      </c>
      <c r="V120" s="32">
        <v>23</v>
      </c>
      <c r="W120" s="94">
        <v>2</v>
      </c>
      <c r="X120" s="31">
        <v>0</v>
      </c>
      <c r="Y120" s="32">
        <v>2</v>
      </c>
      <c r="Z120" s="113"/>
      <c r="AA120" s="32"/>
      <c r="AB120" s="28">
        <v>0</v>
      </c>
      <c r="AC120" s="28"/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7</v>
      </c>
      <c r="K121" s="98">
        <v>7</v>
      </c>
      <c r="L121" s="99">
        <v>0</v>
      </c>
      <c r="M121" s="100">
        <v>0</v>
      </c>
      <c r="N121" s="101">
        <f t="shared" si="14"/>
        <v>7</v>
      </c>
      <c r="O121" s="102">
        <v>6</v>
      </c>
      <c r="P121" s="103">
        <v>1</v>
      </c>
      <c r="Q121" s="31">
        <v>0</v>
      </c>
      <c r="R121" s="32">
        <v>0</v>
      </c>
      <c r="S121" s="36">
        <v>4</v>
      </c>
      <c r="T121" s="32">
        <v>1</v>
      </c>
      <c r="U121" s="40">
        <v>0</v>
      </c>
      <c r="V121" s="32">
        <v>0</v>
      </c>
      <c r="W121" s="94">
        <v>4</v>
      </c>
      <c r="X121" s="31">
        <v>0</v>
      </c>
      <c r="Y121" s="32">
        <v>3</v>
      </c>
      <c r="Z121" s="113"/>
      <c r="AA121" s="32"/>
      <c r="AB121" s="28">
        <v>0</v>
      </c>
      <c r="AC121" s="28"/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21</v>
      </c>
      <c r="K122" s="98">
        <v>21</v>
      </c>
      <c r="L122" s="99">
        <v>0</v>
      </c>
      <c r="M122" s="100">
        <v>0</v>
      </c>
      <c r="N122" s="101">
        <f t="shared" si="14"/>
        <v>26</v>
      </c>
      <c r="O122" s="102">
        <v>8</v>
      </c>
      <c r="P122" s="103">
        <v>18</v>
      </c>
      <c r="Q122" s="31">
        <v>0</v>
      </c>
      <c r="R122" s="32">
        <v>1</v>
      </c>
      <c r="S122" s="36">
        <v>0</v>
      </c>
      <c r="T122" s="32">
        <v>26</v>
      </c>
      <c r="U122" s="40">
        <v>18</v>
      </c>
      <c r="V122" s="32">
        <v>43</v>
      </c>
      <c r="W122" s="94">
        <v>2</v>
      </c>
      <c r="X122" s="31">
        <v>0</v>
      </c>
      <c r="Y122" s="32">
        <v>0</v>
      </c>
      <c r="Z122" s="113"/>
      <c r="AA122" s="32"/>
      <c r="AB122" s="28">
        <v>0</v>
      </c>
      <c r="AC122" s="28"/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6</v>
      </c>
      <c r="K123" s="98">
        <v>4</v>
      </c>
      <c r="L123" s="99">
        <v>2</v>
      </c>
      <c r="M123" s="100">
        <v>0</v>
      </c>
      <c r="N123" s="101">
        <f t="shared" si="14"/>
        <v>6</v>
      </c>
      <c r="O123" s="102">
        <v>0</v>
      </c>
      <c r="P123" s="103">
        <v>6</v>
      </c>
      <c r="Q123" s="31">
        <v>0</v>
      </c>
      <c r="R123" s="32">
        <v>1</v>
      </c>
      <c r="S123" s="36">
        <v>1</v>
      </c>
      <c r="T123" s="32">
        <v>32</v>
      </c>
      <c r="U123" s="40">
        <v>1</v>
      </c>
      <c r="V123" s="32">
        <v>2</v>
      </c>
      <c r="W123" s="94">
        <v>14</v>
      </c>
      <c r="X123" s="31">
        <v>0</v>
      </c>
      <c r="Y123" s="32">
        <v>0</v>
      </c>
      <c r="Z123" s="113"/>
      <c r="AA123" s="32"/>
      <c r="AB123" s="28">
        <v>290</v>
      </c>
      <c r="AC123" s="28"/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39</v>
      </c>
      <c r="K124" s="36">
        <v>34</v>
      </c>
      <c r="L124" s="37">
        <v>5</v>
      </c>
      <c r="M124" s="104">
        <v>0</v>
      </c>
      <c r="N124" s="101">
        <f t="shared" si="14"/>
        <v>39</v>
      </c>
      <c r="O124" s="40">
        <v>14</v>
      </c>
      <c r="P124" s="94">
        <v>25</v>
      </c>
      <c r="Q124" s="31">
        <v>0</v>
      </c>
      <c r="R124" s="32">
        <v>6</v>
      </c>
      <c r="S124" s="36">
        <v>4</v>
      </c>
      <c r="T124" s="32">
        <v>18</v>
      </c>
      <c r="U124" s="40">
        <v>9</v>
      </c>
      <c r="V124" s="32">
        <v>7</v>
      </c>
      <c r="W124" s="94">
        <v>0</v>
      </c>
      <c r="X124" s="31">
        <v>8</v>
      </c>
      <c r="Y124" s="32">
        <v>0</v>
      </c>
      <c r="Z124" s="113"/>
      <c r="AA124" s="32"/>
      <c r="AB124" s="28">
        <v>0</v>
      </c>
      <c r="AC124" s="28"/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18</v>
      </c>
      <c r="K125" s="36">
        <v>17</v>
      </c>
      <c r="L125" s="37">
        <v>1</v>
      </c>
      <c r="M125" s="104"/>
      <c r="N125" s="101">
        <f t="shared" si="14"/>
        <v>18</v>
      </c>
      <c r="O125" s="40">
        <v>18</v>
      </c>
      <c r="P125" s="94"/>
      <c r="Q125" s="31">
        <v>0</v>
      </c>
      <c r="R125" s="32">
        <v>0</v>
      </c>
      <c r="S125" s="36">
        <v>22</v>
      </c>
      <c r="T125" s="32">
        <v>0</v>
      </c>
      <c r="U125" s="40">
        <v>16</v>
      </c>
      <c r="V125" s="32">
        <v>6</v>
      </c>
      <c r="W125" s="94">
        <v>0</v>
      </c>
      <c r="X125" s="31">
        <v>0</v>
      </c>
      <c r="Y125" s="32">
        <v>5</v>
      </c>
      <c r="Z125" s="113"/>
      <c r="AA125" s="32"/>
      <c r="AB125" s="28">
        <v>0</v>
      </c>
      <c r="AC125" s="28"/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119</v>
      </c>
      <c r="K126" s="106">
        <v>114</v>
      </c>
      <c r="L126" s="107">
        <v>5</v>
      </c>
      <c r="M126" s="108"/>
      <c r="N126" s="101">
        <f t="shared" si="14"/>
        <v>140</v>
      </c>
      <c r="O126" s="92">
        <v>9</v>
      </c>
      <c r="P126" s="93">
        <v>131</v>
      </c>
      <c r="Q126" s="31">
        <v>0</v>
      </c>
      <c r="R126" s="32">
        <v>22</v>
      </c>
      <c r="S126" s="36">
        <v>2</v>
      </c>
      <c r="T126" s="32">
        <v>76</v>
      </c>
      <c r="U126" s="40">
        <v>40</v>
      </c>
      <c r="V126" s="32">
        <v>60</v>
      </c>
      <c r="W126" s="94">
        <v>20</v>
      </c>
      <c r="X126" s="31">
        <v>0</v>
      </c>
      <c r="Y126" s="32">
        <v>55</v>
      </c>
      <c r="Z126" s="113"/>
      <c r="AA126" s="32"/>
      <c r="AB126" s="28">
        <v>0</v>
      </c>
      <c r="AC126" s="28"/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/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37</v>
      </c>
      <c r="K128" s="98">
        <v>35</v>
      </c>
      <c r="L128" s="99">
        <v>2</v>
      </c>
      <c r="M128" s="100">
        <v>0</v>
      </c>
      <c r="N128" s="101">
        <f t="shared" si="14"/>
        <v>37</v>
      </c>
      <c r="O128" s="102">
        <v>0</v>
      </c>
      <c r="P128" s="103">
        <v>37</v>
      </c>
      <c r="Q128" s="31">
        <v>0</v>
      </c>
      <c r="R128" s="32">
        <v>0</v>
      </c>
      <c r="S128" s="36">
        <v>0</v>
      </c>
      <c r="T128" s="32">
        <v>2</v>
      </c>
      <c r="U128" s="40">
        <v>0</v>
      </c>
      <c r="V128" s="32">
        <v>0</v>
      </c>
      <c r="W128" s="94">
        <v>0</v>
      </c>
      <c r="X128" s="31">
        <v>0</v>
      </c>
      <c r="Y128" s="32">
        <v>7</v>
      </c>
      <c r="Z128" s="113"/>
      <c r="AA128" s="32"/>
      <c r="AB128" s="28">
        <v>0</v>
      </c>
      <c r="AC128" s="28"/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>
        <v>0</v>
      </c>
      <c r="L129" s="99">
        <v>0</v>
      </c>
      <c r="M129" s="100">
        <v>0</v>
      </c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>
        <v>0</v>
      </c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>
        <v>0</v>
      </c>
      <c r="L130" s="37">
        <v>0</v>
      </c>
      <c r="M130" s="104">
        <v>0</v>
      </c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0</v>
      </c>
      <c r="V130" s="32">
        <v>0</v>
      </c>
      <c r="W130" s="94">
        <v>5</v>
      </c>
      <c r="X130" s="31">
        <v>0</v>
      </c>
      <c r="Y130" s="32">
        <v>0</v>
      </c>
      <c r="Z130" s="113"/>
      <c r="AA130" s="32"/>
      <c r="AB130" s="28">
        <v>0</v>
      </c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>
        <v>0</v>
      </c>
      <c r="L131" s="37">
        <v>0</v>
      </c>
      <c r="M131" s="104">
        <v>0</v>
      </c>
      <c r="N131" s="101">
        <f t="shared" si="14"/>
        <v>0</v>
      </c>
      <c r="O131" s="40"/>
      <c r="P131" s="94"/>
      <c r="Q131" s="31"/>
      <c r="R131" s="32"/>
      <c r="S131" s="36">
        <v>0</v>
      </c>
      <c r="T131" s="32">
        <v>0</v>
      </c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>
        <v>0</v>
      </c>
      <c r="L132" s="37">
        <v>0</v>
      </c>
      <c r="M132" s="104">
        <v>0</v>
      </c>
      <c r="N132" s="101">
        <f t="shared" si="14"/>
        <v>0</v>
      </c>
      <c r="O132" s="40"/>
      <c r="P132" s="94"/>
      <c r="Q132" s="31"/>
      <c r="R132" s="32"/>
      <c r="S132" s="36">
        <v>0</v>
      </c>
      <c r="T132" s="32">
        <v>0</v>
      </c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>
        <v>0</v>
      </c>
      <c r="L133" s="37">
        <v>0</v>
      </c>
      <c r="M133" s="104">
        <v>0</v>
      </c>
      <c r="N133" s="101">
        <f t="shared" si="14"/>
        <v>0</v>
      </c>
      <c r="O133" s="40"/>
      <c r="P133" s="94"/>
      <c r="Q133" s="31"/>
      <c r="R133" s="32"/>
      <c r="S133" s="36">
        <v>0</v>
      </c>
      <c r="T133" s="32">
        <v>0</v>
      </c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>
        <v>0</v>
      </c>
      <c r="L134" s="29">
        <v>0</v>
      </c>
      <c r="M134" s="110">
        <v>0</v>
      </c>
      <c r="N134" s="101">
        <f t="shared" si="14"/>
        <v>0</v>
      </c>
      <c r="O134" s="111"/>
      <c r="P134" s="112"/>
      <c r="Q134" s="31"/>
      <c r="R134" s="32"/>
      <c r="S134" s="27">
        <v>0</v>
      </c>
      <c r="T134" s="28">
        <v>0</v>
      </c>
      <c r="U134" s="111"/>
      <c r="V134" s="28"/>
      <c r="W134" s="112">
        <v>240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>
        <v>0</v>
      </c>
      <c r="L135" s="56">
        <v>0</v>
      </c>
      <c r="M135" s="118">
        <v>0</v>
      </c>
      <c r="N135" s="117">
        <f t="shared" si="14"/>
        <v>0</v>
      </c>
      <c r="O135" s="62"/>
      <c r="P135" s="119"/>
      <c r="Q135" s="59"/>
      <c r="R135" s="57"/>
      <c r="S135" s="55">
        <v>0</v>
      </c>
      <c r="T135" s="57">
        <v>0</v>
      </c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1011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663</v>
      </c>
      <c r="K136" s="70">
        <f t="shared" si="17"/>
        <v>626</v>
      </c>
      <c r="L136" s="66">
        <f t="shared" si="17"/>
        <v>37</v>
      </c>
      <c r="M136" s="66">
        <f t="shared" si="17"/>
        <v>0</v>
      </c>
      <c r="N136" s="123">
        <f>SUM(N76:N135)</f>
        <v>705</v>
      </c>
      <c r="O136" s="65">
        <f t="shared" si="17"/>
        <v>134</v>
      </c>
      <c r="P136" s="68">
        <f t="shared" si="17"/>
        <v>571</v>
      </c>
      <c r="Q136" s="70">
        <f t="shared" si="17"/>
        <v>1</v>
      </c>
      <c r="R136" s="124">
        <f>SUM(R76:R135)</f>
        <v>67</v>
      </c>
      <c r="S136" s="1012">
        <f>SUM(S76:S135)</f>
        <v>102</v>
      </c>
      <c r="T136" s="1013">
        <f>SUM(T76:T135)</f>
        <v>374</v>
      </c>
      <c r="U136" s="65">
        <f t="shared" si="17"/>
        <v>216</v>
      </c>
      <c r="V136" s="67">
        <f t="shared" si="17"/>
        <v>348</v>
      </c>
      <c r="W136" s="124">
        <f>SUM(W76:W135)</f>
        <v>2963</v>
      </c>
      <c r="X136" s="69">
        <f t="shared" ref="X136:AI136" si="18">SUM(X76:X135)</f>
        <v>27</v>
      </c>
      <c r="Y136" s="67">
        <f t="shared" si="18"/>
        <v>221</v>
      </c>
      <c r="Z136" s="124">
        <f t="shared" si="18"/>
        <v>0</v>
      </c>
      <c r="AA136" s="124">
        <f t="shared" si="18"/>
        <v>0</v>
      </c>
      <c r="AB136" s="124">
        <f t="shared" si="18"/>
        <v>314</v>
      </c>
      <c r="AC136" s="124">
        <f t="shared" si="18"/>
        <v>0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5</v>
      </c>
      <c r="AH136" s="66">
        <f t="shared" si="18"/>
        <v>17</v>
      </c>
      <c r="AI136" s="124">
        <f t="shared" si="18"/>
        <v>17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011" t="s">
        <v>129</v>
      </c>
      <c r="B138" s="1148" t="s">
        <v>99</v>
      </c>
      <c r="C138" s="994" t="s">
        <v>13</v>
      </c>
      <c r="D138" s="1015" t="s">
        <v>14</v>
      </c>
      <c r="E138" s="1016" t="s">
        <v>15</v>
      </c>
      <c r="F138" s="1016" t="s">
        <v>16</v>
      </c>
      <c r="G138" s="1016" t="s">
        <v>17</v>
      </c>
      <c r="H138" s="1017" t="s">
        <v>18</v>
      </c>
      <c r="I138" s="1017" t="s">
        <v>19</v>
      </c>
      <c r="J138" s="1017" t="s">
        <v>20</v>
      </c>
      <c r="K138" s="1017" t="s">
        <v>21</v>
      </c>
      <c r="L138" s="1017" t="s">
        <v>22</v>
      </c>
      <c r="M138" s="1017" t="s">
        <v>23</v>
      </c>
      <c r="N138" s="1017" t="s">
        <v>24</v>
      </c>
      <c r="O138" s="1017" t="s">
        <v>25</v>
      </c>
      <c r="P138" s="1017" t="s">
        <v>26</v>
      </c>
      <c r="Q138" s="1017" t="s">
        <v>27</v>
      </c>
      <c r="R138" s="1017" t="s">
        <v>28</v>
      </c>
      <c r="S138" s="1018" t="s">
        <v>130</v>
      </c>
      <c r="T138" s="1019" t="s">
        <v>131</v>
      </c>
      <c r="U138" s="1019" t="s">
        <v>132</v>
      </c>
    </row>
    <row r="139" spans="1:66" x14ac:dyDescent="0.25">
      <c r="A139" s="1020" t="s">
        <v>133</v>
      </c>
      <c r="B139" s="1021">
        <f>SUM(C139:S139)</f>
        <v>0</v>
      </c>
      <c r="C139" s="1007">
        <v>0</v>
      </c>
      <c r="D139" s="1010"/>
      <c r="E139" s="1010"/>
      <c r="F139" s="1010"/>
      <c r="G139" s="1010"/>
      <c r="H139" s="1010"/>
      <c r="I139" s="1010"/>
      <c r="J139" s="1010"/>
      <c r="K139" s="1010"/>
      <c r="L139" s="1010"/>
      <c r="M139" s="1010"/>
      <c r="N139" s="1010"/>
      <c r="O139" s="1010"/>
      <c r="P139" s="1010"/>
      <c r="Q139" s="1010"/>
      <c r="R139" s="1010"/>
      <c r="S139" s="1022"/>
      <c r="T139" s="1023"/>
      <c r="U139" s="1023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129</v>
      </c>
      <c r="C140" s="36">
        <v>4</v>
      </c>
      <c r="D140" s="37">
        <v>7</v>
      </c>
      <c r="E140" s="37">
        <v>11</v>
      </c>
      <c r="F140" s="37">
        <v>4</v>
      </c>
      <c r="G140" s="37">
        <v>4</v>
      </c>
      <c r="H140" s="37">
        <v>2</v>
      </c>
      <c r="I140" s="37">
        <v>1</v>
      </c>
      <c r="J140" s="37">
        <v>8</v>
      </c>
      <c r="K140" s="37">
        <v>1</v>
      </c>
      <c r="L140" s="37">
        <v>7</v>
      </c>
      <c r="M140" s="37">
        <v>9</v>
      </c>
      <c r="N140" s="37">
        <v>10</v>
      </c>
      <c r="O140" s="37">
        <v>12</v>
      </c>
      <c r="P140" s="37">
        <v>15</v>
      </c>
      <c r="Q140" s="37">
        <v>16</v>
      </c>
      <c r="R140" s="37">
        <v>13</v>
      </c>
      <c r="S140" s="135">
        <v>5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204</v>
      </c>
      <c r="C141" s="36">
        <v>0</v>
      </c>
      <c r="D141" s="37">
        <v>0</v>
      </c>
      <c r="E141" s="37">
        <v>0</v>
      </c>
      <c r="F141" s="37">
        <v>3</v>
      </c>
      <c r="G141" s="37">
        <v>2</v>
      </c>
      <c r="H141" s="37">
        <v>7</v>
      </c>
      <c r="I141" s="37">
        <v>4</v>
      </c>
      <c r="J141" s="37">
        <v>13</v>
      </c>
      <c r="K141" s="37">
        <v>22</v>
      </c>
      <c r="L141" s="37">
        <v>22</v>
      </c>
      <c r="M141" s="37">
        <v>27</v>
      </c>
      <c r="N141" s="37">
        <v>28</v>
      </c>
      <c r="O141" s="37">
        <v>28</v>
      </c>
      <c r="P141" s="37">
        <v>16</v>
      </c>
      <c r="Q141" s="37">
        <v>18</v>
      </c>
      <c r="R141" s="37">
        <v>6</v>
      </c>
      <c r="S141" s="135">
        <v>8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127</v>
      </c>
      <c r="C142" s="36">
        <v>0</v>
      </c>
      <c r="D142" s="37">
        <v>0</v>
      </c>
      <c r="E142" s="37">
        <v>0</v>
      </c>
      <c r="F142" s="37">
        <v>3</v>
      </c>
      <c r="G142" s="37">
        <v>13</v>
      </c>
      <c r="H142" s="37">
        <v>30</v>
      </c>
      <c r="I142" s="37">
        <v>52</v>
      </c>
      <c r="J142" s="37">
        <v>20</v>
      </c>
      <c r="K142" s="37">
        <v>9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228</v>
      </c>
      <c r="C144" s="36">
        <v>0</v>
      </c>
      <c r="D144" s="37">
        <v>0</v>
      </c>
      <c r="E144" s="37">
        <v>0</v>
      </c>
      <c r="F144" s="37">
        <v>0</v>
      </c>
      <c r="G144" s="37">
        <v>1</v>
      </c>
      <c r="H144" s="37">
        <v>1</v>
      </c>
      <c r="I144" s="37">
        <v>1</v>
      </c>
      <c r="J144" s="37">
        <v>7</v>
      </c>
      <c r="K144" s="37">
        <v>6</v>
      </c>
      <c r="L144" s="37">
        <v>4</v>
      </c>
      <c r="M144" s="37">
        <v>8</v>
      </c>
      <c r="N144" s="37">
        <v>20</v>
      </c>
      <c r="O144" s="37">
        <v>13</v>
      </c>
      <c r="P144" s="37">
        <v>33</v>
      </c>
      <c r="Q144" s="37">
        <v>35</v>
      </c>
      <c r="R144" s="37">
        <v>41</v>
      </c>
      <c r="S144" s="135">
        <v>58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207</v>
      </c>
      <c r="C145" s="36">
        <v>0</v>
      </c>
      <c r="D145" s="37">
        <v>0</v>
      </c>
      <c r="E145" s="37">
        <v>0</v>
      </c>
      <c r="F145" s="37">
        <v>1</v>
      </c>
      <c r="G145" s="37">
        <v>1</v>
      </c>
      <c r="H145" s="37">
        <v>1</v>
      </c>
      <c r="I145" s="37">
        <v>3</v>
      </c>
      <c r="J145" s="37">
        <v>3</v>
      </c>
      <c r="K145" s="37">
        <v>8</v>
      </c>
      <c r="L145" s="37">
        <v>9</v>
      </c>
      <c r="M145" s="37">
        <v>15</v>
      </c>
      <c r="N145" s="37">
        <v>16</v>
      </c>
      <c r="O145" s="37">
        <v>24</v>
      </c>
      <c r="P145" s="37">
        <v>19</v>
      </c>
      <c r="Q145" s="37">
        <v>20</v>
      </c>
      <c r="R145" s="37">
        <v>30</v>
      </c>
      <c r="S145" s="135">
        <v>57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132</v>
      </c>
      <c r="C147" s="36">
        <v>0</v>
      </c>
      <c r="D147" s="37">
        <v>0</v>
      </c>
      <c r="E147" s="37">
        <v>0</v>
      </c>
      <c r="F147" s="37">
        <v>0</v>
      </c>
      <c r="G147" s="37">
        <v>6</v>
      </c>
      <c r="H147" s="37">
        <v>12</v>
      </c>
      <c r="I147" s="37">
        <v>21</v>
      </c>
      <c r="J147" s="37">
        <v>20</v>
      </c>
      <c r="K147" s="37">
        <v>15</v>
      </c>
      <c r="L147" s="37">
        <v>16</v>
      </c>
      <c r="M147" s="37">
        <v>13</v>
      </c>
      <c r="N147" s="37">
        <v>13</v>
      </c>
      <c r="O147" s="37">
        <v>6</v>
      </c>
      <c r="P147" s="37">
        <v>7</v>
      </c>
      <c r="Q147" s="37">
        <v>2</v>
      </c>
      <c r="R147" s="37">
        <v>0</v>
      </c>
      <c r="S147" s="135">
        <v>1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115</v>
      </c>
      <c r="C149" s="36">
        <v>1</v>
      </c>
      <c r="D149" s="37">
        <v>32</v>
      </c>
      <c r="E149" s="37">
        <v>48</v>
      </c>
      <c r="F149" s="37">
        <v>32</v>
      </c>
      <c r="G149" s="37">
        <v>2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61</v>
      </c>
      <c r="C150" s="36">
        <v>46</v>
      </c>
      <c r="D150" s="37">
        <v>9</v>
      </c>
      <c r="E150" s="37">
        <v>6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12</v>
      </c>
      <c r="C151" s="36">
        <v>0</v>
      </c>
      <c r="D151" s="37">
        <v>0</v>
      </c>
      <c r="E151" s="37">
        <v>0</v>
      </c>
      <c r="F151" s="37">
        <v>1</v>
      </c>
      <c r="G151" s="37">
        <v>5</v>
      </c>
      <c r="H151" s="37">
        <v>1</v>
      </c>
      <c r="I151" s="37">
        <v>1</v>
      </c>
      <c r="J151" s="37">
        <v>2</v>
      </c>
      <c r="K151" s="37">
        <v>0</v>
      </c>
      <c r="L151" s="37">
        <v>0</v>
      </c>
      <c r="M151" s="37">
        <v>1</v>
      </c>
      <c r="N151" s="37">
        <v>1</v>
      </c>
      <c r="O151" s="37">
        <v>0</v>
      </c>
      <c r="P151" s="37">
        <v>0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16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2</v>
      </c>
      <c r="I152" s="37">
        <v>2</v>
      </c>
      <c r="J152" s="37">
        <v>1</v>
      </c>
      <c r="K152" s="37">
        <v>2</v>
      </c>
      <c r="L152" s="37">
        <v>3</v>
      </c>
      <c r="M152" s="37">
        <v>2</v>
      </c>
      <c r="N152" s="37">
        <v>1</v>
      </c>
      <c r="O152" s="37">
        <v>0</v>
      </c>
      <c r="P152" s="37">
        <v>0</v>
      </c>
      <c r="Q152" s="37">
        <v>0</v>
      </c>
      <c r="R152" s="37">
        <v>2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201</v>
      </c>
      <c r="C153" s="36">
        <v>0</v>
      </c>
      <c r="D153" s="37">
        <v>0</v>
      </c>
      <c r="E153" s="37">
        <v>0</v>
      </c>
      <c r="F153" s="37">
        <v>1</v>
      </c>
      <c r="G153" s="37">
        <v>6</v>
      </c>
      <c r="H153" s="37">
        <v>14</v>
      </c>
      <c r="I153" s="37">
        <v>27</v>
      </c>
      <c r="J153" s="37">
        <v>31</v>
      </c>
      <c r="K153" s="37">
        <v>27</v>
      </c>
      <c r="L153" s="37">
        <v>26</v>
      </c>
      <c r="M153" s="37">
        <v>28</v>
      </c>
      <c r="N153" s="37">
        <v>11</v>
      </c>
      <c r="O153" s="37">
        <v>18</v>
      </c>
      <c r="P153" s="37">
        <v>5</v>
      </c>
      <c r="Q153" s="37">
        <v>5</v>
      </c>
      <c r="R153" s="37">
        <v>1</v>
      </c>
      <c r="S153" s="135">
        <v>1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977">
        <f>SUM(B139:B154)</f>
        <v>1432</v>
      </c>
      <c r="C155" s="70">
        <f t="shared" ref="C155:T155" si="27">SUM(C139:C154)</f>
        <v>51</v>
      </c>
      <c r="D155" s="66">
        <f t="shared" si="27"/>
        <v>48</v>
      </c>
      <c r="E155" s="66">
        <f t="shared" si="27"/>
        <v>65</v>
      </c>
      <c r="F155" s="66">
        <f t="shared" si="27"/>
        <v>45</v>
      </c>
      <c r="G155" s="66">
        <f t="shared" si="27"/>
        <v>41</v>
      </c>
      <c r="H155" s="66">
        <f>SUM(H139:H154)</f>
        <v>70</v>
      </c>
      <c r="I155" s="66">
        <f t="shared" si="27"/>
        <v>112</v>
      </c>
      <c r="J155" s="66">
        <f t="shared" si="27"/>
        <v>105</v>
      </c>
      <c r="K155" s="66">
        <f t="shared" si="27"/>
        <v>90</v>
      </c>
      <c r="L155" s="66">
        <f t="shared" si="27"/>
        <v>87</v>
      </c>
      <c r="M155" s="66">
        <f t="shared" si="27"/>
        <v>103</v>
      </c>
      <c r="N155" s="66">
        <f t="shared" si="27"/>
        <v>100</v>
      </c>
      <c r="O155" s="66">
        <f t="shared" si="27"/>
        <v>101</v>
      </c>
      <c r="P155" s="66">
        <f t="shared" si="27"/>
        <v>95</v>
      </c>
      <c r="Q155" s="66">
        <f t="shared" si="27"/>
        <v>96</v>
      </c>
      <c r="R155" s="66">
        <f t="shared" si="27"/>
        <v>93</v>
      </c>
      <c r="S155" s="143">
        <f t="shared" si="27"/>
        <v>130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149" t="s">
        <v>151</v>
      </c>
      <c r="B157" s="1150"/>
      <c r="C157" s="1149" t="s">
        <v>149</v>
      </c>
      <c r="D157" s="538"/>
      <c r="E157" s="1150"/>
      <c r="F157" s="1026" t="s">
        <v>152</v>
      </c>
      <c r="G157" s="1136"/>
      <c r="H157" s="1136"/>
      <c r="I157" s="1136"/>
      <c r="J157" s="1136"/>
      <c r="K157" s="1136"/>
      <c r="L157" s="1136"/>
      <c r="M157" s="1136"/>
      <c r="N157" s="1136"/>
      <c r="O157" s="1136"/>
      <c r="P157" s="1136"/>
      <c r="Q157" s="1136"/>
      <c r="R157" s="1136"/>
      <c r="S157" s="1136"/>
      <c r="T157" s="1136"/>
      <c r="U157" s="1136"/>
      <c r="V157" s="1136"/>
      <c r="W157" s="1136"/>
      <c r="X157" s="1136"/>
      <c r="Y157" s="1136"/>
      <c r="Z157" s="1136"/>
      <c r="AA157" s="1136"/>
      <c r="AB157" s="1136"/>
      <c r="AC157" s="1136"/>
      <c r="AD157" s="1136"/>
      <c r="AE157" s="1136"/>
      <c r="AF157" s="1136"/>
      <c r="AG157" s="1136"/>
      <c r="AH157" s="1136"/>
      <c r="AI157" s="1136"/>
      <c r="AJ157" s="1136"/>
      <c r="AK157" s="1136"/>
      <c r="AL157" s="1136"/>
      <c r="AM157" s="1028"/>
      <c r="AN157" s="1134" t="s">
        <v>9</v>
      </c>
      <c r="AO157" s="1134" t="s">
        <v>153</v>
      </c>
      <c r="AP157" s="1135" t="s">
        <v>154</v>
      </c>
      <c r="AQ157" s="1134" t="s">
        <v>155</v>
      </c>
    </row>
    <row r="158" spans="1:67" x14ac:dyDescent="0.25">
      <c r="A158" s="518"/>
      <c r="B158" s="519"/>
      <c r="C158" s="505"/>
      <c r="D158" s="506"/>
      <c r="E158" s="507"/>
      <c r="F158" s="984" t="s">
        <v>13</v>
      </c>
      <c r="G158" s="985"/>
      <c r="H158" s="984" t="s">
        <v>14</v>
      </c>
      <c r="I158" s="985"/>
      <c r="J158" s="984" t="s">
        <v>15</v>
      </c>
      <c r="K158" s="985"/>
      <c r="L158" s="984" t="s">
        <v>16</v>
      </c>
      <c r="M158" s="985"/>
      <c r="N158" s="984" t="s">
        <v>17</v>
      </c>
      <c r="O158" s="985"/>
      <c r="P158" s="1026" t="s">
        <v>18</v>
      </c>
      <c r="Q158" s="1029"/>
      <c r="R158" s="1026" t="s">
        <v>19</v>
      </c>
      <c r="S158" s="1029"/>
      <c r="T158" s="1026" t="s">
        <v>20</v>
      </c>
      <c r="U158" s="1029"/>
      <c r="V158" s="1026" t="s">
        <v>21</v>
      </c>
      <c r="W158" s="1029"/>
      <c r="X158" s="1026" t="s">
        <v>22</v>
      </c>
      <c r="Y158" s="1029"/>
      <c r="Z158" s="1026" t="s">
        <v>23</v>
      </c>
      <c r="AA158" s="1029"/>
      <c r="AB158" s="1026" t="s">
        <v>24</v>
      </c>
      <c r="AC158" s="1029"/>
      <c r="AD158" s="1026" t="s">
        <v>25</v>
      </c>
      <c r="AE158" s="1029"/>
      <c r="AF158" s="1026" t="s">
        <v>26</v>
      </c>
      <c r="AG158" s="1029"/>
      <c r="AH158" s="1026" t="s">
        <v>27</v>
      </c>
      <c r="AI158" s="1029"/>
      <c r="AJ158" s="1026" t="s">
        <v>28</v>
      </c>
      <c r="AK158" s="1029"/>
      <c r="AL158" s="1026" t="s">
        <v>29</v>
      </c>
      <c r="AM158" s="1028"/>
      <c r="AN158" s="491"/>
      <c r="AO158" s="491"/>
      <c r="AP158" s="493"/>
      <c r="AQ158" s="491"/>
    </row>
    <row r="159" spans="1:67" x14ac:dyDescent="0.25">
      <c r="A159" s="505"/>
      <c r="B159" s="507"/>
      <c r="C159" s="1030" t="s">
        <v>156</v>
      </c>
      <c r="D159" s="1017" t="s">
        <v>30</v>
      </c>
      <c r="E159" s="1031" t="s">
        <v>31</v>
      </c>
      <c r="F159" s="994" t="s">
        <v>30</v>
      </c>
      <c r="G159" s="1151" t="s">
        <v>31</v>
      </c>
      <c r="H159" s="994" t="s">
        <v>30</v>
      </c>
      <c r="I159" s="1151" t="s">
        <v>31</v>
      </c>
      <c r="J159" s="994" t="s">
        <v>30</v>
      </c>
      <c r="K159" s="1151" t="s">
        <v>31</v>
      </c>
      <c r="L159" s="994" t="s">
        <v>30</v>
      </c>
      <c r="M159" s="1151" t="s">
        <v>31</v>
      </c>
      <c r="N159" s="994" t="s">
        <v>30</v>
      </c>
      <c r="O159" s="1151" t="s">
        <v>31</v>
      </c>
      <c r="P159" s="994" t="s">
        <v>30</v>
      </c>
      <c r="Q159" s="1151" t="s">
        <v>31</v>
      </c>
      <c r="R159" s="994" t="s">
        <v>30</v>
      </c>
      <c r="S159" s="1151" t="s">
        <v>31</v>
      </c>
      <c r="T159" s="994" t="s">
        <v>30</v>
      </c>
      <c r="U159" s="1151" t="s">
        <v>31</v>
      </c>
      <c r="V159" s="994" t="s">
        <v>30</v>
      </c>
      <c r="W159" s="1151" t="s">
        <v>31</v>
      </c>
      <c r="X159" s="994" t="s">
        <v>30</v>
      </c>
      <c r="Y159" s="1151" t="s">
        <v>31</v>
      </c>
      <c r="Z159" s="994" t="s">
        <v>30</v>
      </c>
      <c r="AA159" s="1151" t="s">
        <v>31</v>
      </c>
      <c r="AB159" s="994" t="s">
        <v>30</v>
      </c>
      <c r="AC159" s="1151" t="s">
        <v>31</v>
      </c>
      <c r="AD159" s="994" t="s">
        <v>30</v>
      </c>
      <c r="AE159" s="1151" t="s">
        <v>31</v>
      </c>
      <c r="AF159" s="994" t="s">
        <v>30</v>
      </c>
      <c r="AG159" s="1151" t="s">
        <v>31</v>
      </c>
      <c r="AH159" s="994" t="s">
        <v>30</v>
      </c>
      <c r="AI159" s="1151" t="s">
        <v>31</v>
      </c>
      <c r="AJ159" s="994" t="s">
        <v>30</v>
      </c>
      <c r="AK159" s="1151" t="s">
        <v>31</v>
      </c>
      <c r="AL159" s="994" t="s">
        <v>30</v>
      </c>
      <c r="AM159" s="1152" t="s">
        <v>31</v>
      </c>
      <c r="AN159" s="495"/>
      <c r="AO159" s="495"/>
      <c r="AP159" s="494"/>
      <c r="AQ159" s="495"/>
    </row>
    <row r="160" spans="1:67" x14ac:dyDescent="0.25">
      <c r="A160" s="1153" t="s">
        <v>157</v>
      </c>
      <c r="B160" s="1154"/>
      <c r="C160" s="1036">
        <f>SUM(D160+E160)</f>
        <v>1051</v>
      </c>
      <c r="D160" s="1155">
        <f>SUM(F160+H160+J160+L160+N160+P160+R160+T160+V160+X160+Z160+AB160+AD160+AF160+AH160+AJ160+AL160)</f>
        <v>493</v>
      </c>
      <c r="E160" s="1156">
        <f>SUM(G160+I160+K160+M160+O160+Q160+S160+U160+W160+Y160+AA160+AC160+AE160+AG160+AI160+AK160+AM160)</f>
        <v>558</v>
      </c>
      <c r="F160" s="1145">
        <v>8</v>
      </c>
      <c r="G160" s="1157">
        <v>3</v>
      </c>
      <c r="H160" s="1145">
        <v>4</v>
      </c>
      <c r="I160" s="1157">
        <v>4</v>
      </c>
      <c r="J160" s="1145">
        <v>4</v>
      </c>
      <c r="K160" s="1158">
        <v>5</v>
      </c>
      <c r="L160" s="1145">
        <v>5</v>
      </c>
      <c r="M160" s="1158">
        <v>1</v>
      </c>
      <c r="N160" s="1145">
        <v>8</v>
      </c>
      <c r="O160" s="1158">
        <v>1</v>
      </c>
      <c r="P160" s="1145">
        <v>5</v>
      </c>
      <c r="Q160" s="1158">
        <v>19</v>
      </c>
      <c r="R160" s="1145">
        <v>9</v>
      </c>
      <c r="S160" s="1158">
        <v>14</v>
      </c>
      <c r="T160" s="1145">
        <v>6</v>
      </c>
      <c r="U160" s="1158">
        <v>21</v>
      </c>
      <c r="V160" s="1145">
        <v>14</v>
      </c>
      <c r="W160" s="1158">
        <v>20</v>
      </c>
      <c r="X160" s="1145">
        <v>22</v>
      </c>
      <c r="Y160" s="1158">
        <v>43</v>
      </c>
      <c r="Z160" s="1145">
        <v>18</v>
      </c>
      <c r="AA160" s="1158">
        <v>30</v>
      </c>
      <c r="AB160" s="1145">
        <v>35</v>
      </c>
      <c r="AC160" s="1158">
        <v>43</v>
      </c>
      <c r="AD160" s="1145">
        <v>72</v>
      </c>
      <c r="AE160" s="1158">
        <v>82</v>
      </c>
      <c r="AF160" s="1145">
        <v>69</v>
      </c>
      <c r="AG160" s="1158">
        <v>75</v>
      </c>
      <c r="AH160" s="1145">
        <v>67</v>
      </c>
      <c r="AI160" s="1158">
        <v>69</v>
      </c>
      <c r="AJ160" s="1145">
        <v>72</v>
      </c>
      <c r="AK160" s="1158">
        <v>54</v>
      </c>
      <c r="AL160" s="1159">
        <v>75</v>
      </c>
      <c r="AM160" s="1160">
        <v>74</v>
      </c>
      <c r="AN160" s="1157">
        <v>1051</v>
      </c>
      <c r="AO160" s="1161">
        <v>709</v>
      </c>
      <c r="AP160" s="1161">
        <v>0</v>
      </c>
      <c r="AQ160" s="1157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1135" t="s">
        <v>158</v>
      </c>
      <c r="B161" s="1020" t="s">
        <v>159</v>
      </c>
      <c r="C161" s="153">
        <f>SUM(D161:E161)</f>
        <v>146</v>
      </c>
      <c r="D161" s="1044"/>
      <c r="E161" s="1045">
        <f>SUM(K161+M161+O161+Q161+S161+U161+W161+Y161+AA161+AC161+AE161+AG161+AI161+AK161+AM161)</f>
        <v>146</v>
      </c>
      <c r="F161" s="1046"/>
      <c r="G161" s="1047"/>
      <c r="H161" s="1046"/>
      <c r="I161" s="1047"/>
      <c r="J161" s="1046"/>
      <c r="K161" s="1008"/>
      <c r="L161" s="1046"/>
      <c r="M161" s="1008">
        <v>5</v>
      </c>
      <c r="N161" s="1046"/>
      <c r="O161" s="1008">
        <v>17</v>
      </c>
      <c r="P161" s="1046"/>
      <c r="Q161" s="1008">
        <v>32</v>
      </c>
      <c r="R161" s="1046"/>
      <c r="S161" s="1008">
        <v>58</v>
      </c>
      <c r="T161" s="1046"/>
      <c r="U161" s="1008">
        <v>23</v>
      </c>
      <c r="V161" s="1046"/>
      <c r="W161" s="1008">
        <v>11</v>
      </c>
      <c r="X161" s="1046"/>
      <c r="Y161" s="1008"/>
      <c r="Z161" s="1046"/>
      <c r="AA161" s="1008"/>
      <c r="AB161" s="1046"/>
      <c r="AC161" s="1008"/>
      <c r="AD161" s="1046"/>
      <c r="AE161" s="1008"/>
      <c r="AF161" s="1046"/>
      <c r="AG161" s="1008"/>
      <c r="AH161" s="1046"/>
      <c r="AI161" s="1008"/>
      <c r="AJ161" s="1046"/>
      <c r="AK161" s="1008"/>
      <c r="AL161" s="1046"/>
      <c r="AM161" s="1022"/>
      <c r="AN161" s="1023">
        <v>146</v>
      </c>
      <c r="AO161" s="1048">
        <v>0</v>
      </c>
      <c r="AP161" s="1048">
        <v>0</v>
      </c>
      <c r="AQ161" s="1023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>
        <v>0</v>
      </c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391</v>
      </c>
      <c r="D163" s="165">
        <f>SUM(F163+H163+J163+L163+N163+P163+R163+T163+V163+X163+Z163+AB163+AD163+AF163+AH163+AJ163+AL163)</f>
        <v>152</v>
      </c>
      <c r="E163" s="166">
        <f>SUM(G163+I163+K163+M163+O163+Q163+S163+U163+W163+Y163+AA163+AC163+AE163+AG163+AI163+AK163+AM163)</f>
        <v>239</v>
      </c>
      <c r="F163" s="36">
        <v>0</v>
      </c>
      <c r="G163" s="32">
        <v>1</v>
      </c>
      <c r="H163" s="36">
        <v>0</v>
      </c>
      <c r="I163" s="32">
        <v>0</v>
      </c>
      <c r="J163" s="36">
        <v>0</v>
      </c>
      <c r="K163" s="32">
        <v>0</v>
      </c>
      <c r="L163" s="36">
        <v>1</v>
      </c>
      <c r="M163" s="32">
        <v>4</v>
      </c>
      <c r="N163" s="36">
        <v>6</v>
      </c>
      <c r="O163" s="32">
        <v>13</v>
      </c>
      <c r="P163" s="36">
        <v>17</v>
      </c>
      <c r="Q163" s="32">
        <v>29</v>
      </c>
      <c r="R163" s="36">
        <v>22</v>
      </c>
      <c r="S163" s="32">
        <v>39</v>
      </c>
      <c r="T163" s="36">
        <v>25</v>
      </c>
      <c r="U163" s="32">
        <v>37</v>
      </c>
      <c r="V163" s="36">
        <v>21</v>
      </c>
      <c r="W163" s="32">
        <v>30</v>
      </c>
      <c r="X163" s="36">
        <v>20</v>
      </c>
      <c r="Y163" s="32">
        <v>25</v>
      </c>
      <c r="Z163" s="36">
        <v>17</v>
      </c>
      <c r="AA163" s="32">
        <v>23</v>
      </c>
      <c r="AB163" s="36">
        <v>14</v>
      </c>
      <c r="AC163" s="32">
        <v>16</v>
      </c>
      <c r="AD163" s="36">
        <v>5</v>
      </c>
      <c r="AE163" s="32">
        <v>9</v>
      </c>
      <c r="AF163" s="36">
        <v>1</v>
      </c>
      <c r="AG163" s="32">
        <v>12</v>
      </c>
      <c r="AH163" s="36">
        <v>1</v>
      </c>
      <c r="AI163" s="32">
        <v>1</v>
      </c>
      <c r="AJ163" s="36">
        <v>2</v>
      </c>
      <c r="AK163" s="32">
        <v>0</v>
      </c>
      <c r="AL163" s="31">
        <v>0</v>
      </c>
      <c r="AM163" s="135">
        <v>0</v>
      </c>
      <c r="AN163" s="38">
        <v>391</v>
      </c>
      <c r="AO163" s="113">
        <v>171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>
        <v>0</v>
      </c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049" t="s">
        <v>163</v>
      </c>
      <c r="B165" s="1050"/>
      <c r="C165" s="175">
        <f t="shared" si="37"/>
        <v>549</v>
      </c>
      <c r="D165" s="176">
        <f t="shared" ref="D165:E170" si="38">SUM(F165+H165+J165+L165+N165+P165+R165+T165+V165+X165+Z165+AB165+AD165+AF165+AH165+AJ165+AL165)</f>
        <v>251</v>
      </c>
      <c r="E165" s="177">
        <f t="shared" si="38"/>
        <v>298</v>
      </c>
      <c r="F165" s="27">
        <v>69</v>
      </c>
      <c r="G165" s="26">
        <v>36</v>
      </c>
      <c r="H165" s="27">
        <v>12</v>
      </c>
      <c r="I165" s="26">
        <v>13</v>
      </c>
      <c r="J165" s="27">
        <v>11</v>
      </c>
      <c r="K165" s="28">
        <v>11</v>
      </c>
      <c r="L165" s="27">
        <v>6</v>
      </c>
      <c r="M165" s="28">
        <v>8</v>
      </c>
      <c r="N165" s="27">
        <v>7</v>
      </c>
      <c r="O165" s="28">
        <v>5</v>
      </c>
      <c r="P165" s="27">
        <v>2</v>
      </c>
      <c r="Q165" s="28">
        <v>7</v>
      </c>
      <c r="R165" s="27">
        <v>3</v>
      </c>
      <c r="S165" s="28">
        <v>11</v>
      </c>
      <c r="T165" s="27">
        <v>4</v>
      </c>
      <c r="U165" s="28">
        <v>19</v>
      </c>
      <c r="V165" s="27">
        <v>4</v>
      </c>
      <c r="W165" s="28">
        <v>13</v>
      </c>
      <c r="X165" s="27">
        <v>2</v>
      </c>
      <c r="Y165" s="28">
        <v>24</v>
      </c>
      <c r="Z165" s="27">
        <v>11</v>
      </c>
      <c r="AA165" s="28">
        <v>13</v>
      </c>
      <c r="AB165" s="27">
        <v>12</v>
      </c>
      <c r="AC165" s="28">
        <v>17</v>
      </c>
      <c r="AD165" s="27">
        <v>15</v>
      </c>
      <c r="AE165" s="28">
        <v>23</v>
      </c>
      <c r="AF165" s="27">
        <v>16</v>
      </c>
      <c r="AG165" s="28">
        <v>22</v>
      </c>
      <c r="AH165" s="27">
        <v>13</v>
      </c>
      <c r="AI165" s="26">
        <v>27</v>
      </c>
      <c r="AJ165" s="27">
        <v>23</v>
      </c>
      <c r="AK165" s="26">
        <v>12</v>
      </c>
      <c r="AL165" s="51">
        <v>41</v>
      </c>
      <c r="AM165" s="161">
        <v>37</v>
      </c>
      <c r="AN165" s="26">
        <v>549</v>
      </c>
      <c r="AO165" s="162">
        <v>448</v>
      </c>
      <c r="AP165" s="162">
        <v>0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117</v>
      </c>
      <c r="D166" s="165">
        <f t="shared" si="38"/>
        <v>14</v>
      </c>
      <c r="E166" s="166">
        <f t="shared" si="38"/>
        <v>103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1</v>
      </c>
      <c r="M166" s="32">
        <v>3</v>
      </c>
      <c r="N166" s="36">
        <v>2</v>
      </c>
      <c r="O166" s="32">
        <v>0</v>
      </c>
      <c r="P166" s="36">
        <v>0</v>
      </c>
      <c r="Q166" s="32">
        <v>8</v>
      </c>
      <c r="R166" s="36">
        <v>0</v>
      </c>
      <c r="S166" s="32">
        <v>1</v>
      </c>
      <c r="T166" s="36">
        <v>0</v>
      </c>
      <c r="U166" s="32">
        <v>13</v>
      </c>
      <c r="V166" s="36">
        <v>1</v>
      </c>
      <c r="W166" s="32">
        <v>15</v>
      </c>
      <c r="X166" s="36">
        <v>3</v>
      </c>
      <c r="Y166" s="32">
        <v>6</v>
      </c>
      <c r="Z166" s="36">
        <v>1</v>
      </c>
      <c r="AA166" s="32">
        <v>19</v>
      </c>
      <c r="AB166" s="36">
        <v>2</v>
      </c>
      <c r="AC166" s="38">
        <v>7</v>
      </c>
      <c r="AD166" s="36">
        <v>0</v>
      </c>
      <c r="AE166" s="38">
        <v>4</v>
      </c>
      <c r="AF166" s="36">
        <v>0</v>
      </c>
      <c r="AG166" s="38">
        <v>9</v>
      </c>
      <c r="AH166" s="36">
        <v>0</v>
      </c>
      <c r="AI166" s="38">
        <v>11</v>
      </c>
      <c r="AJ166" s="36">
        <v>2</v>
      </c>
      <c r="AK166" s="38">
        <v>2</v>
      </c>
      <c r="AL166" s="31">
        <v>2</v>
      </c>
      <c r="AM166" s="135">
        <v>5</v>
      </c>
      <c r="AN166" s="38">
        <v>117</v>
      </c>
      <c r="AO166" s="113">
        <v>15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17</v>
      </c>
      <c r="D167" s="180">
        <f t="shared" si="38"/>
        <v>10</v>
      </c>
      <c r="E167" s="166">
        <f t="shared" si="38"/>
        <v>7</v>
      </c>
      <c r="F167" s="36">
        <v>5</v>
      </c>
      <c r="G167" s="38">
        <v>6</v>
      </c>
      <c r="H167" s="36">
        <v>4</v>
      </c>
      <c r="I167" s="38">
        <v>1</v>
      </c>
      <c r="J167" s="36">
        <v>1</v>
      </c>
      <c r="K167" s="32">
        <v>0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0</v>
      </c>
      <c r="AE167" s="38">
        <v>0</v>
      </c>
      <c r="AF167" s="36">
        <v>0</v>
      </c>
      <c r="AG167" s="38">
        <v>0</v>
      </c>
      <c r="AH167" s="36">
        <v>0</v>
      </c>
      <c r="AI167" s="38">
        <v>0</v>
      </c>
      <c r="AJ167" s="36">
        <v>0</v>
      </c>
      <c r="AK167" s="38">
        <v>0</v>
      </c>
      <c r="AL167" s="31">
        <v>0</v>
      </c>
      <c r="AM167" s="135">
        <v>0</v>
      </c>
      <c r="AN167" s="38">
        <v>17</v>
      </c>
      <c r="AO167" s="113">
        <v>7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431</v>
      </c>
      <c r="D168" s="165">
        <f t="shared" si="38"/>
        <v>198</v>
      </c>
      <c r="E168" s="166">
        <f t="shared" si="38"/>
        <v>233</v>
      </c>
      <c r="F168" s="36">
        <v>2</v>
      </c>
      <c r="G168" s="38">
        <v>1</v>
      </c>
      <c r="H168" s="36">
        <v>14</v>
      </c>
      <c r="I168" s="38">
        <v>21</v>
      </c>
      <c r="J168" s="36">
        <v>22</v>
      </c>
      <c r="K168" s="32">
        <v>20</v>
      </c>
      <c r="L168" s="36">
        <v>7</v>
      </c>
      <c r="M168" s="32">
        <v>7</v>
      </c>
      <c r="N168" s="36">
        <v>3</v>
      </c>
      <c r="O168" s="32">
        <v>2</v>
      </c>
      <c r="P168" s="36">
        <v>2</v>
      </c>
      <c r="Q168" s="32">
        <v>0</v>
      </c>
      <c r="R168" s="36">
        <v>2</v>
      </c>
      <c r="S168" s="32">
        <v>0</v>
      </c>
      <c r="T168" s="36">
        <v>4</v>
      </c>
      <c r="U168" s="32">
        <v>0</v>
      </c>
      <c r="V168" s="36">
        <v>3</v>
      </c>
      <c r="W168" s="32">
        <v>4</v>
      </c>
      <c r="X168" s="36">
        <v>3</v>
      </c>
      <c r="Y168" s="32">
        <v>1</v>
      </c>
      <c r="Z168" s="36">
        <v>3</v>
      </c>
      <c r="AA168" s="32">
        <v>4</v>
      </c>
      <c r="AB168" s="36">
        <v>5</v>
      </c>
      <c r="AC168" s="32">
        <v>4</v>
      </c>
      <c r="AD168" s="36">
        <v>6</v>
      </c>
      <c r="AE168" s="32">
        <v>7</v>
      </c>
      <c r="AF168" s="36">
        <v>34</v>
      </c>
      <c r="AG168" s="32">
        <v>59</v>
      </c>
      <c r="AH168" s="36">
        <v>27</v>
      </c>
      <c r="AI168" s="38">
        <v>47</v>
      </c>
      <c r="AJ168" s="36">
        <v>31</v>
      </c>
      <c r="AK168" s="38">
        <v>29</v>
      </c>
      <c r="AL168" s="31">
        <v>30</v>
      </c>
      <c r="AM168" s="135">
        <v>27</v>
      </c>
      <c r="AN168" s="38">
        <v>431</v>
      </c>
      <c r="AO168" s="113">
        <v>264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289</v>
      </c>
      <c r="D169" s="182">
        <f>SUM(F169+H169+J169+L169+N169+P169+R169+T169+V169+X169+Z169+AB169+AD169+AF169+AH169+AJ169+AL169)</f>
        <v>143</v>
      </c>
      <c r="E169" s="183">
        <f>SUM(G169+I169+K169+M169+O169+Q169+S169+U169+W169+Y169+AA169+AC169+AE169+AG169+AI169+AK169+AM169)</f>
        <v>146</v>
      </c>
      <c r="F169" s="98">
        <v>7</v>
      </c>
      <c r="G169" s="184">
        <v>8</v>
      </c>
      <c r="H169" s="98">
        <v>1</v>
      </c>
      <c r="I169" s="184">
        <v>3</v>
      </c>
      <c r="J169" s="98">
        <v>10</v>
      </c>
      <c r="K169" s="185">
        <v>11</v>
      </c>
      <c r="L169" s="98">
        <v>0</v>
      </c>
      <c r="M169" s="185">
        <v>21</v>
      </c>
      <c r="N169" s="98">
        <v>1</v>
      </c>
      <c r="O169" s="185">
        <v>1</v>
      </c>
      <c r="P169" s="98">
        <v>2</v>
      </c>
      <c r="Q169" s="185">
        <v>2</v>
      </c>
      <c r="R169" s="98">
        <v>6</v>
      </c>
      <c r="S169" s="185">
        <v>6</v>
      </c>
      <c r="T169" s="98">
        <v>0</v>
      </c>
      <c r="U169" s="185">
        <v>0</v>
      </c>
      <c r="V169" s="98">
        <v>2</v>
      </c>
      <c r="W169" s="185">
        <v>1</v>
      </c>
      <c r="X169" s="98">
        <v>9</v>
      </c>
      <c r="Y169" s="185">
        <v>2</v>
      </c>
      <c r="Z169" s="98">
        <v>10</v>
      </c>
      <c r="AA169" s="185">
        <v>7</v>
      </c>
      <c r="AB169" s="98">
        <v>8</v>
      </c>
      <c r="AC169" s="185">
        <v>2</v>
      </c>
      <c r="AD169" s="98">
        <v>6</v>
      </c>
      <c r="AE169" s="185">
        <v>10</v>
      </c>
      <c r="AF169" s="98">
        <v>3</v>
      </c>
      <c r="AG169" s="185">
        <v>6</v>
      </c>
      <c r="AH169" s="98">
        <v>30</v>
      </c>
      <c r="AI169" s="184">
        <v>11</v>
      </c>
      <c r="AJ169" s="98">
        <v>3</v>
      </c>
      <c r="AK169" s="184">
        <v>19</v>
      </c>
      <c r="AL169" s="186">
        <v>45</v>
      </c>
      <c r="AM169" s="187">
        <v>36</v>
      </c>
      <c r="AN169" s="184">
        <v>286</v>
      </c>
      <c r="AO169" s="188">
        <v>16</v>
      </c>
      <c r="AP169" s="188">
        <v>1</v>
      </c>
      <c r="AQ169" s="184">
        <v>0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984" t="s">
        <v>99</v>
      </c>
      <c r="B171" s="985"/>
      <c r="C171" s="193">
        <f t="shared" ref="C171:AQ171" si="39">SUM(C160:C170)</f>
        <v>2991</v>
      </c>
      <c r="D171" s="194">
        <f t="shared" si="39"/>
        <v>1261</v>
      </c>
      <c r="E171" s="170">
        <f t="shared" si="39"/>
        <v>1730</v>
      </c>
      <c r="F171" s="70">
        <f t="shared" si="39"/>
        <v>91</v>
      </c>
      <c r="G171" s="124">
        <f t="shared" si="39"/>
        <v>55</v>
      </c>
      <c r="H171" s="70">
        <f t="shared" si="39"/>
        <v>35</v>
      </c>
      <c r="I171" s="124">
        <f t="shared" si="39"/>
        <v>42</v>
      </c>
      <c r="J171" s="1012">
        <f t="shared" si="39"/>
        <v>48</v>
      </c>
      <c r="K171" s="1013">
        <f t="shared" si="39"/>
        <v>47</v>
      </c>
      <c r="L171" s="1012">
        <f t="shared" si="39"/>
        <v>20</v>
      </c>
      <c r="M171" s="1013">
        <f t="shared" si="39"/>
        <v>49</v>
      </c>
      <c r="N171" s="1012">
        <f t="shared" si="39"/>
        <v>27</v>
      </c>
      <c r="O171" s="1013">
        <f t="shared" si="39"/>
        <v>39</v>
      </c>
      <c r="P171" s="1012">
        <f t="shared" si="39"/>
        <v>28</v>
      </c>
      <c r="Q171" s="1013">
        <f t="shared" si="39"/>
        <v>97</v>
      </c>
      <c r="R171" s="1012">
        <f t="shared" si="39"/>
        <v>42</v>
      </c>
      <c r="S171" s="1013">
        <f t="shared" si="39"/>
        <v>129</v>
      </c>
      <c r="T171" s="1012">
        <f t="shared" si="39"/>
        <v>39</v>
      </c>
      <c r="U171" s="1013">
        <f t="shared" si="39"/>
        <v>113</v>
      </c>
      <c r="V171" s="1012">
        <f t="shared" si="39"/>
        <v>45</v>
      </c>
      <c r="W171" s="1013">
        <f t="shared" si="39"/>
        <v>94</v>
      </c>
      <c r="X171" s="1012">
        <f t="shared" si="39"/>
        <v>59</v>
      </c>
      <c r="Y171" s="1013">
        <f t="shared" si="39"/>
        <v>101</v>
      </c>
      <c r="Z171" s="1012">
        <f t="shared" si="39"/>
        <v>60</v>
      </c>
      <c r="AA171" s="1013">
        <f t="shared" si="39"/>
        <v>96</v>
      </c>
      <c r="AB171" s="1012">
        <f t="shared" si="39"/>
        <v>76</v>
      </c>
      <c r="AC171" s="1013">
        <f t="shared" si="39"/>
        <v>89</v>
      </c>
      <c r="AD171" s="1012">
        <f t="shared" si="39"/>
        <v>104</v>
      </c>
      <c r="AE171" s="1013">
        <f t="shared" si="39"/>
        <v>135</v>
      </c>
      <c r="AF171" s="1012">
        <f t="shared" si="39"/>
        <v>123</v>
      </c>
      <c r="AG171" s="1013">
        <f t="shared" si="39"/>
        <v>183</v>
      </c>
      <c r="AH171" s="1012">
        <f t="shared" si="39"/>
        <v>138</v>
      </c>
      <c r="AI171" s="1013">
        <f t="shared" si="39"/>
        <v>166</v>
      </c>
      <c r="AJ171" s="1012">
        <f t="shared" si="39"/>
        <v>133</v>
      </c>
      <c r="AK171" s="1013">
        <f t="shared" si="39"/>
        <v>116</v>
      </c>
      <c r="AL171" s="1051">
        <f t="shared" si="39"/>
        <v>193</v>
      </c>
      <c r="AM171" s="1052">
        <f t="shared" si="39"/>
        <v>179</v>
      </c>
      <c r="AN171" s="124">
        <f t="shared" si="39"/>
        <v>2988</v>
      </c>
      <c r="AO171" s="123">
        <f t="shared" si="39"/>
        <v>1630</v>
      </c>
      <c r="AP171" s="123">
        <f t="shared" si="39"/>
        <v>1</v>
      </c>
      <c r="AQ171" s="124">
        <f t="shared" si="39"/>
        <v>0</v>
      </c>
    </row>
    <row r="172" spans="1:71" s="14" customFormat="1" ht="12" x14ac:dyDescent="0.2">
      <c r="A172" s="144" t="s">
        <v>169</v>
      </c>
      <c r="B172" s="1162"/>
      <c r="C172" s="1162"/>
      <c r="D172" s="1162"/>
      <c r="E172" s="1162"/>
      <c r="F172" s="1162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163" t="s">
        <v>170</v>
      </c>
      <c r="B173" s="1135" t="s">
        <v>151</v>
      </c>
      <c r="C173" s="1149" t="s">
        <v>149</v>
      </c>
      <c r="D173" s="538"/>
      <c r="E173" s="1150"/>
      <c r="F173" s="1026" t="s">
        <v>152</v>
      </c>
      <c r="G173" s="1136"/>
      <c r="H173" s="1136"/>
      <c r="I173" s="1136"/>
      <c r="J173" s="1136"/>
      <c r="K173" s="1136"/>
      <c r="L173" s="1136"/>
      <c r="M173" s="1136"/>
      <c r="N173" s="1136"/>
      <c r="O173" s="1136"/>
      <c r="P173" s="1136"/>
      <c r="Q173" s="1136"/>
      <c r="R173" s="1136"/>
      <c r="S173" s="1136"/>
      <c r="T173" s="1136"/>
      <c r="U173" s="1136"/>
      <c r="V173" s="1136"/>
      <c r="W173" s="1136"/>
      <c r="X173" s="1136"/>
      <c r="Y173" s="1136"/>
      <c r="Z173" s="1136"/>
      <c r="AA173" s="1136"/>
      <c r="AB173" s="1136"/>
      <c r="AC173" s="1136"/>
      <c r="AD173" s="1136"/>
      <c r="AE173" s="1136"/>
      <c r="AF173" s="1136"/>
      <c r="AG173" s="1136"/>
      <c r="AH173" s="1136"/>
      <c r="AI173" s="1136"/>
      <c r="AJ173" s="1136"/>
      <c r="AK173" s="1136"/>
      <c r="AL173" s="1136"/>
      <c r="AM173" s="1028"/>
      <c r="AN173" s="1134" t="s">
        <v>9</v>
      </c>
      <c r="AO173" s="537" t="s">
        <v>171</v>
      </c>
      <c r="AP173" s="1134"/>
      <c r="AQ173" s="1135" t="s">
        <v>154</v>
      </c>
      <c r="AR173" s="1134" t="s">
        <v>155</v>
      </c>
      <c r="AS173" s="1135" t="s">
        <v>172</v>
      </c>
      <c r="AT173" s="1135" t="s">
        <v>173</v>
      </c>
    </row>
    <row r="174" spans="1:71" x14ac:dyDescent="0.25">
      <c r="A174" s="500"/>
      <c r="B174" s="493"/>
      <c r="C174" s="505"/>
      <c r="D174" s="506"/>
      <c r="E174" s="507"/>
      <c r="F174" s="984" t="s">
        <v>13</v>
      </c>
      <c r="G174" s="985"/>
      <c r="H174" s="984" t="s">
        <v>14</v>
      </c>
      <c r="I174" s="985"/>
      <c r="J174" s="984" t="s">
        <v>15</v>
      </c>
      <c r="K174" s="985"/>
      <c r="L174" s="984" t="s">
        <v>16</v>
      </c>
      <c r="M174" s="985"/>
      <c r="N174" s="984" t="s">
        <v>17</v>
      </c>
      <c r="O174" s="985"/>
      <c r="P174" s="1026" t="s">
        <v>18</v>
      </c>
      <c r="Q174" s="1029"/>
      <c r="R174" s="1026" t="s">
        <v>19</v>
      </c>
      <c r="S174" s="1029"/>
      <c r="T174" s="1026" t="s">
        <v>20</v>
      </c>
      <c r="U174" s="1029"/>
      <c r="V174" s="1026" t="s">
        <v>21</v>
      </c>
      <c r="W174" s="1029"/>
      <c r="X174" s="1026" t="s">
        <v>22</v>
      </c>
      <c r="Y174" s="1029"/>
      <c r="Z174" s="1026" t="s">
        <v>23</v>
      </c>
      <c r="AA174" s="1029"/>
      <c r="AB174" s="1026" t="s">
        <v>24</v>
      </c>
      <c r="AC174" s="1029"/>
      <c r="AD174" s="1026" t="s">
        <v>25</v>
      </c>
      <c r="AE174" s="1029"/>
      <c r="AF174" s="1026" t="s">
        <v>26</v>
      </c>
      <c r="AG174" s="1029"/>
      <c r="AH174" s="1026" t="s">
        <v>27</v>
      </c>
      <c r="AI174" s="1029"/>
      <c r="AJ174" s="1026" t="s">
        <v>28</v>
      </c>
      <c r="AK174" s="1029"/>
      <c r="AL174" s="1026" t="s">
        <v>29</v>
      </c>
      <c r="AM174" s="1028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164" t="s">
        <v>156</v>
      </c>
      <c r="D175" s="1165" t="s">
        <v>174</v>
      </c>
      <c r="E175" s="201" t="s">
        <v>175</v>
      </c>
      <c r="F175" s="1166" t="s">
        <v>174</v>
      </c>
      <c r="G175" s="995" t="s">
        <v>175</v>
      </c>
      <c r="H175" s="994" t="s">
        <v>174</v>
      </c>
      <c r="I175" s="1151" t="s">
        <v>175</v>
      </c>
      <c r="J175" s="1166" t="s">
        <v>174</v>
      </c>
      <c r="K175" s="995" t="s">
        <v>175</v>
      </c>
      <c r="L175" s="1166" t="s">
        <v>174</v>
      </c>
      <c r="M175" s="995" t="s">
        <v>175</v>
      </c>
      <c r="N175" s="1166" t="s">
        <v>174</v>
      </c>
      <c r="O175" s="995" t="s">
        <v>175</v>
      </c>
      <c r="P175" s="994" t="s">
        <v>174</v>
      </c>
      <c r="Q175" s="1151" t="s">
        <v>175</v>
      </c>
      <c r="R175" s="994" t="s">
        <v>174</v>
      </c>
      <c r="S175" s="1151" t="s">
        <v>175</v>
      </c>
      <c r="T175" s="1166" t="s">
        <v>174</v>
      </c>
      <c r="U175" s="995" t="s">
        <v>175</v>
      </c>
      <c r="V175" s="994" t="s">
        <v>174</v>
      </c>
      <c r="W175" s="1151" t="s">
        <v>175</v>
      </c>
      <c r="X175" s="994" t="s">
        <v>174</v>
      </c>
      <c r="Y175" s="1151" t="s">
        <v>175</v>
      </c>
      <c r="Z175" s="1166" t="s">
        <v>174</v>
      </c>
      <c r="AA175" s="995" t="s">
        <v>175</v>
      </c>
      <c r="AB175" s="1166" t="s">
        <v>174</v>
      </c>
      <c r="AC175" s="995" t="s">
        <v>175</v>
      </c>
      <c r="AD175" s="994" t="s">
        <v>174</v>
      </c>
      <c r="AE175" s="1151" t="s">
        <v>175</v>
      </c>
      <c r="AF175" s="994" t="s">
        <v>174</v>
      </c>
      <c r="AG175" s="1151" t="s">
        <v>175</v>
      </c>
      <c r="AH175" s="1166" t="s">
        <v>174</v>
      </c>
      <c r="AI175" s="995" t="s">
        <v>175</v>
      </c>
      <c r="AJ175" s="994" t="s">
        <v>174</v>
      </c>
      <c r="AK175" s="1151" t="s">
        <v>175</v>
      </c>
      <c r="AL175" s="1166" t="s">
        <v>174</v>
      </c>
      <c r="AM175" s="1018" t="s">
        <v>175</v>
      </c>
      <c r="AN175" s="495"/>
      <c r="AO175" s="428" t="s">
        <v>176</v>
      </c>
      <c r="AP175" s="995" t="s">
        <v>177</v>
      </c>
      <c r="AQ175" s="494"/>
      <c r="AR175" s="495"/>
      <c r="AS175" s="494"/>
      <c r="AT175" s="494"/>
    </row>
    <row r="176" spans="1:71" ht="15" customHeight="1" x14ac:dyDescent="0.25">
      <c r="A176" s="1058" t="s">
        <v>178</v>
      </c>
      <c r="B176" s="1059" t="s">
        <v>157</v>
      </c>
      <c r="C176" s="1060">
        <f t="shared" ref="C176:C186" si="40">SUM(D176+E176)</f>
        <v>0</v>
      </c>
      <c r="D176" s="1061">
        <f>SUM(F176+H176+J176+L176+N176+P176+R176+T176+V176+X176+Z176+AB176+AD176+AF176+AH176+AJ176+AL176)</f>
        <v>0</v>
      </c>
      <c r="E176" s="1062">
        <f>SUM(G176+I176+K176+M176+O176+Q176+S176+U176+W176+Y176+AA176+AC176+AE176+AG176+AI176+AK176+AM176)</f>
        <v>0</v>
      </c>
      <c r="F176" s="1007"/>
      <c r="G176" s="1023"/>
      <c r="H176" s="1007"/>
      <c r="I176" s="1023"/>
      <c r="J176" s="1007"/>
      <c r="K176" s="1008"/>
      <c r="L176" s="1007"/>
      <c r="M176" s="1008"/>
      <c r="N176" s="1007"/>
      <c r="O176" s="1008"/>
      <c r="P176" s="1007"/>
      <c r="Q176" s="1008"/>
      <c r="R176" s="1007"/>
      <c r="S176" s="1008"/>
      <c r="T176" s="1007"/>
      <c r="U176" s="1008"/>
      <c r="V176" s="1007"/>
      <c r="W176" s="1008"/>
      <c r="X176" s="1007"/>
      <c r="Y176" s="1008"/>
      <c r="Z176" s="1007"/>
      <c r="AA176" s="1008"/>
      <c r="AB176" s="1007"/>
      <c r="AC176" s="1008"/>
      <c r="AD176" s="1007"/>
      <c r="AE176" s="1008"/>
      <c r="AF176" s="1007"/>
      <c r="AG176" s="1008"/>
      <c r="AH176" s="1007"/>
      <c r="AI176" s="1008"/>
      <c r="AJ176" s="1007"/>
      <c r="AK176" s="1008"/>
      <c r="AL176" s="1063"/>
      <c r="AM176" s="1022"/>
      <c r="AN176" s="1023">
        <v>0</v>
      </c>
      <c r="AO176" s="1009">
        <v>0</v>
      </c>
      <c r="AP176" s="1023">
        <v>0</v>
      </c>
      <c r="AQ176" s="1048">
        <v>0</v>
      </c>
      <c r="AR176" s="1023">
        <v>0</v>
      </c>
      <c r="AS176" s="1023">
        <v>0</v>
      </c>
      <c r="AT176" s="1023">
        <v>0</v>
      </c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55</v>
      </c>
      <c r="D177" s="190">
        <f>SUM(F177+H177+J177+L177+N177+P177+R177+T177+V177+X177+Z177+AB177+AD177+AF177+AH177+AJ177+AL177)</f>
        <v>11</v>
      </c>
      <c r="E177" s="191">
        <f t="shared" ref="E177:E184" si="41">SUM(G177+I177+K177+M177+O177+Q177+S177+U177+W177+Y177+AA177+AC177+AE177+AG177+AI177+AK177+AM177)</f>
        <v>44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3</v>
      </c>
      <c r="N177" s="55">
        <v>2</v>
      </c>
      <c r="O177" s="57">
        <v>5</v>
      </c>
      <c r="P177" s="55">
        <v>2</v>
      </c>
      <c r="Q177" s="57">
        <v>8</v>
      </c>
      <c r="R177" s="55">
        <v>2</v>
      </c>
      <c r="S177" s="57">
        <v>10</v>
      </c>
      <c r="T177" s="55">
        <v>0</v>
      </c>
      <c r="U177" s="57">
        <v>5</v>
      </c>
      <c r="V177" s="55">
        <v>1</v>
      </c>
      <c r="W177" s="57">
        <v>1</v>
      </c>
      <c r="X177" s="55">
        <v>0</v>
      </c>
      <c r="Y177" s="57">
        <v>3</v>
      </c>
      <c r="Z177" s="55">
        <v>4</v>
      </c>
      <c r="AA177" s="57">
        <v>7</v>
      </c>
      <c r="AB177" s="55">
        <v>0</v>
      </c>
      <c r="AC177" s="57">
        <v>1</v>
      </c>
      <c r="AD177" s="55">
        <v>0</v>
      </c>
      <c r="AE177" s="57">
        <v>0</v>
      </c>
      <c r="AF177" s="55">
        <v>0</v>
      </c>
      <c r="AG177" s="57">
        <v>1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55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064" t="s">
        <v>179</v>
      </c>
      <c r="B178" s="1059" t="s">
        <v>157</v>
      </c>
      <c r="C178" s="1060">
        <f t="shared" si="40"/>
        <v>0</v>
      </c>
      <c r="D178" s="1061">
        <f t="shared" ref="D178:D184" si="57">SUM(F178+H178+J178+L178+N178+P178+R178+T178+V178+X178+Z178+AB178+AD178+AF178+AH178+AJ178+AL178)</f>
        <v>0</v>
      </c>
      <c r="E178" s="1062">
        <f>SUM(G178+I178+K178+M178+O178+Q178+S178+U178+W178+Y178+AA178+AC178+AE178+AG178+AI178+AK178+AM178)</f>
        <v>0</v>
      </c>
      <c r="F178" s="1007"/>
      <c r="G178" s="1023"/>
      <c r="H178" s="1007"/>
      <c r="I178" s="1023"/>
      <c r="J178" s="1007"/>
      <c r="K178" s="1008"/>
      <c r="L178" s="1007"/>
      <c r="M178" s="1008"/>
      <c r="N178" s="1007"/>
      <c r="O178" s="1008"/>
      <c r="P178" s="1007"/>
      <c r="Q178" s="1008"/>
      <c r="R178" s="1007"/>
      <c r="S178" s="1008"/>
      <c r="T178" s="1007"/>
      <c r="U178" s="1008"/>
      <c r="V178" s="1007"/>
      <c r="W178" s="1008"/>
      <c r="X178" s="1007"/>
      <c r="Y178" s="1008"/>
      <c r="Z178" s="1007"/>
      <c r="AA178" s="1008"/>
      <c r="AB178" s="1007"/>
      <c r="AC178" s="1008"/>
      <c r="AD178" s="1007"/>
      <c r="AE178" s="1008"/>
      <c r="AF178" s="1007"/>
      <c r="AG178" s="1008"/>
      <c r="AH178" s="1007"/>
      <c r="AI178" s="1008"/>
      <c r="AJ178" s="1007"/>
      <c r="AK178" s="1008"/>
      <c r="AL178" s="1063"/>
      <c r="AM178" s="1022"/>
      <c r="AN178" s="1023">
        <v>0</v>
      </c>
      <c r="AO178" s="1009">
        <v>0</v>
      </c>
      <c r="AP178" s="1023">
        <v>0</v>
      </c>
      <c r="AQ178" s="1048">
        <v>0</v>
      </c>
      <c r="AR178" s="1023">
        <v>0</v>
      </c>
      <c r="AS178" s="1023">
        <v>0</v>
      </c>
      <c r="AT178" s="1023">
        <v>0</v>
      </c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>
        <v>0</v>
      </c>
      <c r="AP179" s="38">
        <v>0</v>
      </c>
      <c r="AQ179" s="113">
        <v>0</v>
      </c>
      <c r="AR179" s="38">
        <v>0</v>
      </c>
      <c r="AS179" s="38">
        <v>0</v>
      </c>
      <c r="AT179" s="38"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>
        <v>0</v>
      </c>
      <c r="AP180" s="58">
        <v>0</v>
      </c>
      <c r="AQ180" s="174">
        <v>0</v>
      </c>
      <c r="AR180" s="58">
        <v>0</v>
      </c>
      <c r="AS180" s="58">
        <v>0</v>
      </c>
      <c r="AT180" s="58">
        <v>0</v>
      </c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154" t="s">
        <v>181</v>
      </c>
      <c r="B181" s="1059" t="s">
        <v>157</v>
      </c>
      <c r="C181" s="1060">
        <f t="shared" si="40"/>
        <v>0</v>
      </c>
      <c r="D181" s="1061">
        <f t="shared" si="57"/>
        <v>0</v>
      </c>
      <c r="E181" s="1062">
        <f t="shared" si="41"/>
        <v>0</v>
      </c>
      <c r="F181" s="1007"/>
      <c r="G181" s="1023"/>
      <c r="H181" s="1007"/>
      <c r="I181" s="1023"/>
      <c r="J181" s="1007"/>
      <c r="K181" s="1008"/>
      <c r="L181" s="1007"/>
      <c r="M181" s="1008"/>
      <c r="N181" s="1007"/>
      <c r="O181" s="1008"/>
      <c r="P181" s="1007"/>
      <c r="Q181" s="1008"/>
      <c r="R181" s="1007"/>
      <c r="S181" s="1008"/>
      <c r="T181" s="1007"/>
      <c r="U181" s="1008"/>
      <c r="V181" s="1007"/>
      <c r="W181" s="1023"/>
      <c r="X181" s="1007"/>
      <c r="Y181" s="1008"/>
      <c r="Z181" s="1007"/>
      <c r="AA181" s="1008"/>
      <c r="AB181" s="1007"/>
      <c r="AC181" s="1008"/>
      <c r="AD181" s="1007"/>
      <c r="AE181" s="1008"/>
      <c r="AF181" s="1007"/>
      <c r="AG181" s="1008"/>
      <c r="AH181" s="1007"/>
      <c r="AI181" s="1008"/>
      <c r="AJ181" s="1007"/>
      <c r="AK181" s="1008"/>
      <c r="AL181" s="1063"/>
      <c r="AM181" s="1022"/>
      <c r="AN181" s="1023">
        <v>0</v>
      </c>
      <c r="AO181" s="1009">
        <v>0</v>
      </c>
      <c r="AP181" s="1023">
        <v>0</v>
      </c>
      <c r="AQ181" s="1048">
        <v>0</v>
      </c>
      <c r="AR181" s="1023">
        <v>0</v>
      </c>
      <c r="AS181" s="1023">
        <v>0</v>
      </c>
      <c r="AT181" s="1023">
        <v>0</v>
      </c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188</v>
      </c>
      <c r="D182" s="165">
        <f t="shared" si="57"/>
        <v>140</v>
      </c>
      <c r="E182" s="166">
        <f t="shared" si="41"/>
        <v>48</v>
      </c>
      <c r="F182" s="55">
        <v>0</v>
      </c>
      <c r="G182" s="58">
        <v>1</v>
      </c>
      <c r="H182" s="55">
        <v>0</v>
      </c>
      <c r="I182" s="58">
        <v>0</v>
      </c>
      <c r="J182" s="55">
        <v>0</v>
      </c>
      <c r="K182" s="57">
        <v>0</v>
      </c>
      <c r="L182" s="55">
        <v>1</v>
      </c>
      <c r="M182" s="57">
        <v>0</v>
      </c>
      <c r="N182" s="55">
        <v>4</v>
      </c>
      <c r="O182" s="57">
        <v>1</v>
      </c>
      <c r="P182" s="55">
        <v>15</v>
      </c>
      <c r="Q182" s="57">
        <v>2</v>
      </c>
      <c r="R182" s="55">
        <v>19</v>
      </c>
      <c r="S182" s="57">
        <v>3</v>
      </c>
      <c r="T182" s="55">
        <v>25</v>
      </c>
      <c r="U182" s="57">
        <v>11</v>
      </c>
      <c r="V182" s="55">
        <v>20</v>
      </c>
      <c r="W182" s="57">
        <v>12</v>
      </c>
      <c r="X182" s="55">
        <v>20</v>
      </c>
      <c r="Y182" s="57">
        <v>6</v>
      </c>
      <c r="Z182" s="55">
        <v>13</v>
      </c>
      <c r="AA182" s="57">
        <v>7</v>
      </c>
      <c r="AB182" s="55">
        <v>14</v>
      </c>
      <c r="AC182" s="57">
        <v>4</v>
      </c>
      <c r="AD182" s="55">
        <v>5</v>
      </c>
      <c r="AE182" s="57">
        <v>0</v>
      </c>
      <c r="AF182" s="55">
        <v>1</v>
      </c>
      <c r="AG182" s="57">
        <v>1</v>
      </c>
      <c r="AH182" s="55">
        <v>1</v>
      </c>
      <c r="AI182" s="57">
        <v>0</v>
      </c>
      <c r="AJ182" s="55">
        <v>2</v>
      </c>
      <c r="AK182" s="57">
        <v>0</v>
      </c>
      <c r="AL182" s="59">
        <v>0</v>
      </c>
      <c r="AM182" s="192">
        <v>0</v>
      </c>
      <c r="AN182" s="58">
        <v>188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154" t="s">
        <v>182</v>
      </c>
      <c r="B183" s="1059" t="s">
        <v>157</v>
      </c>
      <c r="C183" s="1060">
        <f t="shared" si="40"/>
        <v>0</v>
      </c>
      <c r="D183" s="1061">
        <f t="shared" si="57"/>
        <v>0</v>
      </c>
      <c r="E183" s="1062">
        <f t="shared" si="41"/>
        <v>0</v>
      </c>
      <c r="F183" s="1007"/>
      <c r="G183" s="1023"/>
      <c r="H183" s="1007"/>
      <c r="I183" s="1023"/>
      <c r="J183" s="1007"/>
      <c r="K183" s="1008"/>
      <c r="L183" s="1007"/>
      <c r="M183" s="1008"/>
      <c r="N183" s="1007"/>
      <c r="O183" s="1008"/>
      <c r="P183" s="1007"/>
      <c r="Q183" s="1008"/>
      <c r="R183" s="1007"/>
      <c r="S183" s="1008"/>
      <c r="T183" s="1007"/>
      <c r="U183" s="1008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023">
        <v>0</v>
      </c>
      <c r="AO183" s="1009">
        <v>0</v>
      </c>
      <c r="AP183" s="1023">
        <v>0</v>
      </c>
      <c r="AQ183" s="1048">
        <v>0</v>
      </c>
      <c r="AR183" s="1023">
        <v>0</v>
      </c>
      <c r="AS183" s="1023">
        <v>0</v>
      </c>
      <c r="AT183" s="1023">
        <v>0</v>
      </c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4</v>
      </c>
      <c r="D184" s="165">
        <f t="shared" si="57"/>
        <v>1</v>
      </c>
      <c r="E184" s="166">
        <f t="shared" si="41"/>
        <v>3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0</v>
      </c>
      <c r="Q184" s="57">
        <v>0</v>
      </c>
      <c r="R184" s="55">
        <v>1</v>
      </c>
      <c r="S184" s="57">
        <v>1</v>
      </c>
      <c r="T184" s="55">
        <v>0</v>
      </c>
      <c r="U184" s="57">
        <v>2</v>
      </c>
      <c r="V184" s="106">
        <v>0</v>
      </c>
      <c r="W184" s="26">
        <v>0</v>
      </c>
      <c r="X184" s="27">
        <v>0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4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167" t="s">
        <v>183</v>
      </c>
      <c r="B185" s="1059" t="s">
        <v>157</v>
      </c>
      <c r="C185" s="1168">
        <f t="shared" si="40"/>
        <v>0</v>
      </c>
      <c r="D185" s="1155">
        <f>SUM(L185+N185+P185+R185+T185+V185+X185+Z185+AB185+AD185+AF185+AH185+AJ185+AL185)</f>
        <v>0</v>
      </c>
      <c r="E185" s="1156">
        <f>SUM(M185+O185+Q185+S185+U185+W185+Y185+AA185+AC185+AE185+AG185+AI185+AK185+AM185)</f>
        <v>0</v>
      </c>
      <c r="F185" s="1169"/>
      <c r="G185" s="1170"/>
      <c r="H185" s="1169"/>
      <c r="I185" s="1170"/>
      <c r="J185" s="1169"/>
      <c r="K185" s="1170"/>
      <c r="L185" s="1171"/>
      <c r="M185" s="1172"/>
      <c r="N185" s="1173"/>
      <c r="O185" s="1172"/>
      <c r="P185" s="1173"/>
      <c r="Q185" s="1172"/>
      <c r="R185" s="1173"/>
      <c r="S185" s="1172"/>
      <c r="T185" s="1173"/>
      <c r="U185" s="1172"/>
      <c r="V185" s="1173"/>
      <c r="W185" s="1172"/>
      <c r="X185" s="1173"/>
      <c r="Y185" s="1172"/>
      <c r="Z185" s="1173"/>
      <c r="AA185" s="1172"/>
      <c r="AB185" s="1173"/>
      <c r="AC185" s="1172"/>
      <c r="AD185" s="1173"/>
      <c r="AE185" s="1172"/>
      <c r="AF185" s="1173"/>
      <c r="AG185" s="1172"/>
      <c r="AH185" s="1173"/>
      <c r="AI185" s="1172"/>
      <c r="AJ185" s="1173"/>
      <c r="AK185" s="1172"/>
      <c r="AL185" s="1174"/>
      <c r="AM185" s="1175"/>
      <c r="AN185" s="1176"/>
      <c r="AO185" s="1177"/>
      <c r="AP185" s="1176"/>
      <c r="AQ185" s="1178"/>
      <c r="AR185" s="1176"/>
      <c r="AS185" s="1176"/>
      <c r="AT185" s="1176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179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0</v>
      </c>
      <c r="D191" s="219">
        <f>SUM(F191+H191+J191+L191+N191+P191+R191+T191+V191+X191+Z191+AB191+AD191+AF191)</f>
        <v>0</v>
      </c>
      <c r="E191" s="219">
        <f>SUM(G191+I191+K191+M191+O191+Q191+S191+U191+W191+Y191+AA191+AC191+AE191+AG191)</f>
        <v>0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/>
      <c r="AB191" s="220"/>
      <c r="AC191" s="221"/>
      <c r="AD191" s="220"/>
      <c r="AE191" s="221"/>
      <c r="AF191" s="220"/>
      <c r="AG191" s="222"/>
      <c r="AH191" s="223"/>
      <c r="AI191" s="224"/>
      <c r="AJ191" s="224"/>
      <c r="AK191" s="224"/>
      <c r="AL191" s="225"/>
      <c r="AM191" s="224"/>
      <c r="AN191" s="226"/>
      <c r="AO191" s="227"/>
      <c r="AP191" s="228"/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0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/>
      <c r="AJ192" s="235"/>
      <c r="AK192" s="235"/>
      <c r="AL192" s="236"/>
      <c r="AM192" s="235"/>
      <c r="AN192" s="237"/>
      <c r="AO192" s="238"/>
      <c r="AP192" s="239"/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/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/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15</v>
      </c>
      <c r="D195" s="241">
        <f t="shared" si="64"/>
        <v>5</v>
      </c>
      <c r="E195" s="241">
        <f t="shared" si="64"/>
        <v>10</v>
      </c>
      <c r="F195" s="220"/>
      <c r="G195" s="221"/>
      <c r="H195" s="220"/>
      <c r="I195" s="221"/>
      <c r="J195" s="220"/>
      <c r="K195" s="221"/>
      <c r="L195" s="220"/>
      <c r="M195" s="221">
        <v>2</v>
      </c>
      <c r="N195" s="220"/>
      <c r="O195" s="221"/>
      <c r="P195" s="220"/>
      <c r="Q195" s="221"/>
      <c r="R195" s="220"/>
      <c r="S195" s="221">
        <v>1</v>
      </c>
      <c r="T195" s="220"/>
      <c r="U195" s="221"/>
      <c r="V195" s="220"/>
      <c r="W195" s="221">
        <v>1</v>
      </c>
      <c r="X195" s="220">
        <v>2</v>
      </c>
      <c r="Y195" s="221">
        <v>2</v>
      </c>
      <c r="Z195" s="220"/>
      <c r="AA195" s="221">
        <v>1</v>
      </c>
      <c r="AB195" s="220">
        <v>3</v>
      </c>
      <c r="AC195" s="221">
        <v>2</v>
      </c>
      <c r="AD195" s="220"/>
      <c r="AE195" s="221">
        <v>1</v>
      </c>
      <c r="AF195" s="220"/>
      <c r="AG195" s="222"/>
      <c r="AH195" s="223"/>
      <c r="AI195" s="224">
        <v>15</v>
      </c>
      <c r="AJ195" s="224"/>
      <c r="AK195" s="224"/>
      <c r="AL195" s="243"/>
      <c r="AM195" s="225"/>
      <c r="AN195" s="225"/>
      <c r="AO195" s="227">
        <v>0</v>
      </c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>
        <v>0</v>
      </c>
      <c r="AP196" s="239"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8</v>
      </c>
      <c r="D197" s="241">
        <f t="shared" si="64"/>
        <v>4</v>
      </c>
      <c r="E197" s="241">
        <f t="shared" si="64"/>
        <v>4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>
        <v>1</v>
      </c>
      <c r="V197" s="220"/>
      <c r="W197" s="221">
        <v>1</v>
      </c>
      <c r="X197" s="220">
        <v>1</v>
      </c>
      <c r="Y197" s="221"/>
      <c r="Z197" s="220">
        <v>1</v>
      </c>
      <c r="AA197" s="221">
        <v>1</v>
      </c>
      <c r="AB197" s="220">
        <v>1</v>
      </c>
      <c r="AC197" s="221"/>
      <c r="AD197" s="220">
        <v>1</v>
      </c>
      <c r="AE197" s="221"/>
      <c r="AF197" s="220"/>
      <c r="AG197" s="222">
        <v>1</v>
      </c>
      <c r="AH197" s="223"/>
      <c r="AI197" s="224">
        <v>8</v>
      </c>
      <c r="AJ197" s="224"/>
      <c r="AK197" s="224"/>
      <c r="AL197" s="245"/>
      <c r="AM197" s="225"/>
      <c r="AN197" s="225"/>
      <c r="AO197" s="227">
        <v>0</v>
      </c>
      <c r="AP197" s="228"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36248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",[12]NOMBRE!B2," - ","( ",[12]NOMBRE!C2,[12]NOMBRE!D2,[12]NOMBRE!E2,[12]NOMBRE!F2,[12]NOMBRE!G2," )")</f>
        <v>COMUNA: LINARES - ( 07401 )</v>
      </c>
    </row>
    <row r="3" spans="1:141" x14ac:dyDescent="0.25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141" x14ac:dyDescent="0.25">
      <c r="A4" s="1" t="str">
        <f>CONCATENATE("MES: ",[12]NOMBRE!B6," - ","( ",[12]NOMBRE!C6,[12]NOMBRE!D6," )")</f>
        <v>MES: OCTUBRE - ( 10 )</v>
      </c>
    </row>
    <row r="5" spans="1:141" x14ac:dyDescent="0.25">
      <c r="A5" s="1" t="str">
        <f>CONCATENATE("AÑO: ",[12]NOMBRE!B7)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1182" t="s">
        <v>3</v>
      </c>
      <c r="B9" s="1183" t="s">
        <v>4</v>
      </c>
      <c r="C9" s="1133"/>
      <c r="D9" s="1133"/>
      <c r="E9" s="1133"/>
      <c r="F9" s="1133"/>
      <c r="G9" s="1133"/>
      <c r="H9" s="1133"/>
      <c r="I9" s="1133"/>
      <c r="J9" s="1133"/>
      <c r="K9" s="1133"/>
      <c r="L9" s="1133"/>
      <c r="M9" s="1133"/>
      <c r="N9" s="1133"/>
      <c r="O9" s="1133"/>
      <c r="P9" s="1133"/>
      <c r="Q9" s="1133"/>
      <c r="R9" s="1133"/>
      <c r="S9" s="1133"/>
      <c r="T9" s="1133"/>
      <c r="U9" s="1133"/>
      <c r="V9" s="1184"/>
      <c r="W9" s="1182" t="s">
        <v>5</v>
      </c>
      <c r="X9" s="537"/>
      <c r="Y9" s="537"/>
      <c r="Z9" s="537"/>
      <c r="AA9" s="537"/>
      <c r="AB9" s="537"/>
      <c r="AC9" s="537"/>
      <c r="AD9" s="1185"/>
      <c r="AE9" s="1080" t="s">
        <v>6</v>
      </c>
      <c r="AF9" s="1080"/>
    </row>
    <row r="10" spans="1:141" ht="15" customHeight="1" x14ac:dyDescent="0.25">
      <c r="A10" s="531"/>
      <c r="B10" s="1186" t="s">
        <v>7</v>
      </c>
      <c r="C10" s="1182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1185"/>
      <c r="T10" s="1186" t="s">
        <v>9</v>
      </c>
      <c r="U10" s="1026" t="s">
        <v>10</v>
      </c>
      <c r="V10" s="1029"/>
      <c r="W10" s="1136" t="s">
        <v>11</v>
      </c>
      <c r="X10" s="1136"/>
      <c r="Y10" s="1136"/>
      <c r="Z10" s="1029"/>
      <c r="AA10" s="1026" t="s">
        <v>12</v>
      </c>
      <c r="AB10" s="1136"/>
      <c r="AC10" s="1136"/>
      <c r="AD10" s="1029"/>
      <c r="AE10" s="1080"/>
      <c r="AF10" s="1080"/>
    </row>
    <row r="11" spans="1:141" ht="32.25" customHeight="1" x14ac:dyDescent="0.25">
      <c r="A11" s="532"/>
      <c r="B11" s="494"/>
      <c r="C11" s="994" t="s">
        <v>13</v>
      </c>
      <c r="D11" s="1015" t="s">
        <v>14</v>
      </c>
      <c r="E11" s="1187" t="s">
        <v>15</v>
      </c>
      <c r="F11" s="1187" t="s">
        <v>16</v>
      </c>
      <c r="G11" s="1187" t="s">
        <v>17</v>
      </c>
      <c r="H11" s="1188" t="s">
        <v>18</v>
      </c>
      <c r="I11" s="1188" t="s">
        <v>19</v>
      </c>
      <c r="J11" s="1188" t="s">
        <v>20</v>
      </c>
      <c r="K11" s="1188" t="s">
        <v>21</v>
      </c>
      <c r="L11" s="1188" t="s">
        <v>22</v>
      </c>
      <c r="M11" s="1188" t="s">
        <v>23</v>
      </c>
      <c r="N11" s="1188" t="s">
        <v>24</v>
      </c>
      <c r="O11" s="1188" t="s">
        <v>25</v>
      </c>
      <c r="P11" s="1188" t="s">
        <v>26</v>
      </c>
      <c r="Q11" s="1188" t="s">
        <v>27</v>
      </c>
      <c r="R11" s="1188" t="s">
        <v>28</v>
      </c>
      <c r="S11" s="1189" t="s">
        <v>29</v>
      </c>
      <c r="T11" s="495"/>
      <c r="U11" s="1190" t="s">
        <v>30</v>
      </c>
      <c r="V11" s="1189" t="s">
        <v>31</v>
      </c>
      <c r="W11" s="1137" t="s">
        <v>32</v>
      </c>
      <c r="X11" s="1191" t="s">
        <v>33</v>
      </c>
      <c r="Y11" s="1187" t="s">
        <v>34</v>
      </c>
      <c r="Z11" s="1189" t="s">
        <v>35</v>
      </c>
      <c r="AA11" s="1191" t="s">
        <v>32</v>
      </c>
      <c r="AB11" s="1191" t="s">
        <v>33</v>
      </c>
      <c r="AC11" s="1187" t="s">
        <v>34</v>
      </c>
      <c r="AD11" s="1189" t="s">
        <v>36</v>
      </c>
      <c r="AE11" s="1192" t="s">
        <v>37</v>
      </c>
      <c r="AF11" s="1189" t="s">
        <v>38</v>
      </c>
    </row>
    <row r="12" spans="1:141" x14ac:dyDescent="0.25">
      <c r="A12" s="23" t="s">
        <v>39</v>
      </c>
      <c r="B12" s="24">
        <f>SUM(C12:S12)</f>
        <v>439</v>
      </c>
      <c r="C12" s="1193">
        <v>222</v>
      </c>
      <c r="D12" s="1194">
        <v>106</v>
      </c>
      <c r="E12" s="1194">
        <v>98</v>
      </c>
      <c r="F12" s="1194">
        <v>13</v>
      </c>
      <c r="G12" s="1195">
        <v>0</v>
      </c>
      <c r="H12" s="1195">
        <v>0</v>
      </c>
      <c r="I12" s="1195">
        <v>0</v>
      </c>
      <c r="J12" s="1195">
        <v>0</v>
      </c>
      <c r="K12" s="1195">
        <v>0</v>
      </c>
      <c r="L12" s="1195">
        <v>0</v>
      </c>
      <c r="M12" s="1195">
        <v>0</v>
      </c>
      <c r="N12" s="1195">
        <v>0</v>
      </c>
      <c r="O12" s="1195">
        <v>0</v>
      </c>
      <c r="P12" s="1195">
        <v>0</v>
      </c>
      <c r="Q12" s="1195">
        <v>0</v>
      </c>
      <c r="R12" s="1195">
        <v>0</v>
      </c>
      <c r="S12" s="1196">
        <v>0</v>
      </c>
      <c r="T12" s="26">
        <v>439</v>
      </c>
      <c r="U12" s="27">
        <v>214</v>
      </c>
      <c r="V12" s="28">
        <v>225</v>
      </c>
      <c r="W12" s="23">
        <f>SUM(X12+Y12+Z12)</f>
        <v>148</v>
      </c>
      <c r="X12" s="27">
        <v>33</v>
      </c>
      <c r="Y12" s="29">
        <v>115</v>
      </c>
      <c r="Z12" s="28">
        <v>0</v>
      </c>
      <c r="AA12" s="1197">
        <f>SUM(AB12+AC12+AD12)</f>
        <v>3</v>
      </c>
      <c r="AB12" s="27">
        <v>0</v>
      </c>
      <c r="AC12" s="29">
        <v>3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1473</v>
      </c>
      <c r="C13" s="36">
        <v>0</v>
      </c>
      <c r="D13" s="37">
        <v>0</v>
      </c>
      <c r="E13" s="37">
        <v>0</v>
      </c>
      <c r="F13" s="37">
        <v>31</v>
      </c>
      <c r="G13" s="37">
        <v>31</v>
      </c>
      <c r="H13" s="37">
        <v>40</v>
      </c>
      <c r="I13" s="37">
        <v>62</v>
      </c>
      <c r="J13" s="37">
        <v>76</v>
      </c>
      <c r="K13" s="37">
        <v>101</v>
      </c>
      <c r="L13" s="37">
        <v>85</v>
      </c>
      <c r="M13" s="37">
        <v>108</v>
      </c>
      <c r="N13" s="37">
        <v>148</v>
      </c>
      <c r="O13" s="37">
        <v>170</v>
      </c>
      <c r="P13" s="37">
        <v>177</v>
      </c>
      <c r="Q13" s="37">
        <v>139</v>
      </c>
      <c r="R13" s="37">
        <v>150</v>
      </c>
      <c r="S13" s="32">
        <v>155</v>
      </c>
      <c r="T13" s="38">
        <v>1473</v>
      </c>
      <c r="U13" s="36">
        <v>526</v>
      </c>
      <c r="V13" s="32">
        <v>947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413</v>
      </c>
      <c r="AB13" s="36">
        <v>121</v>
      </c>
      <c r="AC13" s="40">
        <v>292</v>
      </c>
      <c r="AD13" s="32">
        <v>0</v>
      </c>
      <c r="AE13" s="31">
        <v>0</v>
      </c>
      <c r="AF13" s="32">
        <v>177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1</v>
      </c>
      <c r="C15" s="36">
        <v>1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2">
        <v>0</v>
      </c>
      <c r="T15" s="38">
        <v>1</v>
      </c>
      <c r="U15" s="36">
        <v>1</v>
      </c>
      <c r="V15" s="32">
        <v>0</v>
      </c>
      <c r="W15" s="35">
        <f t="shared" si="1"/>
        <v>0</v>
      </c>
      <c r="X15" s="36">
        <v>0</v>
      </c>
      <c r="Y15" s="37">
        <v>0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123</v>
      </c>
      <c r="C16" s="36">
        <v>0</v>
      </c>
      <c r="D16" s="37">
        <v>0</v>
      </c>
      <c r="E16" s="37">
        <v>0</v>
      </c>
      <c r="F16" s="37">
        <v>1</v>
      </c>
      <c r="G16" s="37">
        <v>2</v>
      </c>
      <c r="H16" s="37">
        <v>0</v>
      </c>
      <c r="I16" s="37">
        <v>2</v>
      </c>
      <c r="J16" s="37">
        <v>0</v>
      </c>
      <c r="K16" s="37">
        <v>3</v>
      </c>
      <c r="L16" s="37">
        <v>2</v>
      </c>
      <c r="M16" s="37">
        <v>6</v>
      </c>
      <c r="N16" s="37">
        <v>10</v>
      </c>
      <c r="O16" s="37">
        <v>13</v>
      </c>
      <c r="P16" s="37">
        <v>11</v>
      </c>
      <c r="Q16" s="37">
        <v>27</v>
      </c>
      <c r="R16" s="37">
        <v>18</v>
      </c>
      <c r="S16" s="32">
        <v>28</v>
      </c>
      <c r="T16" s="38">
        <v>123</v>
      </c>
      <c r="U16" s="36">
        <v>59</v>
      </c>
      <c r="V16" s="32">
        <v>64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48</v>
      </c>
      <c r="AB16" s="36">
        <v>33</v>
      </c>
      <c r="AC16" s="40">
        <v>15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37</v>
      </c>
      <c r="C17" s="36">
        <v>22</v>
      </c>
      <c r="D17" s="37">
        <v>8</v>
      </c>
      <c r="E17" s="37">
        <v>4</v>
      </c>
      <c r="F17" s="37">
        <v>2</v>
      </c>
      <c r="G17" s="37">
        <v>1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37</v>
      </c>
      <c r="U17" s="36">
        <v>20</v>
      </c>
      <c r="V17" s="32">
        <v>17</v>
      </c>
      <c r="W17" s="35">
        <f t="shared" si="1"/>
        <v>10</v>
      </c>
      <c r="X17" s="36">
        <v>5</v>
      </c>
      <c r="Y17" s="37">
        <v>5</v>
      </c>
      <c r="Z17" s="32">
        <v>0</v>
      </c>
      <c r="AA17" s="43">
        <f t="shared" si="2"/>
        <v>0</v>
      </c>
      <c r="AB17" s="36">
        <v>0</v>
      </c>
      <c r="AC17" s="40">
        <v>0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249</v>
      </c>
      <c r="C18" s="36">
        <v>0</v>
      </c>
      <c r="D18" s="37">
        <v>0</v>
      </c>
      <c r="E18" s="37">
        <v>0</v>
      </c>
      <c r="F18" s="37">
        <v>0</v>
      </c>
      <c r="G18" s="37">
        <v>2</v>
      </c>
      <c r="H18" s="37">
        <v>0</v>
      </c>
      <c r="I18" s="37">
        <v>2</v>
      </c>
      <c r="J18" s="37">
        <v>1</v>
      </c>
      <c r="K18" s="37">
        <v>4</v>
      </c>
      <c r="L18" s="37">
        <v>12</v>
      </c>
      <c r="M18" s="37">
        <v>14</v>
      </c>
      <c r="N18" s="37">
        <v>24</v>
      </c>
      <c r="O18" s="37">
        <v>31</v>
      </c>
      <c r="P18" s="37">
        <v>35</v>
      </c>
      <c r="Q18" s="37">
        <v>36</v>
      </c>
      <c r="R18" s="37">
        <v>36</v>
      </c>
      <c r="S18" s="32">
        <v>52</v>
      </c>
      <c r="T18" s="38">
        <v>249</v>
      </c>
      <c r="U18" s="36">
        <v>139</v>
      </c>
      <c r="V18" s="32">
        <v>110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105</v>
      </c>
      <c r="AB18" s="36">
        <v>47</v>
      </c>
      <c r="AC18" s="40">
        <v>58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59</v>
      </c>
      <c r="C20" s="36">
        <v>0</v>
      </c>
      <c r="D20" s="37">
        <v>0</v>
      </c>
      <c r="E20" s="37">
        <v>0</v>
      </c>
      <c r="F20" s="37">
        <v>3</v>
      </c>
      <c r="G20" s="37">
        <v>2</v>
      </c>
      <c r="H20" s="37">
        <v>2</v>
      </c>
      <c r="I20" s="37">
        <v>2</v>
      </c>
      <c r="J20" s="37">
        <v>4</v>
      </c>
      <c r="K20" s="37">
        <v>5</v>
      </c>
      <c r="L20" s="37">
        <v>5</v>
      </c>
      <c r="M20" s="37">
        <v>2</v>
      </c>
      <c r="N20" s="37">
        <v>5</v>
      </c>
      <c r="O20" s="37">
        <v>9</v>
      </c>
      <c r="P20" s="37">
        <v>5</v>
      </c>
      <c r="Q20" s="37">
        <v>7</v>
      </c>
      <c r="R20" s="37">
        <v>4</v>
      </c>
      <c r="S20" s="32">
        <v>4</v>
      </c>
      <c r="T20" s="38">
        <v>59</v>
      </c>
      <c r="U20" s="36">
        <v>10</v>
      </c>
      <c r="V20" s="32">
        <v>49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44</v>
      </c>
      <c r="AB20" s="36">
        <v>24</v>
      </c>
      <c r="AC20" s="40">
        <v>20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58</v>
      </c>
      <c r="C22" s="36">
        <v>0</v>
      </c>
      <c r="D22" s="37">
        <v>0</v>
      </c>
      <c r="E22" s="37">
        <v>0</v>
      </c>
      <c r="F22" s="37">
        <v>2</v>
      </c>
      <c r="G22" s="37">
        <v>3</v>
      </c>
      <c r="H22" s="37">
        <v>1</v>
      </c>
      <c r="I22" s="37">
        <v>4</v>
      </c>
      <c r="J22" s="37">
        <v>2</v>
      </c>
      <c r="K22" s="37">
        <v>3</v>
      </c>
      <c r="L22" s="37">
        <v>4</v>
      </c>
      <c r="M22" s="37">
        <v>5</v>
      </c>
      <c r="N22" s="37">
        <v>3</v>
      </c>
      <c r="O22" s="37">
        <v>9</v>
      </c>
      <c r="P22" s="37">
        <v>8</v>
      </c>
      <c r="Q22" s="37">
        <v>6</v>
      </c>
      <c r="R22" s="37">
        <v>4</v>
      </c>
      <c r="S22" s="32">
        <v>4</v>
      </c>
      <c r="T22" s="38">
        <v>58</v>
      </c>
      <c r="U22" s="36">
        <v>24</v>
      </c>
      <c r="V22" s="32">
        <v>34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26</v>
      </c>
      <c r="AB22" s="36">
        <v>16</v>
      </c>
      <c r="AC22" s="40">
        <v>10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103</v>
      </c>
      <c r="C32" s="36">
        <v>6</v>
      </c>
      <c r="D32" s="37">
        <v>6</v>
      </c>
      <c r="E32" s="37">
        <v>4</v>
      </c>
      <c r="F32" s="37">
        <v>2</v>
      </c>
      <c r="G32" s="37">
        <v>3</v>
      </c>
      <c r="H32" s="37">
        <v>1</v>
      </c>
      <c r="I32" s="37">
        <v>5</v>
      </c>
      <c r="J32" s="37">
        <v>3</v>
      </c>
      <c r="K32" s="37">
        <v>2</v>
      </c>
      <c r="L32" s="37">
        <v>3</v>
      </c>
      <c r="M32" s="37">
        <v>8</v>
      </c>
      <c r="N32" s="37">
        <v>12</v>
      </c>
      <c r="O32" s="37">
        <v>10</v>
      </c>
      <c r="P32" s="37">
        <v>7</v>
      </c>
      <c r="Q32" s="37">
        <v>9</v>
      </c>
      <c r="R32" s="37">
        <v>12</v>
      </c>
      <c r="S32" s="32">
        <v>10</v>
      </c>
      <c r="T32" s="38">
        <v>103</v>
      </c>
      <c r="U32" s="36">
        <v>40</v>
      </c>
      <c r="V32" s="32">
        <v>63</v>
      </c>
      <c r="W32" s="35">
        <f t="shared" si="1"/>
        <v>11</v>
      </c>
      <c r="X32" s="36">
        <v>5</v>
      </c>
      <c r="Y32" s="37">
        <v>6</v>
      </c>
      <c r="Z32" s="32">
        <v>0</v>
      </c>
      <c r="AA32" s="43">
        <f t="shared" si="2"/>
        <v>39</v>
      </c>
      <c r="AB32" s="36">
        <v>6</v>
      </c>
      <c r="AC32" s="40">
        <v>33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175</v>
      </c>
      <c r="C39" s="46">
        <v>43</v>
      </c>
      <c r="D39" s="45">
        <v>55</v>
      </c>
      <c r="E39" s="45">
        <v>63</v>
      </c>
      <c r="F39" s="45">
        <v>14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175</v>
      </c>
      <c r="U39" s="36">
        <v>119</v>
      </c>
      <c r="V39" s="32">
        <v>56</v>
      </c>
      <c r="W39" s="35">
        <f>SUM(X39+Y39+Z39)</f>
        <v>47</v>
      </c>
      <c r="X39" s="36">
        <v>34</v>
      </c>
      <c r="Y39" s="37">
        <v>13</v>
      </c>
      <c r="Z39" s="32">
        <v>0</v>
      </c>
      <c r="AA39" s="43">
        <f>SUM(AB39+AC39+AD39)</f>
        <v>0</v>
      </c>
      <c r="AB39" s="36">
        <v>0</v>
      </c>
      <c r="AC39" s="40">
        <v>0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197</v>
      </c>
      <c r="C40" s="46">
        <v>0</v>
      </c>
      <c r="D40" s="45">
        <v>0</v>
      </c>
      <c r="E40" s="45">
        <v>0</v>
      </c>
      <c r="F40" s="37">
        <v>16</v>
      </c>
      <c r="G40" s="37">
        <v>7</v>
      </c>
      <c r="H40" s="37">
        <v>5</v>
      </c>
      <c r="I40" s="37">
        <v>4</v>
      </c>
      <c r="J40" s="37">
        <v>8</v>
      </c>
      <c r="K40" s="37">
        <v>10</v>
      </c>
      <c r="L40" s="37">
        <v>11</v>
      </c>
      <c r="M40" s="37">
        <v>12</v>
      </c>
      <c r="N40" s="37">
        <v>13</v>
      </c>
      <c r="O40" s="37">
        <v>16</v>
      </c>
      <c r="P40" s="37">
        <v>25</v>
      </c>
      <c r="Q40" s="37">
        <v>19</v>
      </c>
      <c r="R40" s="37">
        <v>20</v>
      </c>
      <c r="S40" s="32">
        <v>31</v>
      </c>
      <c r="T40" s="38">
        <v>197</v>
      </c>
      <c r="U40" s="36">
        <v>92</v>
      </c>
      <c r="V40" s="32">
        <v>105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91</v>
      </c>
      <c r="AB40" s="36">
        <v>33</v>
      </c>
      <c r="AC40" s="40">
        <v>58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70</v>
      </c>
      <c r="C42" s="46">
        <v>0</v>
      </c>
      <c r="D42" s="45">
        <v>3</v>
      </c>
      <c r="E42" s="45">
        <v>29</v>
      </c>
      <c r="F42" s="37">
        <v>38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70</v>
      </c>
      <c r="U42" s="36">
        <v>25</v>
      </c>
      <c r="V42" s="32">
        <v>45</v>
      </c>
      <c r="W42" s="35">
        <f>SUM(X42+Y42+Z42)</f>
        <v>7</v>
      </c>
      <c r="X42" s="36">
        <v>7</v>
      </c>
      <c r="Y42" s="37">
        <v>0</v>
      </c>
      <c r="Z42" s="32">
        <v>0</v>
      </c>
      <c r="AA42" s="43">
        <f>SUM(AB42+AC42+AD42)</f>
        <v>6</v>
      </c>
      <c r="AB42" s="36">
        <v>2</v>
      </c>
      <c r="AC42" s="40">
        <v>4</v>
      </c>
      <c r="AD42" s="32">
        <v>0</v>
      </c>
      <c r="AE42" s="31">
        <v>24</v>
      </c>
      <c r="AF42" s="32">
        <v>29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351</v>
      </c>
      <c r="C43" s="36">
        <v>0</v>
      </c>
      <c r="D43" s="37">
        <v>0</v>
      </c>
      <c r="E43" s="37">
        <v>0</v>
      </c>
      <c r="F43" s="37">
        <v>8</v>
      </c>
      <c r="G43" s="37">
        <v>28</v>
      </c>
      <c r="H43" s="37">
        <v>28</v>
      </c>
      <c r="I43" s="37">
        <v>27</v>
      </c>
      <c r="J43" s="37">
        <v>43</v>
      </c>
      <c r="K43" s="37">
        <v>39</v>
      </c>
      <c r="L43" s="37">
        <v>42</v>
      </c>
      <c r="M43" s="37">
        <v>32</v>
      </c>
      <c r="N43" s="37">
        <v>30</v>
      </c>
      <c r="O43" s="37">
        <v>37</v>
      </c>
      <c r="P43" s="37">
        <v>15</v>
      </c>
      <c r="Q43" s="37">
        <v>11</v>
      </c>
      <c r="R43" s="37">
        <v>9</v>
      </c>
      <c r="S43" s="32">
        <v>2</v>
      </c>
      <c r="T43" s="38">
        <v>351</v>
      </c>
      <c r="U43" s="36">
        <v>140</v>
      </c>
      <c r="V43" s="32">
        <v>211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46</v>
      </c>
      <c r="AB43" s="36">
        <v>16</v>
      </c>
      <c r="AC43" s="40">
        <v>27</v>
      </c>
      <c r="AD43" s="32">
        <v>3</v>
      </c>
      <c r="AE43" s="31">
        <v>0</v>
      </c>
      <c r="AF43" s="32">
        <v>97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201</v>
      </c>
      <c r="C44" s="36">
        <v>74</v>
      </c>
      <c r="D44" s="37">
        <v>97</v>
      </c>
      <c r="E44" s="37">
        <v>29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201</v>
      </c>
      <c r="U44" s="36">
        <v>181</v>
      </c>
      <c r="V44" s="32">
        <v>20</v>
      </c>
      <c r="W44" s="35">
        <f t="shared" si="10"/>
        <v>111</v>
      </c>
      <c r="X44" s="36">
        <v>79</v>
      </c>
      <c r="Y44" s="37">
        <v>32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950</v>
      </c>
      <c r="C45" s="36">
        <v>0</v>
      </c>
      <c r="D45" s="37">
        <v>0</v>
      </c>
      <c r="E45" s="37">
        <v>0</v>
      </c>
      <c r="F45" s="37">
        <v>17</v>
      </c>
      <c r="G45" s="37">
        <v>17</v>
      </c>
      <c r="H45" s="37">
        <v>28</v>
      </c>
      <c r="I45" s="37">
        <v>33</v>
      </c>
      <c r="J45" s="37">
        <v>49</v>
      </c>
      <c r="K45" s="37">
        <v>65</v>
      </c>
      <c r="L45" s="37">
        <v>68</v>
      </c>
      <c r="M45" s="37">
        <v>91</v>
      </c>
      <c r="N45" s="37">
        <v>103</v>
      </c>
      <c r="O45" s="37">
        <v>133</v>
      </c>
      <c r="P45" s="37">
        <v>98</v>
      </c>
      <c r="Q45" s="37">
        <v>98</v>
      </c>
      <c r="R45" s="37">
        <v>76</v>
      </c>
      <c r="S45" s="32">
        <v>74</v>
      </c>
      <c r="T45" s="38">
        <v>950</v>
      </c>
      <c r="U45" s="36">
        <v>312</v>
      </c>
      <c r="V45" s="32">
        <v>638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377</v>
      </c>
      <c r="AB45" s="36">
        <v>203</v>
      </c>
      <c r="AC45" s="40">
        <v>174</v>
      </c>
      <c r="AD45" s="32">
        <v>0</v>
      </c>
      <c r="AE45" s="31">
        <v>0</v>
      </c>
      <c r="AF45" s="32">
        <v>21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/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22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2</v>
      </c>
      <c r="K52" s="37">
        <v>0</v>
      </c>
      <c r="L52" s="37">
        <v>0</v>
      </c>
      <c r="M52" s="37">
        <v>0</v>
      </c>
      <c r="N52" s="37">
        <v>2</v>
      </c>
      <c r="O52" s="37">
        <v>3</v>
      </c>
      <c r="P52" s="37">
        <v>2</v>
      </c>
      <c r="Q52" s="37">
        <v>6</v>
      </c>
      <c r="R52" s="37">
        <v>4</v>
      </c>
      <c r="S52" s="32">
        <v>3</v>
      </c>
      <c r="T52" s="38">
        <v>22</v>
      </c>
      <c r="U52" s="36">
        <v>10</v>
      </c>
      <c r="V52" s="32">
        <v>12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12</v>
      </c>
      <c r="AB52" s="36">
        <v>4</v>
      </c>
      <c r="AC52" s="40">
        <v>8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141</v>
      </c>
      <c r="C55" s="36">
        <v>1</v>
      </c>
      <c r="D55" s="37">
        <v>0</v>
      </c>
      <c r="E55" s="37">
        <v>1</v>
      </c>
      <c r="F55" s="37">
        <v>0</v>
      </c>
      <c r="G55" s="37">
        <v>2</v>
      </c>
      <c r="H55" s="37">
        <v>1</v>
      </c>
      <c r="I55" s="37">
        <v>1</v>
      </c>
      <c r="J55" s="37">
        <v>3</v>
      </c>
      <c r="K55" s="37">
        <v>4</v>
      </c>
      <c r="L55" s="37">
        <v>6</v>
      </c>
      <c r="M55" s="37">
        <v>4</v>
      </c>
      <c r="N55" s="37">
        <v>5</v>
      </c>
      <c r="O55" s="37">
        <v>18</v>
      </c>
      <c r="P55" s="37">
        <v>27</v>
      </c>
      <c r="Q55" s="37">
        <v>21</v>
      </c>
      <c r="R55" s="37">
        <v>25</v>
      </c>
      <c r="S55" s="32">
        <v>22</v>
      </c>
      <c r="T55" s="38">
        <v>141</v>
      </c>
      <c r="U55" s="36">
        <v>73</v>
      </c>
      <c r="V55" s="32">
        <v>68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109</v>
      </c>
      <c r="AB55" s="36">
        <v>1</v>
      </c>
      <c r="AC55" s="40">
        <v>108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136</v>
      </c>
      <c r="C56" s="36">
        <v>0</v>
      </c>
      <c r="D56" s="37">
        <v>0</v>
      </c>
      <c r="E56" s="37">
        <v>0</v>
      </c>
      <c r="F56" s="37">
        <v>2</v>
      </c>
      <c r="G56" s="37">
        <v>13</v>
      </c>
      <c r="H56" s="37">
        <v>36</v>
      </c>
      <c r="I56" s="37">
        <v>47</v>
      </c>
      <c r="J56" s="37">
        <v>29</v>
      </c>
      <c r="K56" s="37">
        <v>9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136</v>
      </c>
      <c r="U56" s="36">
        <v>0</v>
      </c>
      <c r="V56" s="32">
        <v>136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54</v>
      </c>
      <c r="AB56" s="36">
        <v>29</v>
      </c>
      <c r="AC56" s="40">
        <v>25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107</v>
      </c>
      <c r="C57" s="36">
        <v>4</v>
      </c>
      <c r="D57" s="37">
        <v>39</v>
      </c>
      <c r="E57" s="37">
        <v>39</v>
      </c>
      <c r="F57" s="37">
        <v>23</v>
      </c>
      <c r="G57" s="37">
        <v>0</v>
      </c>
      <c r="H57" s="37">
        <v>0</v>
      </c>
      <c r="I57" s="37">
        <v>0</v>
      </c>
      <c r="J57" s="37">
        <v>2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107</v>
      </c>
      <c r="U57" s="36">
        <v>1</v>
      </c>
      <c r="V57" s="32">
        <v>106</v>
      </c>
      <c r="W57" s="35">
        <f t="shared" si="10"/>
        <v>32</v>
      </c>
      <c r="X57" s="36">
        <v>15</v>
      </c>
      <c r="Y57" s="37">
        <v>17</v>
      </c>
      <c r="Z57" s="32">
        <v>0</v>
      </c>
      <c r="AA57" s="43">
        <f t="shared" si="11"/>
        <v>8</v>
      </c>
      <c r="AB57" s="36">
        <v>2</v>
      </c>
      <c r="AC57" s="40">
        <v>6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322</v>
      </c>
      <c r="C58" s="36">
        <v>0</v>
      </c>
      <c r="D58" s="37">
        <v>0</v>
      </c>
      <c r="E58" s="37">
        <v>0</v>
      </c>
      <c r="F58" s="37">
        <v>8</v>
      </c>
      <c r="G58" s="37">
        <v>10</v>
      </c>
      <c r="H58" s="37">
        <v>21</v>
      </c>
      <c r="I58" s="37">
        <v>32</v>
      </c>
      <c r="J58" s="37">
        <v>26</v>
      </c>
      <c r="K58" s="37">
        <v>42</v>
      </c>
      <c r="L58" s="37">
        <v>35</v>
      </c>
      <c r="M58" s="37">
        <v>33</v>
      </c>
      <c r="N58" s="37">
        <v>25</v>
      </c>
      <c r="O58" s="37">
        <v>36</v>
      </c>
      <c r="P58" s="37">
        <v>24</v>
      </c>
      <c r="Q58" s="37">
        <v>13</v>
      </c>
      <c r="R58" s="37">
        <v>10</v>
      </c>
      <c r="S58" s="32">
        <v>7</v>
      </c>
      <c r="T58" s="38">
        <v>322</v>
      </c>
      <c r="U58" s="36">
        <v>5</v>
      </c>
      <c r="V58" s="32">
        <v>317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60</v>
      </c>
      <c r="AB58" s="36">
        <v>20</v>
      </c>
      <c r="AC58" s="40">
        <v>40</v>
      </c>
      <c r="AD58" s="32">
        <v>0</v>
      </c>
      <c r="AE58" s="31">
        <v>0</v>
      </c>
      <c r="AF58" s="32">
        <v>119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928</v>
      </c>
      <c r="C59" s="36">
        <v>25</v>
      </c>
      <c r="D59" s="37">
        <v>8</v>
      </c>
      <c r="E59" s="37">
        <v>5</v>
      </c>
      <c r="F59" s="37">
        <v>4</v>
      </c>
      <c r="G59" s="37">
        <v>3</v>
      </c>
      <c r="H59" s="37">
        <v>4</v>
      </c>
      <c r="I59" s="37">
        <v>4</v>
      </c>
      <c r="J59" s="37">
        <v>10</v>
      </c>
      <c r="K59" s="37">
        <v>5</v>
      </c>
      <c r="L59" s="37">
        <v>19</v>
      </c>
      <c r="M59" s="37">
        <v>27</v>
      </c>
      <c r="N59" s="37">
        <v>48</v>
      </c>
      <c r="O59" s="37">
        <v>72</v>
      </c>
      <c r="P59" s="37">
        <v>137</v>
      </c>
      <c r="Q59" s="37">
        <v>185</v>
      </c>
      <c r="R59" s="37">
        <v>188</v>
      </c>
      <c r="S59" s="32">
        <v>184</v>
      </c>
      <c r="T59" s="38">
        <v>928</v>
      </c>
      <c r="U59" s="36">
        <v>353</v>
      </c>
      <c r="V59" s="32">
        <v>575</v>
      </c>
      <c r="W59" s="35">
        <f t="shared" si="10"/>
        <v>33</v>
      </c>
      <c r="X59" s="36">
        <v>20</v>
      </c>
      <c r="Y59" s="37">
        <v>13</v>
      </c>
      <c r="Z59" s="32">
        <v>0</v>
      </c>
      <c r="AA59" s="43">
        <f t="shared" si="11"/>
        <v>360</v>
      </c>
      <c r="AB59" s="36">
        <v>92</v>
      </c>
      <c r="AC59" s="40">
        <v>268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438</v>
      </c>
      <c r="C60" s="36">
        <v>19</v>
      </c>
      <c r="D60" s="37">
        <v>57</v>
      </c>
      <c r="E60" s="37">
        <v>29</v>
      </c>
      <c r="F60" s="37">
        <v>26</v>
      </c>
      <c r="G60" s="37">
        <v>10</v>
      </c>
      <c r="H60" s="37">
        <v>3</v>
      </c>
      <c r="I60" s="37">
        <v>4</v>
      </c>
      <c r="J60" s="37">
        <v>11</v>
      </c>
      <c r="K60" s="37">
        <v>14</v>
      </c>
      <c r="L60" s="37">
        <v>11</v>
      </c>
      <c r="M60" s="37">
        <v>22</v>
      </c>
      <c r="N60" s="37">
        <v>23</v>
      </c>
      <c r="O60" s="37">
        <v>17</v>
      </c>
      <c r="P60" s="37">
        <v>41</v>
      </c>
      <c r="Q60" s="37">
        <v>55</v>
      </c>
      <c r="R60" s="37">
        <v>39</v>
      </c>
      <c r="S60" s="32">
        <v>57</v>
      </c>
      <c r="T60" s="38">
        <v>438</v>
      </c>
      <c r="U60" s="36">
        <v>211</v>
      </c>
      <c r="V60" s="32">
        <v>227</v>
      </c>
      <c r="W60" s="35">
        <f t="shared" si="10"/>
        <v>64</v>
      </c>
      <c r="X60" s="36">
        <v>36</v>
      </c>
      <c r="Y60" s="37">
        <v>28</v>
      </c>
      <c r="Z60" s="32">
        <v>0</v>
      </c>
      <c r="AA60" s="43">
        <f t="shared" si="11"/>
        <v>238</v>
      </c>
      <c r="AB60" s="36">
        <v>74</v>
      </c>
      <c r="AC60" s="40">
        <v>164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236</v>
      </c>
      <c r="C61" s="36">
        <v>93</v>
      </c>
      <c r="D61" s="37">
        <v>55</v>
      </c>
      <c r="E61" s="37">
        <v>85</v>
      </c>
      <c r="F61" s="37">
        <v>3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236</v>
      </c>
      <c r="U61" s="36">
        <v>108</v>
      </c>
      <c r="V61" s="32">
        <v>128</v>
      </c>
      <c r="W61" s="35">
        <f t="shared" si="10"/>
        <v>98</v>
      </c>
      <c r="X61" s="36">
        <v>46</v>
      </c>
      <c r="Y61" s="37">
        <v>52</v>
      </c>
      <c r="Z61" s="32">
        <v>0</v>
      </c>
      <c r="AA61" s="43">
        <f t="shared" si="11"/>
        <v>1</v>
      </c>
      <c r="AB61" s="36">
        <v>0</v>
      </c>
      <c r="AC61" s="40">
        <v>1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956</v>
      </c>
      <c r="C62" s="36">
        <v>9</v>
      </c>
      <c r="D62" s="37">
        <v>34</v>
      </c>
      <c r="E62" s="37">
        <v>49</v>
      </c>
      <c r="F62" s="37">
        <v>46</v>
      </c>
      <c r="G62" s="37">
        <v>25</v>
      </c>
      <c r="H62" s="37">
        <v>39</v>
      </c>
      <c r="I62" s="37">
        <v>41</v>
      </c>
      <c r="J62" s="37">
        <v>44</v>
      </c>
      <c r="K62" s="37">
        <v>43</v>
      </c>
      <c r="L62" s="37">
        <v>55</v>
      </c>
      <c r="M62" s="37">
        <v>65</v>
      </c>
      <c r="N62" s="37">
        <v>92</v>
      </c>
      <c r="O62" s="37">
        <v>109</v>
      </c>
      <c r="P62" s="37">
        <v>88</v>
      </c>
      <c r="Q62" s="37">
        <v>82</v>
      </c>
      <c r="R62" s="37">
        <v>67</v>
      </c>
      <c r="S62" s="32">
        <v>68</v>
      </c>
      <c r="T62" s="38">
        <v>956</v>
      </c>
      <c r="U62" s="36">
        <v>435</v>
      </c>
      <c r="V62" s="32">
        <v>521</v>
      </c>
      <c r="W62" s="35">
        <f>SUM(X62+Y62+Z62)</f>
        <v>70</v>
      </c>
      <c r="X62" s="36">
        <v>2</v>
      </c>
      <c r="Y62" s="37">
        <v>68</v>
      </c>
      <c r="Z62" s="32">
        <v>0</v>
      </c>
      <c r="AA62" s="43">
        <f t="shared" si="11"/>
        <v>340</v>
      </c>
      <c r="AB62" s="36">
        <v>124</v>
      </c>
      <c r="AC62" s="40">
        <v>216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2"/>
      <c r="T63" s="38"/>
      <c r="U63" s="36"/>
      <c r="V63" s="32"/>
      <c r="W63" s="35">
        <f t="shared" si="10"/>
        <v>0</v>
      </c>
      <c r="X63" s="36">
        <v>0</v>
      </c>
      <c r="Y63" s="37">
        <v>0</v>
      </c>
      <c r="Z63" s="32">
        <v>0</v>
      </c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303</v>
      </c>
      <c r="C64" s="36">
        <v>0</v>
      </c>
      <c r="D64" s="37">
        <v>0</v>
      </c>
      <c r="E64" s="37">
        <v>0</v>
      </c>
      <c r="F64" s="37">
        <v>4</v>
      </c>
      <c r="G64" s="37">
        <v>1</v>
      </c>
      <c r="H64" s="37">
        <v>1</v>
      </c>
      <c r="I64" s="37">
        <v>6</v>
      </c>
      <c r="J64" s="37">
        <v>2</v>
      </c>
      <c r="K64" s="37">
        <v>5</v>
      </c>
      <c r="L64" s="37">
        <v>10</v>
      </c>
      <c r="M64" s="37">
        <v>15</v>
      </c>
      <c r="N64" s="37">
        <v>25</v>
      </c>
      <c r="O64" s="37">
        <v>27</v>
      </c>
      <c r="P64" s="37">
        <v>35</v>
      </c>
      <c r="Q64" s="37">
        <v>57</v>
      </c>
      <c r="R64" s="37">
        <v>67</v>
      </c>
      <c r="S64" s="32">
        <v>48</v>
      </c>
      <c r="T64" s="38">
        <v>303</v>
      </c>
      <c r="U64" s="36">
        <v>251</v>
      </c>
      <c r="V64" s="32">
        <v>52</v>
      </c>
      <c r="W64" s="35">
        <f t="shared" si="10"/>
        <v>0</v>
      </c>
      <c r="X64" s="36">
        <v>0</v>
      </c>
      <c r="Y64" s="37">
        <v>0</v>
      </c>
      <c r="Z64" s="32">
        <v>0</v>
      </c>
      <c r="AA64" s="43">
        <f t="shared" si="11"/>
        <v>139</v>
      </c>
      <c r="AB64" s="36">
        <v>89</v>
      </c>
      <c r="AC64" s="40">
        <v>50</v>
      </c>
      <c r="AD64" s="32">
        <v>0</v>
      </c>
      <c r="AE64" s="31">
        <v>0</v>
      </c>
      <c r="AF64" s="32">
        <v>100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>
        <v>0</v>
      </c>
      <c r="Y65" s="37">
        <v>0</v>
      </c>
      <c r="Z65" s="32">
        <v>0</v>
      </c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67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1</v>
      </c>
      <c r="I66" s="37">
        <v>0</v>
      </c>
      <c r="J66" s="37">
        <v>0</v>
      </c>
      <c r="K66" s="37">
        <v>1</v>
      </c>
      <c r="L66" s="37">
        <v>4</v>
      </c>
      <c r="M66" s="37">
        <v>3</v>
      </c>
      <c r="N66" s="37">
        <v>6</v>
      </c>
      <c r="O66" s="37">
        <v>5</v>
      </c>
      <c r="P66" s="37">
        <v>8</v>
      </c>
      <c r="Q66" s="37">
        <v>10</v>
      </c>
      <c r="R66" s="37">
        <v>11</v>
      </c>
      <c r="S66" s="32">
        <v>18</v>
      </c>
      <c r="T66" s="38">
        <v>67</v>
      </c>
      <c r="U66" s="36">
        <v>31</v>
      </c>
      <c r="V66" s="32">
        <v>36</v>
      </c>
      <c r="W66" s="35">
        <f t="shared" si="10"/>
        <v>0</v>
      </c>
      <c r="X66" s="36">
        <v>0</v>
      </c>
      <c r="Y66" s="37">
        <v>0</v>
      </c>
      <c r="Z66" s="32">
        <v>0</v>
      </c>
      <c r="AA66" s="43">
        <f t="shared" si="11"/>
        <v>40</v>
      </c>
      <c r="AB66" s="36">
        <v>2</v>
      </c>
      <c r="AC66" s="40">
        <v>38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1198" t="s">
        <v>99</v>
      </c>
      <c r="B72" s="1199">
        <f t="shared" ref="B72:AA72" si="12">SUM(B12:B71)</f>
        <v>8142</v>
      </c>
      <c r="C72" s="65">
        <f>SUM(C12:C71)</f>
        <v>519</v>
      </c>
      <c r="D72" s="66">
        <f t="shared" si="12"/>
        <v>468</v>
      </c>
      <c r="E72" s="66">
        <f t="shared" si="12"/>
        <v>435</v>
      </c>
      <c r="F72" s="66">
        <f t="shared" si="12"/>
        <v>264</v>
      </c>
      <c r="G72" s="66">
        <f t="shared" si="12"/>
        <v>160</v>
      </c>
      <c r="H72" s="66">
        <f t="shared" si="12"/>
        <v>211</v>
      </c>
      <c r="I72" s="66">
        <f t="shared" si="12"/>
        <v>276</v>
      </c>
      <c r="J72" s="66">
        <f t="shared" si="12"/>
        <v>315</v>
      </c>
      <c r="K72" s="66">
        <f t="shared" si="12"/>
        <v>355</v>
      </c>
      <c r="L72" s="66">
        <f t="shared" si="12"/>
        <v>372</v>
      </c>
      <c r="M72" s="66">
        <f t="shared" si="12"/>
        <v>447</v>
      </c>
      <c r="N72" s="66">
        <f t="shared" si="12"/>
        <v>574</v>
      </c>
      <c r="O72" s="66">
        <f t="shared" si="12"/>
        <v>715</v>
      </c>
      <c r="P72" s="66">
        <f t="shared" si="12"/>
        <v>743</v>
      </c>
      <c r="Q72" s="66">
        <f t="shared" si="12"/>
        <v>781</v>
      </c>
      <c r="R72" s="66">
        <f t="shared" si="12"/>
        <v>740</v>
      </c>
      <c r="S72" s="67">
        <f t="shared" si="12"/>
        <v>767</v>
      </c>
      <c r="T72" s="68">
        <f t="shared" si="12"/>
        <v>8142</v>
      </c>
      <c r="U72" s="69">
        <f t="shared" si="12"/>
        <v>3380</v>
      </c>
      <c r="V72" s="67">
        <f t="shared" si="12"/>
        <v>4762</v>
      </c>
      <c r="W72" s="69">
        <f t="shared" si="12"/>
        <v>631</v>
      </c>
      <c r="X72" s="69">
        <f t="shared" si="12"/>
        <v>282</v>
      </c>
      <c r="Y72" s="66">
        <f t="shared" si="12"/>
        <v>349</v>
      </c>
      <c r="Z72" s="68">
        <f t="shared" si="12"/>
        <v>0</v>
      </c>
      <c r="AA72" s="70">
        <f t="shared" si="12"/>
        <v>2559</v>
      </c>
      <c r="AB72" s="69">
        <f>SUM(AB12:AB71)</f>
        <v>938</v>
      </c>
      <c r="AC72" s="66">
        <f>SUM(AC12:AC71)</f>
        <v>1618</v>
      </c>
      <c r="AD72" s="67">
        <f>SUM(AD12:AD71)</f>
        <v>3</v>
      </c>
      <c r="AE72" s="71">
        <f>SUM(AE12:AE71)</f>
        <v>24</v>
      </c>
      <c r="AF72" s="72">
        <f>SUM(AF12:AF71)</f>
        <v>543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1200" t="s">
        <v>101</v>
      </c>
      <c r="B74" s="1201" t="s">
        <v>102</v>
      </c>
      <c r="C74" s="539"/>
      <c r="D74" s="539"/>
      <c r="E74" s="1202"/>
      <c r="F74" s="1201" t="s">
        <v>103</v>
      </c>
      <c r="G74" s="539"/>
      <c r="H74" s="539"/>
      <c r="I74" s="1202"/>
      <c r="J74" s="539" t="s">
        <v>104</v>
      </c>
      <c r="K74" s="539"/>
      <c r="L74" s="539"/>
      <c r="M74" s="1202"/>
      <c r="N74" s="1203" t="s">
        <v>105</v>
      </c>
      <c r="O74" s="1204"/>
      <c r="P74" s="1205"/>
      <c r="Q74" s="1182" t="s">
        <v>106</v>
      </c>
      <c r="R74" s="1185"/>
      <c r="S74" s="1182" t="s">
        <v>107</v>
      </c>
      <c r="T74" s="1185"/>
      <c r="U74" s="1182" t="s">
        <v>108</v>
      </c>
      <c r="V74" s="1185"/>
      <c r="W74" s="1200" t="s">
        <v>109</v>
      </c>
      <c r="X74" s="1182" t="s">
        <v>110</v>
      </c>
      <c r="Y74" s="1185"/>
      <c r="Z74" s="1182" t="s">
        <v>111</v>
      </c>
      <c r="AA74" s="1185"/>
      <c r="AB74" s="1206" t="s">
        <v>112</v>
      </c>
      <c r="AC74" s="1207"/>
      <c r="AD74" s="1200" t="s">
        <v>113</v>
      </c>
      <c r="AE74" s="1208" t="s">
        <v>114</v>
      </c>
      <c r="AF74" s="1209"/>
      <c r="AG74" s="1210" t="s">
        <v>115</v>
      </c>
      <c r="AH74" s="1210"/>
      <c r="AI74" s="1210"/>
    </row>
    <row r="75" spans="1:66" ht="63" x14ac:dyDescent="0.25">
      <c r="A75" s="494"/>
      <c r="B75" s="1211" t="s">
        <v>32</v>
      </c>
      <c r="C75" s="1212" t="s">
        <v>33</v>
      </c>
      <c r="D75" s="1213" t="s">
        <v>116</v>
      </c>
      <c r="E75" s="1214" t="s">
        <v>36</v>
      </c>
      <c r="F75" s="1215" t="s">
        <v>32</v>
      </c>
      <c r="G75" s="1212" t="s">
        <v>33</v>
      </c>
      <c r="H75" s="1213" t="s">
        <v>116</v>
      </c>
      <c r="I75" s="1214" t="s">
        <v>36</v>
      </c>
      <c r="J75" s="1211" t="s">
        <v>32</v>
      </c>
      <c r="K75" s="1212" t="s">
        <v>33</v>
      </c>
      <c r="L75" s="1213" t="s">
        <v>116</v>
      </c>
      <c r="M75" s="1213" t="s">
        <v>36</v>
      </c>
      <c r="N75" s="80" t="s">
        <v>32</v>
      </c>
      <c r="O75" s="81" t="s">
        <v>11</v>
      </c>
      <c r="P75" s="82" t="s">
        <v>117</v>
      </c>
      <c r="Q75" s="1216" t="s">
        <v>37</v>
      </c>
      <c r="R75" s="1217" t="s">
        <v>38</v>
      </c>
      <c r="S75" s="1216" t="s">
        <v>37</v>
      </c>
      <c r="T75" s="1217" t="s">
        <v>38</v>
      </c>
      <c r="U75" s="1216" t="s">
        <v>118</v>
      </c>
      <c r="V75" s="1217" t="s">
        <v>119</v>
      </c>
      <c r="W75" s="494"/>
      <c r="X75" s="1216" t="s">
        <v>37</v>
      </c>
      <c r="Y75" s="1217" t="s">
        <v>38</v>
      </c>
      <c r="Z75" s="1218" t="s">
        <v>120</v>
      </c>
      <c r="AA75" s="1218" t="s">
        <v>121</v>
      </c>
      <c r="AB75" s="427" t="s">
        <v>122</v>
      </c>
      <c r="AC75" s="427" t="s">
        <v>123</v>
      </c>
      <c r="AD75" s="494"/>
      <c r="AE75" s="1219" t="s">
        <v>11</v>
      </c>
      <c r="AF75" s="1220" t="s">
        <v>117</v>
      </c>
      <c r="AG75" s="1221" t="s">
        <v>124</v>
      </c>
      <c r="AH75" s="1222" t="s">
        <v>125</v>
      </c>
      <c r="AI75" s="1223" t="s">
        <v>126</v>
      </c>
    </row>
    <row r="76" spans="1:66" x14ac:dyDescent="0.25">
      <c r="A76" s="23" t="s">
        <v>39</v>
      </c>
      <c r="B76" s="1224">
        <f>SUM(C76:E76)</f>
        <v>0</v>
      </c>
      <c r="C76" s="1225"/>
      <c r="D76" s="1226"/>
      <c r="E76" s="1226"/>
      <c r="F76" s="1224">
        <f>SUM(G76:I76)</f>
        <v>0</v>
      </c>
      <c r="G76" s="1225"/>
      <c r="H76" s="1226"/>
      <c r="I76" s="1226"/>
      <c r="J76" s="1224">
        <f>SUM(K76:M76)</f>
        <v>31</v>
      </c>
      <c r="K76" s="1225">
        <v>28</v>
      </c>
      <c r="L76" s="1226">
        <v>3</v>
      </c>
      <c r="M76" s="1227">
        <v>0</v>
      </c>
      <c r="N76" s="1228">
        <f>SUM(O76:P76)</f>
        <v>38</v>
      </c>
      <c r="O76" s="92">
        <v>38</v>
      </c>
      <c r="P76" s="93">
        <v>0</v>
      </c>
      <c r="Q76" s="31">
        <v>1</v>
      </c>
      <c r="R76" s="32">
        <v>0</v>
      </c>
      <c r="S76" s="1229">
        <v>15</v>
      </c>
      <c r="T76" s="1230">
        <v>0</v>
      </c>
      <c r="U76" s="1231">
        <v>21</v>
      </c>
      <c r="V76" s="1230">
        <v>19</v>
      </c>
      <c r="W76" s="94">
        <v>261</v>
      </c>
      <c r="X76" s="31">
        <v>0</v>
      </c>
      <c r="Y76" s="32">
        <v>0</v>
      </c>
      <c r="Z76" s="28"/>
      <c r="AA76" s="28"/>
      <c r="AB76" s="28">
        <v>17</v>
      </c>
      <c r="AC76" s="28">
        <v>0</v>
      </c>
      <c r="AD76" s="28"/>
      <c r="AE76" s="95"/>
      <c r="AF76" s="96"/>
      <c r="AG76" s="1229"/>
      <c r="AH76" s="1232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110</v>
      </c>
      <c r="K77" s="98">
        <v>104</v>
      </c>
      <c r="L77" s="99">
        <v>6</v>
      </c>
      <c r="M77" s="100">
        <v>0</v>
      </c>
      <c r="N77" s="101">
        <f t="shared" ref="N77:N135" si="14">SUM(O77:P77)</f>
        <v>122</v>
      </c>
      <c r="O77" s="102">
        <v>0</v>
      </c>
      <c r="P77" s="103">
        <v>122</v>
      </c>
      <c r="Q77" s="31">
        <v>0</v>
      </c>
      <c r="R77" s="32">
        <v>20</v>
      </c>
      <c r="S77" s="36">
        <v>0</v>
      </c>
      <c r="T77" s="32">
        <v>82</v>
      </c>
      <c r="U77" s="40">
        <v>77</v>
      </c>
      <c r="V77" s="32">
        <v>133</v>
      </c>
      <c r="W77" s="94">
        <v>1548</v>
      </c>
      <c r="X77" s="31">
        <v>0</v>
      </c>
      <c r="Y77" s="32">
        <v>26</v>
      </c>
      <c r="Z77" s="28"/>
      <c r="AA77" s="28"/>
      <c r="AB77" s="28">
        <v>0</v>
      </c>
      <c r="AC77" s="28">
        <v>0</v>
      </c>
      <c r="AD77" s="28"/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>
        <v>0</v>
      </c>
      <c r="L78" s="37">
        <v>0</v>
      </c>
      <c r="M78" s="104">
        <v>0</v>
      </c>
      <c r="N78" s="101">
        <f t="shared" si="14"/>
        <v>0</v>
      </c>
      <c r="O78" s="40">
        <v>0</v>
      </c>
      <c r="P78" s="94">
        <v>0</v>
      </c>
      <c r="Q78" s="31">
        <v>0</v>
      </c>
      <c r="R78" s="32">
        <v>0</v>
      </c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/>
      <c r="AA78" s="28"/>
      <c r="AB78" s="28">
        <v>0</v>
      </c>
      <c r="AC78" s="28">
        <v>0</v>
      </c>
      <c r="AD78" s="28"/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>
        <v>0</v>
      </c>
      <c r="L79" s="37">
        <v>0</v>
      </c>
      <c r="M79" s="104">
        <v>0</v>
      </c>
      <c r="N79" s="101">
        <f t="shared" si="14"/>
        <v>0</v>
      </c>
      <c r="O79" s="40">
        <v>0</v>
      </c>
      <c r="P79" s="94">
        <v>0</v>
      </c>
      <c r="Q79" s="31">
        <v>0</v>
      </c>
      <c r="R79" s="32">
        <v>0</v>
      </c>
      <c r="S79" s="36">
        <v>0</v>
      </c>
      <c r="T79" s="32">
        <v>0</v>
      </c>
      <c r="U79" s="40">
        <v>0</v>
      </c>
      <c r="V79" s="32">
        <v>0</v>
      </c>
      <c r="W79" s="94">
        <v>1</v>
      </c>
      <c r="X79" s="31">
        <v>0</v>
      </c>
      <c r="Y79" s="32">
        <v>0</v>
      </c>
      <c r="Z79" s="28"/>
      <c r="AA79" s="28"/>
      <c r="AB79" s="28">
        <v>0</v>
      </c>
      <c r="AC79" s="28">
        <v>0</v>
      </c>
      <c r="AD79" s="28"/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0</v>
      </c>
      <c r="K80" s="36">
        <v>0</v>
      </c>
      <c r="L80" s="37">
        <v>0</v>
      </c>
      <c r="M80" s="104">
        <v>0</v>
      </c>
      <c r="N80" s="101">
        <f t="shared" si="14"/>
        <v>34</v>
      </c>
      <c r="O80" s="40">
        <v>0</v>
      </c>
      <c r="P80" s="94">
        <v>34</v>
      </c>
      <c r="Q80" s="31">
        <v>0</v>
      </c>
      <c r="R80" s="32">
        <v>7</v>
      </c>
      <c r="S80" s="36">
        <v>0</v>
      </c>
      <c r="T80" s="32">
        <v>21</v>
      </c>
      <c r="U80" s="40">
        <v>9</v>
      </c>
      <c r="V80" s="32">
        <v>16</v>
      </c>
      <c r="W80" s="94">
        <v>43</v>
      </c>
      <c r="X80" s="31">
        <v>0</v>
      </c>
      <c r="Y80" s="32">
        <v>1</v>
      </c>
      <c r="Z80" s="28"/>
      <c r="AA80" s="28"/>
      <c r="AB80" s="28">
        <v>0</v>
      </c>
      <c r="AC80" s="28">
        <v>0</v>
      </c>
      <c r="AD80" s="28"/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>
        <v>0</v>
      </c>
      <c r="L81" s="37">
        <v>0</v>
      </c>
      <c r="M81" s="104">
        <v>0</v>
      </c>
      <c r="N81" s="101">
        <f t="shared" si="14"/>
        <v>0</v>
      </c>
      <c r="O81" s="40">
        <v>0</v>
      </c>
      <c r="P81" s="94">
        <v>0</v>
      </c>
      <c r="Q81" s="31">
        <v>0</v>
      </c>
      <c r="R81" s="32">
        <v>0</v>
      </c>
      <c r="S81" s="36">
        <v>0</v>
      </c>
      <c r="T81" s="32">
        <v>1</v>
      </c>
      <c r="U81" s="40">
        <v>0</v>
      </c>
      <c r="V81" s="32">
        <v>0</v>
      </c>
      <c r="W81" s="94">
        <v>70</v>
      </c>
      <c r="X81" s="31">
        <v>6</v>
      </c>
      <c r="Y81" s="32">
        <v>0</v>
      </c>
      <c r="Z81" s="28"/>
      <c r="AA81" s="28"/>
      <c r="AB81" s="28">
        <v>0</v>
      </c>
      <c r="AC81" s="28">
        <v>0</v>
      </c>
      <c r="AD81" s="28"/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55</v>
      </c>
      <c r="K82" s="36">
        <v>47</v>
      </c>
      <c r="L82" s="37">
        <v>8</v>
      </c>
      <c r="M82" s="104">
        <v>0</v>
      </c>
      <c r="N82" s="101">
        <f t="shared" si="14"/>
        <v>55</v>
      </c>
      <c r="O82" s="40">
        <v>0</v>
      </c>
      <c r="P82" s="94">
        <v>55</v>
      </c>
      <c r="Q82" s="31">
        <v>0</v>
      </c>
      <c r="R82" s="32">
        <v>4</v>
      </c>
      <c r="S82" s="36">
        <v>0</v>
      </c>
      <c r="T82" s="32">
        <v>28</v>
      </c>
      <c r="U82" s="40">
        <v>20</v>
      </c>
      <c r="V82" s="32">
        <v>21</v>
      </c>
      <c r="W82" s="94">
        <v>634</v>
      </c>
      <c r="X82" s="31">
        <v>0</v>
      </c>
      <c r="Y82" s="32">
        <v>2</v>
      </c>
      <c r="Z82" s="28"/>
      <c r="AA82" s="28"/>
      <c r="AB82" s="28">
        <v>52</v>
      </c>
      <c r="AC82" s="28">
        <v>0</v>
      </c>
      <c r="AD82" s="28"/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>
        <v>0</v>
      </c>
      <c r="L83" s="37">
        <v>0</v>
      </c>
      <c r="M83" s="104">
        <v>0</v>
      </c>
      <c r="N83" s="101">
        <f t="shared" si="14"/>
        <v>0</v>
      </c>
      <c r="O83" s="40">
        <v>0</v>
      </c>
      <c r="P83" s="94">
        <v>0</v>
      </c>
      <c r="Q83" s="31">
        <v>0</v>
      </c>
      <c r="R83" s="32">
        <v>0</v>
      </c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/>
      <c r="AA83" s="28"/>
      <c r="AB83" s="28">
        <v>0</v>
      </c>
      <c r="AC83" s="28">
        <v>0</v>
      </c>
      <c r="AD83" s="28"/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27</v>
      </c>
      <c r="K84" s="36">
        <v>24</v>
      </c>
      <c r="L84" s="37">
        <v>3</v>
      </c>
      <c r="M84" s="104">
        <v>0</v>
      </c>
      <c r="N84" s="101">
        <f t="shared" si="14"/>
        <v>28</v>
      </c>
      <c r="O84" s="40">
        <v>0</v>
      </c>
      <c r="P84" s="94">
        <v>28</v>
      </c>
      <c r="Q84" s="31">
        <v>0</v>
      </c>
      <c r="R84" s="32">
        <v>5</v>
      </c>
      <c r="S84" s="36">
        <v>0</v>
      </c>
      <c r="T84" s="32">
        <v>6</v>
      </c>
      <c r="U84" s="40">
        <v>6</v>
      </c>
      <c r="V84" s="32">
        <v>1</v>
      </c>
      <c r="W84" s="94">
        <v>3</v>
      </c>
      <c r="X84" s="31">
        <v>0</v>
      </c>
      <c r="Y84" s="32">
        <v>0</v>
      </c>
      <c r="Z84" s="28"/>
      <c r="AA84" s="28"/>
      <c r="AB84" s="28">
        <v>22</v>
      </c>
      <c r="AC84" s="28">
        <v>0</v>
      </c>
      <c r="AD84" s="28"/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28</v>
      </c>
      <c r="K85" s="36">
        <v>27</v>
      </c>
      <c r="L85" s="37">
        <v>1</v>
      </c>
      <c r="M85" s="104">
        <v>0</v>
      </c>
      <c r="N85" s="101">
        <f t="shared" si="14"/>
        <v>0</v>
      </c>
      <c r="O85" s="40">
        <v>0</v>
      </c>
      <c r="P85" s="94">
        <v>0</v>
      </c>
      <c r="Q85" s="31">
        <v>0</v>
      </c>
      <c r="R85" s="32">
        <v>0</v>
      </c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/>
      <c r="AA85" s="28"/>
      <c r="AB85" s="28">
        <v>0</v>
      </c>
      <c r="AC85" s="28">
        <v>0</v>
      </c>
      <c r="AD85" s="28"/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21</v>
      </c>
      <c r="K86" s="36">
        <v>18</v>
      </c>
      <c r="L86" s="37">
        <v>3</v>
      </c>
      <c r="M86" s="104">
        <v>0</v>
      </c>
      <c r="N86" s="101">
        <f t="shared" si="14"/>
        <v>23</v>
      </c>
      <c r="O86" s="40">
        <v>0</v>
      </c>
      <c r="P86" s="94">
        <v>23</v>
      </c>
      <c r="Q86" s="31">
        <v>0</v>
      </c>
      <c r="R86" s="32">
        <v>5</v>
      </c>
      <c r="S86" s="36">
        <v>0</v>
      </c>
      <c r="T86" s="32">
        <v>10</v>
      </c>
      <c r="U86" s="40">
        <v>9</v>
      </c>
      <c r="V86" s="32">
        <v>3</v>
      </c>
      <c r="W86" s="94">
        <v>5</v>
      </c>
      <c r="X86" s="31">
        <v>0</v>
      </c>
      <c r="Y86" s="32">
        <v>8</v>
      </c>
      <c r="Z86" s="28"/>
      <c r="AA86" s="28"/>
      <c r="AB86" s="28">
        <v>0</v>
      </c>
      <c r="AC86" s="28">
        <v>0</v>
      </c>
      <c r="AD86" s="28"/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>
        <v>0</v>
      </c>
      <c r="L87" s="37">
        <v>0</v>
      </c>
      <c r="M87" s="104">
        <v>0</v>
      </c>
      <c r="N87" s="101">
        <f t="shared" si="14"/>
        <v>0</v>
      </c>
      <c r="O87" s="40">
        <v>0</v>
      </c>
      <c r="P87" s="94">
        <v>0</v>
      </c>
      <c r="Q87" s="31">
        <v>0</v>
      </c>
      <c r="R87" s="32">
        <v>0</v>
      </c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/>
      <c r="AA87" s="28"/>
      <c r="AB87" s="28">
        <v>0</v>
      </c>
      <c r="AC87" s="28">
        <v>0</v>
      </c>
      <c r="AD87" s="28"/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>
        <v>0</v>
      </c>
      <c r="L88" s="37">
        <v>0</v>
      </c>
      <c r="M88" s="104">
        <v>0</v>
      </c>
      <c r="N88" s="101">
        <f t="shared" si="14"/>
        <v>0</v>
      </c>
      <c r="O88" s="40">
        <v>0</v>
      </c>
      <c r="P88" s="94">
        <v>0</v>
      </c>
      <c r="Q88" s="31">
        <v>0</v>
      </c>
      <c r="R88" s="32">
        <v>0</v>
      </c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/>
      <c r="AA88" s="28"/>
      <c r="AB88" s="28">
        <v>0</v>
      </c>
      <c r="AC88" s="28">
        <v>0</v>
      </c>
      <c r="AD88" s="28"/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>
        <v>0</v>
      </c>
      <c r="L89" s="37">
        <v>0</v>
      </c>
      <c r="M89" s="104">
        <v>0</v>
      </c>
      <c r="N89" s="101">
        <f t="shared" si="14"/>
        <v>0</v>
      </c>
      <c r="O89" s="40">
        <v>0</v>
      </c>
      <c r="P89" s="94">
        <v>0</v>
      </c>
      <c r="Q89" s="31">
        <v>0</v>
      </c>
      <c r="R89" s="32">
        <v>0</v>
      </c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/>
      <c r="AA89" s="28"/>
      <c r="AB89" s="28">
        <v>0</v>
      </c>
      <c r="AC89" s="28">
        <v>0</v>
      </c>
      <c r="AD89" s="28"/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>
        <v>0</v>
      </c>
      <c r="L90" s="37">
        <v>0</v>
      </c>
      <c r="M90" s="104">
        <v>0</v>
      </c>
      <c r="N90" s="101">
        <f t="shared" si="14"/>
        <v>0</v>
      </c>
      <c r="O90" s="40">
        <v>0</v>
      </c>
      <c r="P90" s="94">
        <v>0</v>
      </c>
      <c r="Q90" s="31">
        <v>0</v>
      </c>
      <c r="R90" s="32">
        <v>0</v>
      </c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/>
      <c r="AA90" s="28"/>
      <c r="AB90" s="28">
        <v>0</v>
      </c>
      <c r="AC90" s="28">
        <v>0</v>
      </c>
      <c r="AD90" s="28"/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>
        <v>0</v>
      </c>
      <c r="L91" s="37">
        <v>0</v>
      </c>
      <c r="M91" s="104">
        <v>0</v>
      </c>
      <c r="N91" s="101">
        <f t="shared" si="14"/>
        <v>0</v>
      </c>
      <c r="O91" s="40">
        <v>0</v>
      </c>
      <c r="P91" s="94">
        <v>0</v>
      </c>
      <c r="Q91" s="31">
        <v>0</v>
      </c>
      <c r="R91" s="32">
        <v>0</v>
      </c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2</v>
      </c>
      <c r="Z91" s="28"/>
      <c r="AA91" s="28"/>
      <c r="AB91" s="28">
        <v>0</v>
      </c>
      <c r="AC91" s="28">
        <v>0</v>
      </c>
      <c r="AD91" s="28"/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>
        <v>0</v>
      </c>
      <c r="L92" s="37">
        <v>0</v>
      </c>
      <c r="M92" s="104">
        <v>0</v>
      </c>
      <c r="N92" s="101">
        <f t="shared" si="14"/>
        <v>0</v>
      </c>
      <c r="O92" s="40">
        <v>0</v>
      </c>
      <c r="P92" s="94">
        <v>0</v>
      </c>
      <c r="Q92" s="31">
        <v>0</v>
      </c>
      <c r="R92" s="32">
        <v>0</v>
      </c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/>
      <c r="AA92" s="28"/>
      <c r="AB92" s="28">
        <v>0</v>
      </c>
      <c r="AC92" s="28">
        <v>0</v>
      </c>
      <c r="AD92" s="28"/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>
        <v>0</v>
      </c>
      <c r="L93" s="37">
        <v>0</v>
      </c>
      <c r="M93" s="104">
        <v>0</v>
      </c>
      <c r="N93" s="101">
        <f t="shared" si="14"/>
        <v>0</v>
      </c>
      <c r="O93" s="40">
        <v>0</v>
      </c>
      <c r="P93" s="94">
        <v>0</v>
      </c>
      <c r="Q93" s="31">
        <v>0</v>
      </c>
      <c r="R93" s="32">
        <v>0</v>
      </c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/>
      <c r="AA93" s="28"/>
      <c r="AB93" s="28">
        <v>0</v>
      </c>
      <c r="AC93" s="28">
        <v>0</v>
      </c>
      <c r="AD93" s="28"/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>
        <v>0</v>
      </c>
      <c r="L94" s="37">
        <v>0</v>
      </c>
      <c r="M94" s="104">
        <v>0</v>
      </c>
      <c r="N94" s="101">
        <f t="shared" si="14"/>
        <v>0</v>
      </c>
      <c r="O94" s="40">
        <v>0</v>
      </c>
      <c r="P94" s="94">
        <v>0</v>
      </c>
      <c r="Q94" s="31">
        <v>0</v>
      </c>
      <c r="R94" s="32">
        <v>0</v>
      </c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/>
      <c r="AA94" s="28"/>
      <c r="AB94" s="28">
        <v>0</v>
      </c>
      <c r="AC94" s="28">
        <v>0</v>
      </c>
      <c r="AD94" s="28"/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>
        <v>0</v>
      </c>
      <c r="L95" s="37">
        <v>0</v>
      </c>
      <c r="M95" s="104">
        <v>0</v>
      </c>
      <c r="N95" s="101">
        <f t="shared" si="14"/>
        <v>0</v>
      </c>
      <c r="O95" s="40">
        <v>0</v>
      </c>
      <c r="P95" s="94">
        <v>0</v>
      </c>
      <c r="Q95" s="31">
        <v>0</v>
      </c>
      <c r="R95" s="32">
        <v>0</v>
      </c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/>
      <c r="AA95" s="28"/>
      <c r="AB95" s="28">
        <v>0</v>
      </c>
      <c r="AC95" s="28">
        <v>0</v>
      </c>
      <c r="AD95" s="28"/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12</v>
      </c>
      <c r="K96" s="36">
        <v>11</v>
      </c>
      <c r="L96" s="37">
        <v>1</v>
      </c>
      <c r="M96" s="104">
        <v>0</v>
      </c>
      <c r="N96" s="101">
        <f t="shared" si="14"/>
        <v>13</v>
      </c>
      <c r="O96" s="40">
        <v>6</v>
      </c>
      <c r="P96" s="94">
        <v>7</v>
      </c>
      <c r="Q96" s="31">
        <v>4</v>
      </c>
      <c r="R96" s="32">
        <v>2</v>
      </c>
      <c r="S96" s="36">
        <v>8</v>
      </c>
      <c r="T96" s="32">
        <v>12</v>
      </c>
      <c r="U96" s="40">
        <v>10</v>
      </c>
      <c r="V96" s="32">
        <v>12</v>
      </c>
      <c r="W96" s="94">
        <v>0</v>
      </c>
      <c r="X96" s="31">
        <v>0</v>
      </c>
      <c r="Y96" s="32">
        <v>1</v>
      </c>
      <c r="Z96" s="28"/>
      <c r="AA96" s="28"/>
      <c r="AB96" s="28">
        <v>0</v>
      </c>
      <c r="AC96" s="28">
        <v>0</v>
      </c>
      <c r="AD96" s="28"/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>
        <v>0</v>
      </c>
      <c r="L97" s="37">
        <v>0</v>
      </c>
      <c r="M97" s="104">
        <v>0</v>
      </c>
      <c r="N97" s="101">
        <f t="shared" si="14"/>
        <v>0</v>
      </c>
      <c r="O97" s="40">
        <v>0</v>
      </c>
      <c r="P97" s="94">
        <v>0</v>
      </c>
      <c r="Q97" s="31">
        <v>0</v>
      </c>
      <c r="R97" s="32">
        <v>0</v>
      </c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/>
      <c r="AA97" s="28"/>
      <c r="AB97" s="28">
        <v>0</v>
      </c>
      <c r="AC97" s="28">
        <v>0</v>
      </c>
      <c r="AD97" s="28"/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>
        <v>0</v>
      </c>
      <c r="L98" s="37">
        <v>0</v>
      </c>
      <c r="M98" s="104">
        <v>0</v>
      </c>
      <c r="N98" s="101">
        <f t="shared" si="14"/>
        <v>0</v>
      </c>
      <c r="O98" s="40">
        <v>0</v>
      </c>
      <c r="P98" s="94">
        <v>0</v>
      </c>
      <c r="Q98" s="31">
        <v>0</v>
      </c>
      <c r="R98" s="32">
        <v>0</v>
      </c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/>
      <c r="AA98" s="28"/>
      <c r="AB98" s="28">
        <v>0</v>
      </c>
      <c r="AC98" s="28">
        <v>0</v>
      </c>
      <c r="AD98" s="28"/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>
        <v>0</v>
      </c>
      <c r="L99" s="37">
        <v>0</v>
      </c>
      <c r="M99" s="104">
        <v>0</v>
      </c>
      <c r="N99" s="101">
        <f t="shared" si="14"/>
        <v>0</v>
      </c>
      <c r="O99" s="40">
        <v>0</v>
      </c>
      <c r="P99" s="94">
        <v>0</v>
      </c>
      <c r="Q99" s="31">
        <v>0</v>
      </c>
      <c r="R99" s="32">
        <v>0</v>
      </c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/>
      <c r="AA99" s="28"/>
      <c r="AB99" s="28">
        <v>0</v>
      </c>
      <c r="AC99" s="28">
        <v>0</v>
      </c>
      <c r="AD99" s="28"/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>
        <v>0</v>
      </c>
      <c r="L100" s="37">
        <v>0</v>
      </c>
      <c r="M100" s="104">
        <v>0</v>
      </c>
      <c r="N100" s="101">
        <f t="shared" si="14"/>
        <v>0</v>
      </c>
      <c r="O100" s="40">
        <v>0</v>
      </c>
      <c r="P100" s="94">
        <v>0</v>
      </c>
      <c r="Q100" s="31">
        <v>0</v>
      </c>
      <c r="R100" s="32">
        <v>0</v>
      </c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/>
      <c r="AA100" s="28"/>
      <c r="AB100" s="28">
        <v>0</v>
      </c>
      <c r="AC100" s="28">
        <v>0</v>
      </c>
      <c r="AD100" s="28"/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>
        <v>0</v>
      </c>
      <c r="L101" s="37">
        <v>0</v>
      </c>
      <c r="M101" s="104">
        <v>0</v>
      </c>
      <c r="N101" s="101">
        <f t="shared" si="14"/>
        <v>0</v>
      </c>
      <c r="O101" s="40">
        <v>0</v>
      </c>
      <c r="P101" s="94">
        <v>0</v>
      </c>
      <c r="Q101" s="31">
        <v>0</v>
      </c>
      <c r="R101" s="32">
        <v>0</v>
      </c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/>
      <c r="AA101" s="28"/>
      <c r="AB101" s="28">
        <v>0</v>
      </c>
      <c r="AC101" s="28">
        <v>0</v>
      </c>
      <c r="AD101" s="28"/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>
        <v>0</v>
      </c>
      <c r="L102" s="37">
        <v>0</v>
      </c>
      <c r="M102" s="104">
        <v>0</v>
      </c>
      <c r="N102" s="101">
        <f t="shared" si="14"/>
        <v>0</v>
      </c>
      <c r="O102" s="40">
        <v>0</v>
      </c>
      <c r="P102" s="94">
        <v>0</v>
      </c>
      <c r="Q102" s="31">
        <v>0</v>
      </c>
      <c r="R102" s="32">
        <v>0</v>
      </c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/>
      <c r="AA102" s="28"/>
      <c r="AB102" s="28">
        <v>0</v>
      </c>
      <c r="AC102" s="28">
        <v>0</v>
      </c>
      <c r="AD102" s="28"/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37</v>
      </c>
      <c r="K103" s="36">
        <v>34</v>
      </c>
      <c r="L103" s="37">
        <v>3</v>
      </c>
      <c r="M103" s="104">
        <v>0</v>
      </c>
      <c r="N103" s="101">
        <f t="shared" si="14"/>
        <v>37</v>
      </c>
      <c r="O103" s="40">
        <v>37</v>
      </c>
      <c r="P103" s="94">
        <v>0</v>
      </c>
      <c r="Q103" s="31">
        <v>0</v>
      </c>
      <c r="R103" s="32">
        <v>0</v>
      </c>
      <c r="S103" s="36">
        <v>1</v>
      </c>
      <c r="T103" s="32">
        <v>2</v>
      </c>
      <c r="U103" s="40">
        <v>0</v>
      </c>
      <c r="V103" s="32">
        <v>0</v>
      </c>
      <c r="W103" s="94">
        <v>151</v>
      </c>
      <c r="X103" s="31">
        <v>7</v>
      </c>
      <c r="Y103" s="32">
        <v>0</v>
      </c>
      <c r="Z103" s="28"/>
      <c r="AA103" s="28"/>
      <c r="AB103" s="28">
        <v>0</v>
      </c>
      <c r="AC103" s="28">
        <v>0</v>
      </c>
      <c r="AD103" s="28"/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34</v>
      </c>
      <c r="K104" s="106">
        <v>32</v>
      </c>
      <c r="L104" s="107">
        <v>2</v>
      </c>
      <c r="M104" s="108">
        <v>0</v>
      </c>
      <c r="N104" s="101">
        <f t="shared" si="14"/>
        <v>36</v>
      </c>
      <c r="O104" s="92">
        <v>4</v>
      </c>
      <c r="P104" s="93">
        <v>32</v>
      </c>
      <c r="Q104" s="31">
        <v>1</v>
      </c>
      <c r="R104" s="32">
        <v>1</v>
      </c>
      <c r="S104" s="36">
        <v>0</v>
      </c>
      <c r="T104" s="32">
        <v>37</v>
      </c>
      <c r="U104" s="40">
        <v>10</v>
      </c>
      <c r="V104" s="32">
        <v>5</v>
      </c>
      <c r="W104" s="94">
        <v>48</v>
      </c>
      <c r="X104" s="31">
        <v>0</v>
      </c>
      <c r="Y104" s="32">
        <v>61</v>
      </c>
      <c r="Z104" s="28"/>
      <c r="AA104" s="28"/>
      <c r="AB104" s="28">
        <v>0</v>
      </c>
      <c r="AC104" s="28">
        <v>0</v>
      </c>
      <c r="AD104" s="28"/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>
        <v>0</v>
      </c>
      <c r="L105" s="37">
        <v>0</v>
      </c>
      <c r="M105" s="104">
        <v>0</v>
      </c>
      <c r="N105" s="101">
        <f t="shared" si="14"/>
        <v>0</v>
      </c>
      <c r="O105" s="40">
        <v>0</v>
      </c>
      <c r="P105" s="94">
        <v>0</v>
      </c>
      <c r="Q105" s="31">
        <v>0</v>
      </c>
      <c r="R105" s="32">
        <v>0</v>
      </c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/>
      <c r="AA105" s="28"/>
      <c r="AB105" s="28">
        <v>0</v>
      </c>
      <c r="AC105" s="28">
        <v>0</v>
      </c>
      <c r="AD105" s="28"/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>
        <v>0</v>
      </c>
      <c r="L106" s="37">
        <v>0</v>
      </c>
      <c r="M106" s="104">
        <v>0</v>
      </c>
      <c r="N106" s="101">
        <f t="shared" si="14"/>
        <v>0</v>
      </c>
      <c r="O106" s="40">
        <v>0</v>
      </c>
      <c r="P106" s="94">
        <v>0</v>
      </c>
      <c r="Q106" s="31">
        <v>0</v>
      </c>
      <c r="R106" s="32">
        <v>0</v>
      </c>
      <c r="S106" s="36">
        <v>5</v>
      </c>
      <c r="T106" s="32">
        <v>3</v>
      </c>
      <c r="U106" s="40">
        <v>0</v>
      </c>
      <c r="V106" s="32">
        <v>0</v>
      </c>
      <c r="W106" s="94">
        <v>11</v>
      </c>
      <c r="X106" s="31">
        <v>10</v>
      </c>
      <c r="Y106" s="32">
        <v>4</v>
      </c>
      <c r="Z106" s="28"/>
      <c r="AA106" s="28"/>
      <c r="AB106" s="28">
        <v>0</v>
      </c>
      <c r="AC106" s="28">
        <v>0</v>
      </c>
      <c r="AD106" s="28"/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>
        <v>0</v>
      </c>
      <c r="L107" s="37">
        <v>0</v>
      </c>
      <c r="M107" s="104">
        <v>0</v>
      </c>
      <c r="N107" s="101">
        <f t="shared" si="14"/>
        <v>0</v>
      </c>
      <c r="O107" s="40">
        <v>0</v>
      </c>
      <c r="P107" s="94">
        <v>0</v>
      </c>
      <c r="Q107" s="31">
        <v>0</v>
      </c>
      <c r="R107" s="32">
        <v>0</v>
      </c>
      <c r="S107" s="36">
        <v>0</v>
      </c>
      <c r="T107" s="32">
        <v>15</v>
      </c>
      <c r="U107" s="40">
        <v>2</v>
      </c>
      <c r="V107" s="32">
        <v>19</v>
      </c>
      <c r="W107" s="94">
        <v>294</v>
      </c>
      <c r="X107" s="31">
        <v>0</v>
      </c>
      <c r="Y107" s="32">
        <v>41</v>
      </c>
      <c r="Z107" s="28"/>
      <c r="AA107" s="28"/>
      <c r="AB107" s="28">
        <v>0</v>
      </c>
      <c r="AC107" s="28">
        <v>0</v>
      </c>
      <c r="AD107" s="28"/>
      <c r="AE107" s="95"/>
      <c r="AF107" s="96"/>
      <c r="AG107" s="27">
        <v>3</v>
      </c>
      <c r="AH107" s="29">
        <v>9</v>
      </c>
      <c r="AI107" s="26">
        <v>9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81</v>
      </c>
      <c r="K108" s="27">
        <v>78</v>
      </c>
      <c r="L108" s="29">
        <v>3</v>
      </c>
      <c r="M108" s="110">
        <v>0</v>
      </c>
      <c r="N108" s="101">
        <f t="shared" si="14"/>
        <v>83</v>
      </c>
      <c r="O108" s="111">
        <v>83</v>
      </c>
      <c r="P108" s="112">
        <v>0</v>
      </c>
      <c r="Q108" s="31">
        <v>4</v>
      </c>
      <c r="R108" s="32">
        <v>0</v>
      </c>
      <c r="S108" s="36">
        <v>56</v>
      </c>
      <c r="T108" s="32">
        <v>0</v>
      </c>
      <c r="U108" s="40">
        <v>7</v>
      </c>
      <c r="V108" s="32">
        <v>19</v>
      </c>
      <c r="W108" s="94">
        <v>3</v>
      </c>
      <c r="X108" s="31">
        <v>0</v>
      </c>
      <c r="Y108" s="32">
        <v>0</v>
      </c>
      <c r="Z108" s="28"/>
      <c r="AA108" s="28"/>
      <c r="AB108" s="28">
        <v>0</v>
      </c>
      <c r="AC108" s="28">
        <v>0</v>
      </c>
      <c r="AD108" s="28"/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193</v>
      </c>
      <c r="K109" s="106">
        <v>186</v>
      </c>
      <c r="L109" s="107">
        <v>7</v>
      </c>
      <c r="M109" s="108">
        <v>0</v>
      </c>
      <c r="N109" s="101">
        <f t="shared" si="14"/>
        <v>199</v>
      </c>
      <c r="O109" s="92">
        <v>0</v>
      </c>
      <c r="P109" s="93">
        <v>199</v>
      </c>
      <c r="Q109" s="31">
        <v>0</v>
      </c>
      <c r="R109" s="32">
        <v>19</v>
      </c>
      <c r="S109" s="36">
        <v>0</v>
      </c>
      <c r="T109" s="32">
        <v>137</v>
      </c>
      <c r="U109" s="40">
        <v>0</v>
      </c>
      <c r="V109" s="32">
        <v>0</v>
      </c>
      <c r="W109" s="38">
        <v>71</v>
      </c>
      <c r="X109" s="31">
        <v>0</v>
      </c>
      <c r="Y109" s="32">
        <v>55</v>
      </c>
      <c r="Z109" s="28"/>
      <c r="AA109" s="28"/>
      <c r="AB109" s="28">
        <v>104</v>
      </c>
      <c r="AC109" s="28">
        <v>0</v>
      </c>
      <c r="AD109" s="28"/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>
        <v>0</v>
      </c>
      <c r="L110" s="37">
        <v>0</v>
      </c>
      <c r="M110" s="104">
        <v>0</v>
      </c>
      <c r="N110" s="101">
        <f t="shared" si="14"/>
        <v>0</v>
      </c>
      <c r="O110" s="40">
        <v>0</v>
      </c>
      <c r="P110" s="94">
        <v>0</v>
      </c>
      <c r="Q110" s="31">
        <v>0</v>
      </c>
      <c r="R110" s="32">
        <v>0</v>
      </c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/>
      <c r="AA110" s="28"/>
      <c r="AB110" s="28">
        <v>0</v>
      </c>
      <c r="AC110" s="28">
        <v>0</v>
      </c>
      <c r="AD110" s="28"/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>
        <v>0</v>
      </c>
      <c r="L111" s="107">
        <v>0</v>
      </c>
      <c r="M111" s="108">
        <v>0</v>
      </c>
      <c r="N111" s="101">
        <f t="shared" si="14"/>
        <v>0</v>
      </c>
      <c r="O111" s="92">
        <v>0</v>
      </c>
      <c r="P111" s="93">
        <v>0</v>
      </c>
      <c r="Q111" s="31">
        <v>0</v>
      </c>
      <c r="R111" s="32">
        <v>0</v>
      </c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/>
      <c r="AA111" s="28"/>
      <c r="AB111" s="28">
        <v>0</v>
      </c>
      <c r="AC111" s="28">
        <v>0</v>
      </c>
      <c r="AD111" s="28"/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>
        <v>0</v>
      </c>
      <c r="L112" s="37">
        <v>0</v>
      </c>
      <c r="M112" s="104">
        <v>0</v>
      </c>
      <c r="N112" s="101">
        <f t="shared" si="14"/>
        <v>0</v>
      </c>
      <c r="O112" s="40">
        <v>0</v>
      </c>
      <c r="P112" s="94">
        <v>0</v>
      </c>
      <c r="Q112" s="31">
        <v>0</v>
      </c>
      <c r="R112" s="32">
        <v>0</v>
      </c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/>
      <c r="AA112" s="28"/>
      <c r="AB112" s="28">
        <v>0</v>
      </c>
      <c r="AC112" s="28">
        <v>0</v>
      </c>
      <c r="AD112" s="28"/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>
        <v>0</v>
      </c>
      <c r="L113" s="37">
        <v>0</v>
      </c>
      <c r="M113" s="104">
        <v>0</v>
      </c>
      <c r="N113" s="101">
        <f t="shared" si="14"/>
        <v>0</v>
      </c>
      <c r="O113" s="40">
        <v>0</v>
      </c>
      <c r="P113" s="94">
        <v>0</v>
      </c>
      <c r="Q113" s="31">
        <v>0</v>
      </c>
      <c r="R113" s="32">
        <v>0</v>
      </c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/>
      <c r="AA113" s="28"/>
      <c r="AB113" s="28">
        <v>0</v>
      </c>
      <c r="AC113" s="28">
        <v>0</v>
      </c>
      <c r="AD113" s="28"/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>
        <v>0</v>
      </c>
      <c r="L114" s="107">
        <v>0</v>
      </c>
      <c r="M114" s="108">
        <v>0</v>
      </c>
      <c r="N114" s="101">
        <f t="shared" si="14"/>
        <v>0</v>
      </c>
      <c r="O114" s="92">
        <v>0</v>
      </c>
      <c r="P114" s="93">
        <v>0</v>
      </c>
      <c r="Q114" s="31">
        <v>0</v>
      </c>
      <c r="R114" s="32">
        <v>0</v>
      </c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/>
      <c r="AA114" s="28"/>
      <c r="AB114" s="28">
        <v>0</v>
      </c>
      <c r="AC114" s="28">
        <v>0</v>
      </c>
      <c r="AD114" s="28"/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0</v>
      </c>
      <c r="K115" s="36">
        <v>0</v>
      </c>
      <c r="L115" s="37">
        <v>0</v>
      </c>
      <c r="M115" s="104">
        <v>0</v>
      </c>
      <c r="N115" s="101">
        <f t="shared" si="14"/>
        <v>0</v>
      </c>
      <c r="O115" s="40">
        <v>0</v>
      </c>
      <c r="P115" s="94">
        <v>0</v>
      </c>
      <c r="Q115" s="31">
        <v>0</v>
      </c>
      <c r="R115" s="32">
        <v>0</v>
      </c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17</v>
      </c>
      <c r="Z115" s="28"/>
      <c r="AA115" s="28"/>
      <c r="AB115" s="28">
        <v>0</v>
      </c>
      <c r="AC115" s="28">
        <v>0</v>
      </c>
      <c r="AD115" s="28"/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3</v>
      </c>
      <c r="K116" s="98">
        <v>3</v>
      </c>
      <c r="L116" s="99">
        <v>0</v>
      </c>
      <c r="M116" s="100">
        <v>0</v>
      </c>
      <c r="N116" s="101">
        <f t="shared" si="14"/>
        <v>3</v>
      </c>
      <c r="O116" s="102">
        <v>0</v>
      </c>
      <c r="P116" s="103">
        <v>3</v>
      </c>
      <c r="Q116" s="31">
        <v>0</v>
      </c>
      <c r="R116" s="32">
        <v>0</v>
      </c>
      <c r="S116" s="36">
        <v>0</v>
      </c>
      <c r="T116" s="32">
        <v>0</v>
      </c>
      <c r="U116" s="40">
        <v>3</v>
      </c>
      <c r="V116" s="32">
        <v>2</v>
      </c>
      <c r="W116" s="94">
        <v>0</v>
      </c>
      <c r="X116" s="31">
        <v>0</v>
      </c>
      <c r="Y116" s="32">
        <v>1</v>
      </c>
      <c r="Z116" s="113"/>
      <c r="AA116" s="32"/>
      <c r="AB116" s="28">
        <v>0</v>
      </c>
      <c r="AC116" s="28">
        <v>0</v>
      </c>
      <c r="AD116" s="28"/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>
        <v>0</v>
      </c>
      <c r="L117" s="99">
        <v>0</v>
      </c>
      <c r="M117" s="100">
        <v>0</v>
      </c>
      <c r="N117" s="101">
        <f t="shared" si="14"/>
        <v>0</v>
      </c>
      <c r="O117" s="102">
        <v>0</v>
      </c>
      <c r="P117" s="103">
        <v>0</v>
      </c>
      <c r="Q117" s="31">
        <v>0</v>
      </c>
      <c r="R117" s="32">
        <v>0</v>
      </c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/>
      <c r="AA117" s="32"/>
      <c r="AB117" s="28">
        <v>0</v>
      </c>
      <c r="AC117" s="28">
        <v>0</v>
      </c>
      <c r="AD117" s="28"/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>
        <v>0</v>
      </c>
      <c r="L118" s="99">
        <v>0</v>
      </c>
      <c r="M118" s="100">
        <v>0</v>
      </c>
      <c r="N118" s="101">
        <f t="shared" si="14"/>
        <v>0</v>
      </c>
      <c r="O118" s="102">
        <v>0</v>
      </c>
      <c r="P118" s="103">
        <v>0</v>
      </c>
      <c r="Q118" s="31">
        <v>0</v>
      </c>
      <c r="R118" s="32">
        <v>0</v>
      </c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/>
      <c r="AA118" s="32"/>
      <c r="AB118" s="28">
        <v>0</v>
      </c>
      <c r="AC118" s="28">
        <v>0</v>
      </c>
      <c r="AD118" s="28"/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2</v>
      </c>
      <c r="K119" s="98">
        <v>1</v>
      </c>
      <c r="L119" s="99">
        <v>1</v>
      </c>
      <c r="M119" s="100">
        <v>0</v>
      </c>
      <c r="N119" s="101">
        <f t="shared" si="14"/>
        <v>2</v>
      </c>
      <c r="O119" s="102">
        <v>0</v>
      </c>
      <c r="P119" s="103">
        <v>2</v>
      </c>
      <c r="Q119" s="31">
        <v>0</v>
      </c>
      <c r="R119" s="32">
        <v>0</v>
      </c>
      <c r="S119" s="36">
        <v>0</v>
      </c>
      <c r="T119" s="32">
        <v>0</v>
      </c>
      <c r="U119" s="40">
        <v>0</v>
      </c>
      <c r="V119" s="32">
        <v>0</v>
      </c>
      <c r="W119" s="94">
        <v>24</v>
      </c>
      <c r="X119" s="31">
        <v>0</v>
      </c>
      <c r="Y119" s="32">
        <v>0</v>
      </c>
      <c r="Z119" s="113"/>
      <c r="AA119" s="32"/>
      <c r="AB119" s="28">
        <v>0</v>
      </c>
      <c r="AC119" s="28">
        <v>0</v>
      </c>
      <c r="AD119" s="28"/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28</v>
      </c>
      <c r="K120" s="98">
        <v>28</v>
      </c>
      <c r="L120" s="99">
        <v>0</v>
      </c>
      <c r="M120" s="100">
        <v>0</v>
      </c>
      <c r="N120" s="101">
        <f t="shared" si="14"/>
        <v>29</v>
      </c>
      <c r="O120" s="102">
        <v>0</v>
      </c>
      <c r="P120" s="103">
        <v>29</v>
      </c>
      <c r="Q120" s="31">
        <v>0</v>
      </c>
      <c r="R120" s="32">
        <v>1</v>
      </c>
      <c r="S120" s="36">
        <v>0</v>
      </c>
      <c r="T120" s="32">
        <v>6</v>
      </c>
      <c r="U120" s="40">
        <v>8</v>
      </c>
      <c r="V120" s="32">
        <v>23</v>
      </c>
      <c r="W120" s="94">
        <v>2</v>
      </c>
      <c r="X120" s="31">
        <v>0</v>
      </c>
      <c r="Y120" s="32">
        <v>3</v>
      </c>
      <c r="Z120" s="113"/>
      <c r="AA120" s="32"/>
      <c r="AB120" s="28">
        <v>0</v>
      </c>
      <c r="AC120" s="28">
        <v>0</v>
      </c>
      <c r="AD120" s="28"/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14</v>
      </c>
      <c r="K121" s="98">
        <v>14</v>
      </c>
      <c r="L121" s="99">
        <v>0</v>
      </c>
      <c r="M121" s="100">
        <v>0</v>
      </c>
      <c r="N121" s="101">
        <f t="shared" si="14"/>
        <v>15</v>
      </c>
      <c r="O121" s="102">
        <v>15</v>
      </c>
      <c r="P121" s="103">
        <v>0</v>
      </c>
      <c r="Q121" s="31">
        <v>1</v>
      </c>
      <c r="R121" s="32">
        <v>0</v>
      </c>
      <c r="S121" s="36">
        <v>2</v>
      </c>
      <c r="T121" s="32">
        <v>1</v>
      </c>
      <c r="U121" s="40">
        <v>0</v>
      </c>
      <c r="V121" s="32">
        <v>1</v>
      </c>
      <c r="W121" s="94">
        <v>4</v>
      </c>
      <c r="X121" s="31">
        <v>2</v>
      </c>
      <c r="Y121" s="32">
        <v>2</v>
      </c>
      <c r="Z121" s="113"/>
      <c r="AA121" s="32"/>
      <c r="AB121" s="28">
        <v>0</v>
      </c>
      <c r="AC121" s="28">
        <v>0</v>
      </c>
      <c r="AD121" s="28"/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14</v>
      </c>
      <c r="K122" s="98">
        <v>12</v>
      </c>
      <c r="L122" s="99">
        <v>2</v>
      </c>
      <c r="M122" s="100">
        <v>0</v>
      </c>
      <c r="N122" s="101">
        <f t="shared" si="14"/>
        <v>24</v>
      </c>
      <c r="O122" s="102">
        <v>0</v>
      </c>
      <c r="P122" s="103">
        <v>24</v>
      </c>
      <c r="Q122" s="31">
        <v>0</v>
      </c>
      <c r="R122" s="32">
        <v>4</v>
      </c>
      <c r="S122" s="36">
        <v>0</v>
      </c>
      <c r="T122" s="32">
        <v>39</v>
      </c>
      <c r="U122" s="40">
        <v>25</v>
      </c>
      <c r="V122" s="32">
        <v>48</v>
      </c>
      <c r="W122" s="94">
        <v>27</v>
      </c>
      <c r="X122" s="31">
        <v>0</v>
      </c>
      <c r="Y122" s="32">
        <v>0</v>
      </c>
      <c r="Z122" s="113"/>
      <c r="AA122" s="32"/>
      <c r="AB122" s="28">
        <v>0</v>
      </c>
      <c r="AC122" s="28">
        <v>0</v>
      </c>
      <c r="AD122" s="28"/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123</v>
      </c>
      <c r="K123" s="98">
        <v>111</v>
      </c>
      <c r="L123" s="99">
        <v>12</v>
      </c>
      <c r="M123" s="100">
        <v>0</v>
      </c>
      <c r="N123" s="101">
        <f t="shared" si="14"/>
        <v>124</v>
      </c>
      <c r="O123" s="102">
        <v>24</v>
      </c>
      <c r="P123" s="103">
        <v>100</v>
      </c>
      <c r="Q123" s="31">
        <v>10</v>
      </c>
      <c r="R123" s="32">
        <v>48</v>
      </c>
      <c r="S123" s="36">
        <v>17</v>
      </c>
      <c r="T123" s="32">
        <v>76</v>
      </c>
      <c r="U123" s="40">
        <v>35</v>
      </c>
      <c r="V123" s="32">
        <v>15</v>
      </c>
      <c r="W123" s="94">
        <v>117</v>
      </c>
      <c r="X123" s="31">
        <v>0</v>
      </c>
      <c r="Y123" s="32">
        <v>0</v>
      </c>
      <c r="Z123" s="113"/>
      <c r="AA123" s="32"/>
      <c r="AB123" s="28">
        <v>21</v>
      </c>
      <c r="AC123" s="28">
        <v>717</v>
      </c>
      <c r="AD123" s="28"/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145</v>
      </c>
      <c r="K124" s="36">
        <v>108</v>
      </c>
      <c r="L124" s="37">
        <v>37</v>
      </c>
      <c r="M124" s="104">
        <v>0</v>
      </c>
      <c r="N124" s="101">
        <f t="shared" si="14"/>
        <v>147</v>
      </c>
      <c r="O124" s="40">
        <v>45</v>
      </c>
      <c r="P124" s="94">
        <v>102</v>
      </c>
      <c r="Q124" s="31">
        <v>2</v>
      </c>
      <c r="R124" s="32">
        <v>9</v>
      </c>
      <c r="S124" s="36">
        <v>8</v>
      </c>
      <c r="T124" s="32">
        <v>21</v>
      </c>
      <c r="U124" s="40">
        <v>22</v>
      </c>
      <c r="V124" s="32">
        <v>37</v>
      </c>
      <c r="W124" s="94">
        <v>2</v>
      </c>
      <c r="X124" s="31">
        <v>0</v>
      </c>
      <c r="Y124" s="32">
        <v>0</v>
      </c>
      <c r="Z124" s="113"/>
      <c r="AA124" s="32"/>
      <c r="AB124" s="28">
        <v>0</v>
      </c>
      <c r="AC124" s="28">
        <v>150</v>
      </c>
      <c r="AD124" s="28"/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33</v>
      </c>
      <c r="K125" s="36">
        <v>32</v>
      </c>
      <c r="L125" s="37">
        <v>1</v>
      </c>
      <c r="M125" s="104">
        <v>0</v>
      </c>
      <c r="N125" s="101">
        <f t="shared" si="14"/>
        <v>33</v>
      </c>
      <c r="O125" s="40">
        <v>33</v>
      </c>
      <c r="P125" s="94">
        <v>0</v>
      </c>
      <c r="Q125" s="31">
        <v>0</v>
      </c>
      <c r="R125" s="32">
        <v>0</v>
      </c>
      <c r="S125" s="36">
        <v>32</v>
      </c>
      <c r="T125" s="32">
        <v>1</v>
      </c>
      <c r="U125" s="40">
        <v>0</v>
      </c>
      <c r="V125" s="32">
        <v>0</v>
      </c>
      <c r="W125" s="94">
        <v>1</v>
      </c>
      <c r="X125" s="31">
        <v>0</v>
      </c>
      <c r="Y125" s="32">
        <v>4</v>
      </c>
      <c r="Z125" s="113"/>
      <c r="AA125" s="32"/>
      <c r="AB125" s="28">
        <v>29</v>
      </c>
      <c r="AC125" s="28">
        <v>0</v>
      </c>
      <c r="AD125" s="28"/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140</v>
      </c>
      <c r="K126" s="106">
        <v>127</v>
      </c>
      <c r="L126" s="107">
        <v>13</v>
      </c>
      <c r="M126" s="108">
        <v>0</v>
      </c>
      <c r="N126" s="101">
        <f t="shared" si="14"/>
        <v>157</v>
      </c>
      <c r="O126" s="92">
        <v>17</v>
      </c>
      <c r="P126" s="93">
        <v>140</v>
      </c>
      <c r="Q126" s="31">
        <v>1</v>
      </c>
      <c r="R126" s="32">
        <v>14</v>
      </c>
      <c r="S126" s="36">
        <v>20</v>
      </c>
      <c r="T126" s="32">
        <v>76</v>
      </c>
      <c r="U126" s="40">
        <v>38</v>
      </c>
      <c r="V126" s="32">
        <v>43</v>
      </c>
      <c r="W126" s="94">
        <v>26</v>
      </c>
      <c r="X126" s="31">
        <v>0</v>
      </c>
      <c r="Y126" s="32">
        <v>44</v>
      </c>
      <c r="Z126" s="113"/>
      <c r="AA126" s="32"/>
      <c r="AB126" s="28">
        <v>0</v>
      </c>
      <c r="AC126" s="28">
        <v>0</v>
      </c>
      <c r="AD126" s="28"/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>
        <v>0</v>
      </c>
      <c r="L127" s="99">
        <v>0</v>
      </c>
      <c r="M127" s="100">
        <v>0</v>
      </c>
      <c r="N127" s="101">
        <f t="shared" si="14"/>
        <v>0</v>
      </c>
      <c r="O127" s="102">
        <v>0</v>
      </c>
      <c r="P127" s="103">
        <v>0</v>
      </c>
      <c r="Q127" s="31">
        <v>0</v>
      </c>
      <c r="R127" s="32">
        <v>0</v>
      </c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/>
      <c r="AA127" s="32"/>
      <c r="AB127" s="28">
        <v>0</v>
      </c>
      <c r="AC127" s="28">
        <v>0</v>
      </c>
      <c r="AD127" s="28"/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103</v>
      </c>
      <c r="K128" s="98">
        <v>89</v>
      </c>
      <c r="L128" s="99">
        <v>14</v>
      </c>
      <c r="M128" s="100">
        <v>0</v>
      </c>
      <c r="N128" s="101">
        <f t="shared" si="14"/>
        <v>103</v>
      </c>
      <c r="O128" s="102">
        <v>0</v>
      </c>
      <c r="P128" s="103">
        <v>103</v>
      </c>
      <c r="Q128" s="31">
        <v>0</v>
      </c>
      <c r="R128" s="32">
        <v>0</v>
      </c>
      <c r="S128" s="36">
        <v>0</v>
      </c>
      <c r="T128" s="32">
        <v>5</v>
      </c>
      <c r="U128" s="40">
        <v>2</v>
      </c>
      <c r="V128" s="32">
        <v>0</v>
      </c>
      <c r="W128" s="94">
        <v>0</v>
      </c>
      <c r="X128" s="31">
        <v>0</v>
      </c>
      <c r="Y128" s="32">
        <v>4</v>
      </c>
      <c r="Z128" s="113"/>
      <c r="AA128" s="32"/>
      <c r="AB128" s="28">
        <v>0</v>
      </c>
      <c r="AC128" s="28">
        <v>101</v>
      </c>
      <c r="AD128" s="28"/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>
        <v>0</v>
      </c>
      <c r="P129" s="103">
        <v>0</v>
      </c>
      <c r="Q129" s="31">
        <v>0</v>
      </c>
      <c r="R129" s="32">
        <v>0</v>
      </c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/>
      <c r="AA129" s="32"/>
      <c r="AB129" s="28"/>
      <c r="AC129" s="28"/>
      <c r="AD129" s="28"/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>
        <v>0</v>
      </c>
      <c r="P130" s="94">
        <v>0</v>
      </c>
      <c r="Q130" s="31">
        <v>0</v>
      </c>
      <c r="R130" s="32">
        <v>0</v>
      </c>
      <c r="S130" s="36">
        <v>0</v>
      </c>
      <c r="T130" s="32">
        <v>0</v>
      </c>
      <c r="U130" s="40">
        <v>3</v>
      </c>
      <c r="V130" s="32">
        <v>1</v>
      </c>
      <c r="W130" s="94">
        <v>25</v>
      </c>
      <c r="X130" s="31">
        <v>0</v>
      </c>
      <c r="Y130" s="32">
        <v>1</v>
      </c>
      <c r="Z130" s="113"/>
      <c r="AA130" s="32"/>
      <c r="AB130" s="28"/>
      <c r="AC130" s="28"/>
      <c r="AD130" s="28"/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/>
      <c r="T131" s="32"/>
      <c r="U131" s="40"/>
      <c r="V131" s="32"/>
      <c r="W131" s="94"/>
      <c r="X131" s="31"/>
      <c r="Y131" s="32"/>
      <c r="Z131" s="113"/>
      <c r="AA131" s="32"/>
      <c r="AB131" s="28"/>
      <c r="AC131" s="28"/>
      <c r="AD131" s="28"/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/>
      <c r="T132" s="32"/>
      <c r="U132" s="40"/>
      <c r="V132" s="32"/>
      <c r="W132" s="94"/>
      <c r="X132" s="31"/>
      <c r="Y132" s="32"/>
      <c r="Z132" s="113"/>
      <c r="AA132" s="32"/>
      <c r="AB132" s="28"/>
      <c r="AC132" s="28"/>
      <c r="AD132" s="28"/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/>
      <c r="T133" s="32"/>
      <c r="U133" s="40"/>
      <c r="V133" s="32"/>
      <c r="W133" s="94"/>
      <c r="X133" s="31"/>
      <c r="Y133" s="32"/>
      <c r="Z133" s="113"/>
      <c r="AA133" s="32"/>
      <c r="AB133" s="113"/>
      <c r="AC133" s="113"/>
      <c r="AD133" s="32"/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/>
      <c r="T134" s="28"/>
      <c r="U134" s="111"/>
      <c r="V134" s="28"/>
      <c r="W134" s="112">
        <v>269</v>
      </c>
      <c r="X134" s="31"/>
      <c r="Y134" s="32"/>
      <c r="Z134" s="26"/>
      <c r="AA134" s="26"/>
      <c r="AB134" s="26"/>
      <c r="AC134" s="26"/>
      <c r="AD134" s="26"/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/>
      <c r="T135" s="57"/>
      <c r="U135" s="62"/>
      <c r="V135" s="57"/>
      <c r="W135" s="119"/>
      <c r="X135" s="59"/>
      <c r="Y135" s="57"/>
      <c r="Z135" s="58"/>
      <c r="AA135" s="58"/>
      <c r="AB135" s="58"/>
      <c r="AC135" s="58"/>
      <c r="AD135" s="58"/>
      <c r="AE135" s="120"/>
      <c r="AF135" s="121"/>
      <c r="AG135" s="55"/>
      <c r="AH135" s="56"/>
      <c r="AI135" s="58"/>
    </row>
    <row r="136" spans="1:66" x14ac:dyDescent="0.25">
      <c r="A136" s="1233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1234</v>
      </c>
      <c r="K136" s="70">
        <f t="shared" si="17"/>
        <v>1114</v>
      </c>
      <c r="L136" s="66">
        <f t="shared" si="17"/>
        <v>120</v>
      </c>
      <c r="M136" s="66">
        <f t="shared" si="17"/>
        <v>0</v>
      </c>
      <c r="N136" s="123">
        <f>SUM(N76:N135)</f>
        <v>1305</v>
      </c>
      <c r="O136" s="65">
        <f t="shared" si="17"/>
        <v>302</v>
      </c>
      <c r="P136" s="68">
        <f t="shared" si="17"/>
        <v>1003</v>
      </c>
      <c r="Q136" s="70">
        <f t="shared" si="17"/>
        <v>24</v>
      </c>
      <c r="R136" s="124">
        <f>SUM(R76:R135)</f>
        <v>139</v>
      </c>
      <c r="S136" s="1234">
        <f>SUM(S76:S135)</f>
        <v>164</v>
      </c>
      <c r="T136" s="1235">
        <f>SUM(T76:T135)</f>
        <v>579</v>
      </c>
      <c r="U136" s="65">
        <f t="shared" si="17"/>
        <v>307</v>
      </c>
      <c r="V136" s="67">
        <f t="shared" si="17"/>
        <v>418</v>
      </c>
      <c r="W136" s="124">
        <f>SUM(W76:W135)</f>
        <v>3640</v>
      </c>
      <c r="X136" s="69">
        <f t="shared" ref="X136:AI136" si="18">SUM(X76:X135)</f>
        <v>25</v>
      </c>
      <c r="Y136" s="67">
        <f t="shared" si="18"/>
        <v>277</v>
      </c>
      <c r="Z136" s="124">
        <f t="shared" si="18"/>
        <v>0</v>
      </c>
      <c r="AA136" s="124">
        <f t="shared" si="18"/>
        <v>0</v>
      </c>
      <c r="AB136" s="124">
        <f t="shared" si="18"/>
        <v>245</v>
      </c>
      <c r="AC136" s="124">
        <f t="shared" si="18"/>
        <v>968</v>
      </c>
      <c r="AD136" s="123">
        <f t="shared" si="18"/>
        <v>0</v>
      </c>
      <c r="AE136" s="70">
        <f t="shared" si="18"/>
        <v>0</v>
      </c>
      <c r="AF136" s="68">
        <f t="shared" si="18"/>
        <v>0</v>
      </c>
      <c r="AG136" s="70">
        <f t="shared" si="18"/>
        <v>3</v>
      </c>
      <c r="AH136" s="66">
        <f t="shared" si="18"/>
        <v>9</v>
      </c>
      <c r="AI136" s="124">
        <f t="shared" si="18"/>
        <v>9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233" t="s">
        <v>129</v>
      </c>
      <c r="B138" s="1236" t="s">
        <v>99</v>
      </c>
      <c r="C138" s="1216" t="s">
        <v>13</v>
      </c>
      <c r="D138" s="1237" t="s">
        <v>14</v>
      </c>
      <c r="E138" s="1238" t="s">
        <v>15</v>
      </c>
      <c r="F138" s="1238" t="s">
        <v>16</v>
      </c>
      <c r="G138" s="1238" t="s">
        <v>17</v>
      </c>
      <c r="H138" s="1239" t="s">
        <v>18</v>
      </c>
      <c r="I138" s="1239" t="s">
        <v>19</v>
      </c>
      <c r="J138" s="1239" t="s">
        <v>20</v>
      </c>
      <c r="K138" s="1239" t="s">
        <v>21</v>
      </c>
      <c r="L138" s="1239" t="s">
        <v>22</v>
      </c>
      <c r="M138" s="1239" t="s">
        <v>23</v>
      </c>
      <c r="N138" s="1239" t="s">
        <v>24</v>
      </c>
      <c r="O138" s="1239" t="s">
        <v>25</v>
      </c>
      <c r="P138" s="1239" t="s">
        <v>26</v>
      </c>
      <c r="Q138" s="1239" t="s">
        <v>27</v>
      </c>
      <c r="R138" s="1239" t="s">
        <v>28</v>
      </c>
      <c r="S138" s="1240" t="s">
        <v>130</v>
      </c>
      <c r="T138" s="1241" t="s">
        <v>131</v>
      </c>
      <c r="U138" s="1241" t="s">
        <v>132</v>
      </c>
    </row>
    <row r="139" spans="1:66" x14ac:dyDescent="0.25">
      <c r="A139" s="1242" t="s">
        <v>133</v>
      </c>
      <c r="B139" s="1243">
        <f>SUM(C139:S139)</f>
        <v>0</v>
      </c>
      <c r="C139" s="1229">
        <v>0</v>
      </c>
      <c r="D139" s="1232"/>
      <c r="E139" s="1232"/>
      <c r="F139" s="1232"/>
      <c r="G139" s="1232"/>
      <c r="H139" s="1232"/>
      <c r="I139" s="1232"/>
      <c r="J139" s="1232"/>
      <c r="K139" s="1232"/>
      <c r="L139" s="1232"/>
      <c r="M139" s="1232"/>
      <c r="N139" s="1232"/>
      <c r="O139" s="1232"/>
      <c r="P139" s="1232"/>
      <c r="Q139" s="1232"/>
      <c r="R139" s="1232"/>
      <c r="S139" s="1244"/>
      <c r="T139" s="1245"/>
      <c r="U139" s="1245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205</v>
      </c>
      <c r="C140" s="36">
        <v>3</v>
      </c>
      <c r="D140" s="37">
        <v>10</v>
      </c>
      <c r="E140" s="37">
        <v>20</v>
      </c>
      <c r="F140" s="37">
        <v>10</v>
      </c>
      <c r="G140" s="37">
        <v>6</v>
      </c>
      <c r="H140" s="37">
        <v>3</v>
      </c>
      <c r="I140" s="37">
        <v>4</v>
      </c>
      <c r="J140" s="37">
        <v>8</v>
      </c>
      <c r="K140" s="37">
        <v>6</v>
      </c>
      <c r="L140" s="37">
        <v>8</v>
      </c>
      <c r="M140" s="37">
        <v>17</v>
      </c>
      <c r="N140" s="37">
        <v>22</v>
      </c>
      <c r="O140" s="37">
        <v>32</v>
      </c>
      <c r="P140" s="37">
        <v>20</v>
      </c>
      <c r="Q140" s="37">
        <v>13</v>
      </c>
      <c r="R140" s="37">
        <v>16</v>
      </c>
      <c r="S140" s="135">
        <v>7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261</v>
      </c>
      <c r="C141" s="36">
        <v>0</v>
      </c>
      <c r="D141" s="37">
        <v>0</v>
      </c>
      <c r="E141" s="37">
        <v>0</v>
      </c>
      <c r="F141" s="37">
        <v>7</v>
      </c>
      <c r="G141" s="37">
        <v>9</v>
      </c>
      <c r="H141" s="37">
        <v>9</v>
      </c>
      <c r="I141" s="37">
        <v>8</v>
      </c>
      <c r="J141" s="37">
        <v>17</v>
      </c>
      <c r="K141" s="37">
        <v>25</v>
      </c>
      <c r="L141" s="37">
        <v>23</v>
      </c>
      <c r="M141" s="37">
        <v>28</v>
      </c>
      <c r="N141" s="37">
        <v>27</v>
      </c>
      <c r="O141" s="37">
        <v>35</v>
      </c>
      <c r="P141" s="37">
        <v>20</v>
      </c>
      <c r="Q141" s="37">
        <v>21</v>
      </c>
      <c r="R141" s="37">
        <v>20</v>
      </c>
      <c r="S141" s="135">
        <v>12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136</v>
      </c>
      <c r="C142" s="36">
        <v>0</v>
      </c>
      <c r="D142" s="37">
        <v>0</v>
      </c>
      <c r="E142" s="37">
        <v>0</v>
      </c>
      <c r="F142" s="37">
        <v>2</v>
      </c>
      <c r="G142" s="37">
        <v>13</v>
      </c>
      <c r="H142" s="37">
        <v>36</v>
      </c>
      <c r="I142" s="37">
        <v>47</v>
      </c>
      <c r="J142" s="37">
        <v>29</v>
      </c>
      <c r="K142" s="37">
        <v>9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2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2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255</v>
      </c>
      <c r="C144" s="36">
        <v>0</v>
      </c>
      <c r="D144" s="37">
        <v>0</v>
      </c>
      <c r="E144" s="37">
        <v>0</v>
      </c>
      <c r="F144" s="37">
        <v>0</v>
      </c>
      <c r="G144" s="37">
        <v>2</v>
      </c>
      <c r="H144" s="37">
        <v>1</v>
      </c>
      <c r="I144" s="37">
        <v>2</v>
      </c>
      <c r="J144" s="37">
        <v>3</v>
      </c>
      <c r="K144" s="37">
        <v>10</v>
      </c>
      <c r="L144" s="37">
        <v>4</v>
      </c>
      <c r="M144" s="37">
        <v>9</v>
      </c>
      <c r="N144" s="37">
        <v>25</v>
      </c>
      <c r="O144" s="37">
        <v>23</v>
      </c>
      <c r="P144" s="37">
        <v>40</v>
      </c>
      <c r="Q144" s="37">
        <v>48</v>
      </c>
      <c r="R144" s="37">
        <v>43</v>
      </c>
      <c r="S144" s="135">
        <v>45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183</v>
      </c>
      <c r="C145" s="36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2</v>
      </c>
      <c r="I145" s="37">
        <v>1</v>
      </c>
      <c r="J145" s="37">
        <v>1</v>
      </c>
      <c r="K145" s="37">
        <v>6</v>
      </c>
      <c r="L145" s="37">
        <v>11</v>
      </c>
      <c r="M145" s="37">
        <v>7</v>
      </c>
      <c r="N145" s="37">
        <v>7</v>
      </c>
      <c r="O145" s="37">
        <v>16</v>
      </c>
      <c r="P145" s="37">
        <v>27</v>
      </c>
      <c r="Q145" s="37">
        <v>26</v>
      </c>
      <c r="R145" s="37">
        <v>33</v>
      </c>
      <c r="S145" s="135">
        <v>46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176</v>
      </c>
      <c r="C147" s="36">
        <v>0</v>
      </c>
      <c r="D147" s="37">
        <v>0</v>
      </c>
      <c r="E147" s="37">
        <v>0</v>
      </c>
      <c r="F147" s="37">
        <v>1</v>
      </c>
      <c r="G147" s="37">
        <v>2</v>
      </c>
      <c r="H147" s="37">
        <v>14</v>
      </c>
      <c r="I147" s="37">
        <v>23</v>
      </c>
      <c r="J147" s="37">
        <v>15</v>
      </c>
      <c r="K147" s="37">
        <v>21</v>
      </c>
      <c r="L147" s="37">
        <v>22</v>
      </c>
      <c r="M147" s="37">
        <v>24</v>
      </c>
      <c r="N147" s="37">
        <v>12</v>
      </c>
      <c r="O147" s="37">
        <v>12</v>
      </c>
      <c r="P147" s="37">
        <v>14</v>
      </c>
      <c r="Q147" s="37">
        <v>8</v>
      </c>
      <c r="R147" s="37">
        <v>6</v>
      </c>
      <c r="S147" s="135">
        <v>2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134</v>
      </c>
      <c r="C149" s="36">
        <v>4</v>
      </c>
      <c r="D149" s="37">
        <v>41</v>
      </c>
      <c r="E149" s="37">
        <v>49</v>
      </c>
      <c r="F149" s="37">
        <v>40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61</v>
      </c>
      <c r="C150" s="36">
        <v>48</v>
      </c>
      <c r="D150" s="37">
        <v>8</v>
      </c>
      <c r="E150" s="37">
        <v>4</v>
      </c>
      <c r="F150" s="37">
        <v>1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18</v>
      </c>
      <c r="C151" s="36">
        <v>0</v>
      </c>
      <c r="D151" s="37">
        <v>0</v>
      </c>
      <c r="E151" s="37">
        <v>0</v>
      </c>
      <c r="F151" s="37">
        <v>1</v>
      </c>
      <c r="G151" s="37">
        <v>3</v>
      </c>
      <c r="H151" s="37">
        <v>3</v>
      </c>
      <c r="I151" s="37">
        <v>3</v>
      </c>
      <c r="J151" s="37">
        <v>1</v>
      </c>
      <c r="K151" s="37">
        <v>2</v>
      </c>
      <c r="L151" s="37">
        <v>1</v>
      </c>
      <c r="M151" s="37">
        <v>0</v>
      </c>
      <c r="N151" s="37">
        <v>1</v>
      </c>
      <c r="O151" s="37">
        <v>1</v>
      </c>
      <c r="P151" s="37">
        <v>2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26</v>
      </c>
      <c r="C152" s="36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2</v>
      </c>
      <c r="I152" s="37">
        <v>5</v>
      </c>
      <c r="J152" s="37">
        <v>6</v>
      </c>
      <c r="K152" s="37">
        <v>6</v>
      </c>
      <c r="L152" s="37">
        <v>2</v>
      </c>
      <c r="M152" s="37">
        <v>0</v>
      </c>
      <c r="N152" s="37">
        <v>2</v>
      </c>
      <c r="O152" s="37">
        <v>0</v>
      </c>
      <c r="P152" s="37">
        <v>2</v>
      </c>
      <c r="Q152" s="37">
        <v>1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140</v>
      </c>
      <c r="C153" s="36">
        <v>0</v>
      </c>
      <c r="D153" s="37">
        <v>0</v>
      </c>
      <c r="E153" s="37">
        <v>0</v>
      </c>
      <c r="F153" s="37">
        <v>1</v>
      </c>
      <c r="G153" s="37">
        <v>3</v>
      </c>
      <c r="H153" s="37">
        <v>8</v>
      </c>
      <c r="I153" s="37">
        <v>13</v>
      </c>
      <c r="J153" s="37">
        <v>18</v>
      </c>
      <c r="K153" s="37">
        <v>19</v>
      </c>
      <c r="L153" s="37">
        <v>26</v>
      </c>
      <c r="M153" s="37">
        <v>15</v>
      </c>
      <c r="N153" s="37">
        <v>13</v>
      </c>
      <c r="O153" s="37">
        <v>13</v>
      </c>
      <c r="P153" s="37">
        <v>7</v>
      </c>
      <c r="Q153" s="37">
        <v>3</v>
      </c>
      <c r="R153" s="37">
        <v>1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1199">
        <f>SUM(B139:B154)</f>
        <v>1597</v>
      </c>
      <c r="C155" s="70">
        <f t="shared" ref="C155:T155" si="27">SUM(C139:C154)</f>
        <v>55</v>
      </c>
      <c r="D155" s="66">
        <f t="shared" si="27"/>
        <v>59</v>
      </c>
      <c r="E155" s="66">
        <f t="shared" si="27"/>
        <v>73</v>
      </c>
      <c r="F155" s="66">
        <f t="shared" si="27"/>
        <v>63</v>
      </c>
      <c r="G155" s="66">
        <f t="shared" si="27"/>
        <v>38</v>
      </c>
      <c r="H155" s="66">
        <f>SUM(H139:H154)</f>
        <v>78</v>
      </c>
      <c r="I155" s="66">
        <f t="shared" si="27"/>
        <v>106</v>
      </c>
      <c r="J155" s="66">
        <f t="shared" si="27"/>
        <v>100</v>
      </c>
      <c r="K155" s="66">
        <f t="shared" si="27"/>
        <v>104</v>
      </c>
      <c r="L155" s="66">
        <f t="shared" si="27"/>
        <v>97</v>
      </c>
      <c r="M155" s="66">
        <f t="shared" si="27"/>
        <v>100</v>
      </c>
      <c r="N155" s="66">
        <f t="shared" si="27"/>
        <v>109</v>
      </c>
      <c r="O155" s="66">
        <f t="shared" si="27"/>
        <v>132</v>
      </c>
      <c r="P155" s="66">
        <f t="shared" si="27"/>
        <v>132</v>
      </c>
      <c r="Q155" s="66">
        <f t="shared" si="27"/>
        <v>120</v>
      </c>
      <c r="R155" s="66">
        <f t="shared" si="27"/>
        <v>119</v>
      </c>
      <c r="S155" s="143">
        <f t="shared" si="27"/>
        <v>112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246" t="s">
        <v>151</v>
      </c>
      <c r="B157" s="1247"/>
      <c r="C157" s="1246" t="s">
        <v>149</v>
      </c>
      <c r="D157" s="538"/>
      <c r="E157" s="1247"/>
      <c r="F157" s="1248" t="s">
        <v>152</v>
      </c>
      <c r="G157" s="1249"/>
      <c r="H157" s="1249"/>
      <c r="I157" s="1249"/>
      <c r="J157" s="1249"/>
      <c r="K157" s="1249"/>
      <c r="L157" s="1249"/>
      <c r="M157" s="1249"/>
      <c r="N157" s="1249"/>
      <c r="O157" s="1249"/>
      <c r="P157" s="1249"/>
      <c r="Q157" s="1249"/>
      <c r="R157" s="1249"/>
      <c r="S157" s="1249"/>
      <c r="T157" s="1249"/>
      <c r="U157" s="1249"/>
      <c r="V157" s="1249"/>
      <c r="W157" s="1249"/>
      <c r="X157" s="1249"/>
      <c r="Y157" s="1249"/>
      <c r="Z157" s="1249"/>
      <c r="AA157" s="1249"/>
      <c r="AB157" s="1249"/>
      <c r="AC157" s="1249"/>
      <c r="AD157" s="1249"/>
      <c r="AE157" s="1249"/>
      <c r="AF157" s="1249"/>
      <c r="AG157" s="1249"/>
      <c r="AH157" s="1249"/>
      <c r="AI157" s="1249"/>
      <c r="AJ157" s="1249"/>
      <c r="AK157" s="1249"/>
      <c r="AL157" s="1249"/>
      <c r="AM157" s="1250"/>
      <c r="AN157" s="1185" t="s">
        <v>9</v>
      </c>
      <c r="AO157" s="1185" t="s">
        <v>153</v>
      </c>
      <c r="AP157" s="1200" t="s">
        <v>154</v>
      </c>
      <c r="AQ157" s="1185" t="s">
        <v>155</v>
      </c>
    </row>
    <row r="158" spans="1:67" x14ac:dyDescent="0.25">
      <c r="A158" s="518"/>
      <c r="B158" s="519"/>
      <c r="C158" s="505"/>
      <c r="D158" s="506"/>
      <c r="E158" s="507"/>
      <c r="F158" s="1206" t="s">
        <v>13</v>
      </c>
      <c r="G158" s="1207"/>
      <c r="H158" s="1206" t="s">
        <v>14</v>
      </c>
      <c r="I158" s="1207"/>
      <c r="J158" s="1206" t="s">
        <v>15</v>
      </c>
      <c r="K158" s="1207"/>
      <c r="L158" s="1206" t="s">
        <v>16</v>
      </c>
      <c r="M158" s="1207"/>
      <c r="N158" s="1206" t="s">
        <v>17</v>
      </c>
      <c r="O158" s="1207"/>
      <c r="P158" s="1248" t="s">
        <v>18</v>
      </c>
      <c r="Q158" s="1251"/>
      <c r="R158" s="1248" t="s">
        <v>19</v>
      </c>
      <c r="S158" s="1251"/>
      <c r="T158" s="1248" t="s">
        <v>20</v>
      </c>
      <c r="U158" s="1251"/>
      <c r="V158" s="1248" t="s">
        <v>21</v>
      </c>
      <c r="W158" s="1251"/>
      <c r="X158" s="1248" t="s">
        <v>22</v>
      </c>
      <c r="Y158" s="1251"/>
      <c r="Z158" s="1248" t="s">
        <v>23</v>
      </c>
      <c r="AA158" s="1251"/>
      <c r="AB158" s="1248" t="s">
        <v>24</v>
      </c>
      <c r="AC158" s="1251"/>
      <c r="AD158" s="1248" t="s">
        <v>25</v>
      </c>
      <c r="AE158" s="1251"/>
      <c r="AF158" s="1248" t="s">
        <v>26</v>
      </c>
      <c r="AG158" s="1251"/>
      <c r="AH158" s="1248" t="s">
        <v>27</v>
      </c>
      <c r="AI158" s="1251"/>
      <c r="AJ158" s="1248" t="s">
        <v>28</v>
      </c>
      <c r="AK158" s="1251"/>
      <c r="AL158" s="1248" t="s">
        <v>29</v>
      </c>
      <c r="AM158" s="1250"/>
      <c r="AN158" s="491"/>
      <c r="AO158" s="491"/>
      <c r="AP158" s="493"/>
      <c r="AQ158" s="491"/>
    </row>
    <row r="159" spans="1:67" x14ac:dyDescent="0.25">
      <c r="A159" s="505"/>
      <c r="B159" s="507"/>
      <c r="C159" s="1252" t="s">
        <v>156</v>
      </c>
      <c r="D159" s="1239" t="s">
        <v>30</v>
      </c>
      <c r="E159" s="1253" t="s">
        <v>31</v>
      </c>
      <c r="F159" s="1216" t="s">
        <v>30</v>
      </c>
      <c r="G159" s="1254" t="s">
        <v>31</v>
      </c>
      <c r="H159" s="1216" t="s">
        <v>30</v>
      </c>
      <c r="I159" s="1254" t="s">
        <v>31</v>
      </c>
      <c r="J159" s="1216" t="s">
        <v>30</v>
      </c>
      <c r="K159" s="1254" t="s">
        <v>31</v>
      </c>
      <c r="L159" s="1216" t="s">
        <v>30</v>
      </c>
      <c r="M159" s="1254" t="s">
        <v>31</v>
      </c>
      <c r="N159" s="1216" t="s">
        <v>30</v>
      </c>
      <c r="O159" s="1254" t="s">
        <v>31</v>
      </c>
      <c r="P159" s="1216" t="s">
        <v>30</v>
      </c>
      <c r="Q159" s="1254" t="s">
        <v>31</v>
      </c>
      <c r="R159" s="1216" t="s">
        <v>30</v>
      </c>
      <c r="S159" s="1254" t="s">
        <v>31</v>
      </c>
      <c r="T159" s="1216" t="s">
        <v>30</v>
      </c>
      <c r="U159" s="1254" t="s">
        <v>31</v>
      </c>
      <c r="V159" s="1216" t="s">
        <v>30</v>
      </c>
      <c r="W159" s="1254" t="s">
        <v>31</v>
      </c>
      <c r="X159" s="1216" t="s">
        <v>30</v>
      </c>
      <c r="Y159" s="1254" t="s">
        <v>31</v>
      </c>
      <c r="Z159" s="1216" t="s">
        <v>30</v>
      </c>
      <c r="AA159" s="1254" t="s">
        <v>31</v>
      </c>
      <c r="AB159" s="1216" t="s">
        <v>30</v>
      </c>
      <c r="AC159" s="1254" t="s">
        <v>31</v>
      </c>
      <c r="AD159" s="1216" t="s">
        <v>30</v>
      </c>
      <c r="AE159" s="1254" t="s">
        <v>31</v>
      </c>
      <c r="AF159" s="1216" t="s">
        <v>30</v>
      </c>
      <c r="AG159" s="1254" t="s">
        <v>31</v>
      </c>
      <c r="AH159" s="1216" t="s">
        <v>30</v>
      </c>
      <c r="AI159" s="1254" t="s">
        <v>31</v>
      </c>
      <c r="AJ159" s="1216" t="s">
        <v>30</v>
      </c>
      <c r="AK159" s="1254" t="s">
        <v>31</v>
      </c>
      <c r="AL159" s="1216" t="s">
        <v>30</v>
      </c>
      <c r="AM159" s="1255" t="s">
        <v>31</v>
      </c>
      <c r="AN159" s="495"/>
      <c r="AO159" s="495"/>
      <c r="AP159" s="494"/>
      <c r="AQ159" s="495"/>
    </row>
    <row r="160" spans="1:67" x14ac:dyDescent="0.25">
      <c r="A160" s="1256" t="s">
        <v>157</v>
      </c>
      <c r="B160" s="1257"/>
      <c r="C160" s="1258">
        <f>SUM(D160+E160)</f>
        <v>1313</v>
      </c>
      <c r="D160" s="1259">
        <f>SUM(F160+H160+J160+L160+N160+P160+R160+T160+V160+X160+Z160+AB160+AD160+AF160+AH160+AJ160+AL160)</f>
        <v>589</v>
      </c>
      <c r="E160" s="1260">
        <f>SUM(G160+I160+K160+M160+O160+Q160+S160+U160+W160+Y160+AA160+AC160+AE160+AG160+AI160+AK160+AM160)</f>
        <v>724</v>
      </c>
      <c r="F160" s="1225">
        <v>8</v>
      </c>
      <c r="G160" s="1181">
        <v>4</v>
      </c>
      <c r="H160" s="1225">
        <v>9</v>
      </c>
      <c r="I160" s="1181">
        <v>9</v>
      </c>
      <c r="J160" s="1225">
        <v>6</v>
      </c>
      <c r="K160" s="1261">
        <v>4</v>
      </c>
      <c r="L160" s="1225">
        <v>8</v>
      </c>
      <c r="M160" s="1261">
        <v>7</v>
      </c>
      <c r="N160" s="1225">
        <v>12</v>
      </c>
      <c r="O160" s="1261">
        <v>10</v>
      </c>
      <c r="P160" s="1225">
        <v>4</v>
      </c>
      <c r="Q160" s="1261">
        <v>8</v>
      </c>
      <c r="R160" s="1225">
        <v>7</v>
      </c>
      <c r="S160" s="1261">
        <v>12</v>
      </c>
      <c r="T160" s="1225">
        <v>5</v>
      </c>
      <c r="U160" s="1261">
        <v>27</v>
      </c>
      <c r="V160" s="1225">
        <v>17</v>
      </c>
      <c r="W160" s="1261">
        <v>45</v>
      </c>
      <c r="X160" s="1225">
        <v>24</v>
      </c>
      <c r="Y160" s="1261">
        <v>28</v>
      </c>
      <c r="Z160" s="1225">
        <v>19</v>
      </c>
      <c r="AA160" s="1261">
        <v>48</v>
      </c>
      <c r="AB160" s="1225">
        <v>47</v>
      </c>
      <c r="AC160" s="1261">
        <v>63</v>
      </c>
      <c r="AD160" s="1225">
        <v>67</v>
      </c>
      <c r="AE160" s="1261">
        <v>86</v>
      </c>
      <c r="AF160" s="1225">
        <v>81</v>
      </c>
      <c r="AG160" s="1261">
        <v>99</v>
      </c>
      <c r="AH160" s="1225">
        <v>101</v>
      </c>
      <c r="AI160" s="1261">
        <v>115</v>
      </c>
      <c r="AJ160" s="1225">
        <v>95</v>
      </c>
      <c r="AK160" s="1261">
        <v>79</v>
      </c>
      <c r="AL160" s="1180">
        <v>79</v>
      </c>
      <c r="AM160" s="1262">
        <v>80</v>
      </c>
      <c r="AN160" s="1181">
        <v>1313</v>
      </c>
      <c r="AO160" s="1263">
        <v>800</v>
      </c>
      <c r="AP160" s="1263">
        <v>0</v>
      </c>
      <c r="AQ160" s="1181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1200" t="s">
        <v>158</v>
      </c>
      <c r="B161" s="1242" t="s">
        <v>159</v>
      </c>
      <c r="C161" s="153">
        <f>SUM(D161:E161)</f>
        <v>185</v>
      </c>
      <c r="D161" s="1264"/>
      <c r="E161" s="1265">
        <f>SUM(K161+M161+O161+Q161+S161+U161+W161+Y161+AA161+AC161+AE161+AG161+AI161+AK161+AM161)</f>
        <v>185</v>
      </c>
      <c r="F161" s="1266"/>
      <c r="G161" s="1267"/>
      <c r="H161" s="1266"/>
      <c r="I161" s="1267"/>
      <c r="J161" s="1266"/>
      <c r="K161" s="1230">
        <v>1</v>
      </c>
      <c r="L161" s="1266"/>
      <c r="M161" s="1230">
        <v>5</v>
      </c>
      <c r="N161" s="1266"/>
      <c r="O161" s="1230">
        <v>16</v>
      </c>
      <c r="P161" s="1266"/>
      <c r="Q161" s="1230">
        <v>45</v>
      </c>
      <c r="R161" s="1266"/>
      <c r="S161" s="1230">
        <v>67</v>
      </c>
      <c r="T161" s="1266"/>
      <c r="U161" s="1230">
        <v>39</v>
      </c>
      <c r="V161" s="1266"/>
      <c r="W161" s="1230">
        <v>12</v>
      </c>
      <c r="X161" s="1266"/>
      <c r="Y161" s="1230"/>
      <c r="Z161" s="1266"/>
      <c r="AA161" s="1230"/>
      <c r="AB161" s="1266"/>
      <c r="AC161" s="1230"/>
      <c r="AD161" s="1266"/>
      <c r="AE161" s="1230"/>
      <c r="AF161" s="1266"/>
      <c r="AG161" s="1230"/>
      <c r="AH161" s="1266"/>
      <c r="AI161" s="1230"/>
      <c r="AJ161" s="1266"/>
      <c r="AK161" s="1230"/>
      <c r="AL161" s="1266"/>
      <c r="AM161" s="1244"/>
      <c r="AN161" s="1245">
        <v>185</v>
      </c>
      <c r="AO161" s="1268">
        <v>0</v>
      </c>
      <c r="AP161" s="1268">
        <v>0</v>
      </c>
      <c r="AQ161" s="1245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/>
      <c r="AO162" s="162"/>
      <c r="AP162" s="162"/>
      <c r="AQ162" s="26"/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397</v>
      </c>
      <c r="D163" s="165">
        <f>SUM(F163+H163+J163+L163+N163+P163+R163+T163+V163+X163+Z163+AB163+AD163+AF163+AH163+AJ163+AL163)</f>
        <v>144</v>
      </c>
      <c r="E163" s="166">
        <f>SUM(G163+I163+K163+M163+O163+Q163+S163+U163+W163+Y163+AA163+AC163+AE163+AG163+AI163+AK163+AM163)</f>
        <v>253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0</v>
      </c>
      <c r="M163" s="32">
        <v>0</v>
      </c>
      <c r="N163" s="36">
        <v>5</v>
      </c>
      <c r="O163" s="32">
        <v>17</v>
      </c>
      <c r="P163" s="36">
        <v>17</v>
      </c>
      <c r="Q163" s="32">
        <v>23</v>
      </c>
      <c r="R163" s="36">
        <v>25</v>
      </c>
      <c r="S163" s="32">
        <v>37</v>
      </c>
      <c r="T163" s="36">
        <v>29</v>
      </c>
      <c r="U163" s="32">
        <v>35</v>
      </c>
      <c r="V163" s="36">
        <v>22</v>
      </c>
      <c r="W163" s="32">
        <v>32</v>
      </c>
      <c r="X163" s="36">
        <v>14</v>
      </c>
      <c r="Y163" s="32">
        <v>36</v>
      </c>
      <c r="Z163" s="36">
        <v>10</v>
      </c>
      <c r="AA163" s="32">
        <v>23</v>
      </c>
      <c r="AB163" s="36">
        <v>12</v>
      </c>
      <c r="AC163" s="32">
        <v>17</v>
      </c>
      <c r="AD163" s="36">
        <v>3</v>
      </c>
      <c r="AE163" s="32">
        <v>21</v>
      </c>
      <c r="AF163" s="36">
        <v>4</v>
      </c>
      <c r="AG163" s="32">
        <v>7</v>
      </c>
      <c r="AH163" s="36">
        <v>2</v>
      </c>
      <c r="AI163" s="32">
        <v>4</v>
      </c>
      <c r="AJ163" s="36">
        <v>1</v>
      </c>
      <c r="AK163" s="32">
        <v>1</v>
      </c>
      <c r="AL163" s="31">
        <v>0</v>
      </c>
      <c r="AM163" s="135">
        <v>0</v>
      </c>
      <c r="AN163" s="38">
        <v>397</v>
      </c>
      <c r="AO163" s="113">
        <v>163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/>
      <c r="AO164" s="174"/>
      <c r="AP164" s="174"/>
      <c r="AQ164" s="58"/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269" t="s">
        <v>163</v>
      </c>
      <c r="B165" s="1270"/>
      <c r="C165" s="175">
        <f t="shared" si="37"/>
        <v>644</v>
      </c>
      <c r="D165" s="176">
        <f t="shared" ref="D165:E170" si="38">SUM(F165+H165+J165+L165+N165+P165+R165+T165+V165+X165+Z165+AB165+AD165+AF165+AH165+AJ165+AL165)</f>
        <v>269</v>
      </c>
      <c r="E165" s="177">
        <f t="shared" si="38"/>
        <v>375</v>
      </c>
      <c r="F165" s="27">
        <v>73</v>
      </c>
      <c r="G165" s="26">
        <v>42</v>
      </c>
      <c r="H165" s="27">
        <v>16</v>
      </c>
      <c r="I165" s="26">
        <v>13</v>
      </c>
      <c r="J165" s="27">
        <v>10</v>
      </c>
      <c r="K165" s="28">
        <v>10</v>
      </c>
      <c r="L165" s="27">
        <v>8</v>
      </c>
      <c r="M165" s="28">
        <v>7</v>
      </c>
      <c r="N165" s="27">
        <v>4</v>
      </c>
      <c r="O165" s="28">
        <v>5</v>
      </c>
      <c r="P165" s="27">
        <v>2</v>
      </c>
      <c r="Q165" s="28">
        <v>8</v>
      </c>
      <c r="R165" s="27">
        <v>6</v>
      </c>
      <c r="S165" s="28">
        <v>11</v>
      </c>
      <c r="T165" s="27">
        <v>3</v>
      </c>
      <c r="U165" s="28">
        <v>29</v>
      </c>
      <c r="V165" s="27">
        <v>5</v>
      </c>
      <c r="W165" s="28">
        <v>26</v>
      </c>
      <c r="X165" s="27">
        <v>8</v>
      </c>
      <c r="Y165" s="28">
        <v>29</v>
      </c>
      <c r="Z165" s="27">
        <v>11</v>
      </c>
      <c r="AA165" s="28">
        <v>22</v>
      </c>
      <c r="AB165" s="27">
        <v>2</v>
      </c>
      <c r="AC165" s="28">
        <v>31</v>
      </c>
      <c r="AD165" s="27">
        <v>13</v>
      </c>
      <c r="AE165" s="28">
        <v>22</v>
      </c>
      <c r="AF165" s="27">
        <v>16</v>
      </c>
      <c r="AG165" s="28">
        <v>37</v>
      </c>
      <c r="AH165" s="27">
        <v>19</v>
      </c>
      <c r="AI165" s="26">
        <v>29</v>
      </c>
      <c r="AJ165" s="27">
        <v>38</v>
      </c>
      <c r="AK165" s="26">
        <v>20</v>
      </c>
      <c r="AL165" s="51">
        <v>35</v>
      </c>
      <c r="AM165" s="161">
        <v>34</v>
      </c>
      <c r="AN165" s="26">
        <v>644</v>
      </c>
      <c r="AO165" s="162">
        <v>530</v>
      </c>
      <c r="AP165" s="162">
        <v>0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168</v>
      </c>
      <c r="D166" s="165">
        <f t="shared" si="38"/>
        <v>36</v>
      </c>
      <c r="E166" s="166">
        <f t="shared" si="38"/>
        <v>132</v>
      </c>
      <c r="F166" s="36">
        <v>1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2</v>
      </c>
      <c r="M166" s="32">
        <v>1</v>
      </c>
      <c r="N166" s="36">
        <v>3</v>
      </c>
      <c r="O166" s="32">
        <v>0</v>
      </c>
      <c r="P166" s="36">
        <v>1</v>
      </c>
      <c r="Q166" s="32">
        <v>5</v>
      </c>
      <c r="R166" s="36">
        <v>0</v>
      </c>
      <c r="S166" s="32">
        <v>6</v>
      </c>
      <c r="T166" s="36">
        <v>3</v>
      </c>
      <c r="U166" s="32">
        <v>18</v>
      </c>
      <c r="V166" s="36">
        <v>2</v>
      </c>
      <c r="W166" s="32">
        <v>14</v>
      </c>
      <c r="X166" s="36">
        <v>2</v>
      </c>
      <c r="Y166" s="32">
        <v>13</v>
      </c>
      <c r="Z166" s="36">
        <v>2</v>
      </c>
      <c r="AA166" s="32">
        <v>18</v>
      </c>
      <c r="AB166" s="36">
        <v>3</v>
      </c>
      <c r="AC166" s="38">
        <v>16</v>
      </c>
      <c r="AD166" s="36">
        <v>5</v>
      </c>
      <c r="AE166" s="38">
        <v>4</v>
      </c>
      <c r="AF166" s="36">
        <v>0</v>
      </c>
      <c r="AG166" s="38">
        <v>9</v>
      </c>
      <c r="AH166" s="36">
        <v>7</v>
      </c>
      <c r="AI166" s="38">
        <v>17</v>
      </c>
      <c r="AJ166" s="36">
        <v>2</v>
      </c>
      <c r="AK166" s="38">
        <v>1</v>
      </c>
      <c r="AL166" s="31">
        <v>3</v>
      </c>
      <c r="AM166" s="135">
        <v>10</v>
      </c>
      <c r="AN166" s="38">
        <v>168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76</v>
      </c>
      <c r="D167" s="180">
        <f t="shared" si="38"/>
        <v>36</v>
      </c>
      <c r="E167" s="166">
        <f t="shared" si="38"/>
        <v>40</v>
      </c>
      <c r="F167" s="36">
        <v>25</v>
      </c>
      <c r="G167" s="38">
        <v>15</v>
      </c>
      <c r="H167" s="36">
        <v>4</v>
      </c>
      <c r="I167" s="38">
        <v>3</v>
      </c>
      <c r="J167" s="36">
        <v>1</v>
      </c>
      <c r="K167" s="32">
        <v>6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1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1</v>
      </c>
      <c r="AE167" s="38">
        <v>1</v>
      </c>
      <c r="AF167" s="36">
        <v>3</v>
      </c>
      <c r="AG167" s="38">
        <v>0</v>
      </c>
      <c r="AH167" s="36">
        <v>0</v>
      </c>
      <c r="AI167" s="38">
        <v>0</v>
      </c>
      <c r="AJ167" s="36">
        <v>0</v>
      </c>
      <c r="AK167" s="38">
        <v>8</v>
      </c>
      <c r="AL167" s="31">
        <v>1</v>
      </c>
      <c r="AM167" s="135">
        <v>7</v>
      </c>
      <c r="AN167" s="38">
        <v>76</v>
      </c>
      <c r="AO167" s="113">
        <v>45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488</v>
      </c>
      <c r="D168" s="165">
        <f t="shared" si="38"/>
        <v>214</v>
      </c>
      <c r="E168" s="166">
        <f t="shared" si="38"/>
        <v>274</v>
      </c>
      <c r="F168" s="36">
        <v>13</v>
      </c>
      <c r="G168" s="38">
        <v>6</v>
      </c>
      <c r="H168" s="36">
        <v>23</v>
      </c>
      <c r="I168" s="38">
        <v>17</v>
      </c>
      <c r="J168" s="36">
        <v>17</v>
      </c>
      <c r="K168" s="32">
        <v>21</v>
      </c>
      <c r="L168" s="36">
        <v>5</v>
      </c>
      <c r="M168" s="32">
        <v>3</v>
      </c>
      <c r="N168" s="36">
        <v>0</v>
      </c>
      <c r="O168" s="32">
        <v>1</v>
      </c>
      <c r="P168" s="36">
        <v>4</v>
      </c>
      <c r="Q168" s="32">
        <v>1</v>
      </c>
      <c r="R168" s="36">
        <v>8</v>
      </c>
      <c r="S168" s="32">
        <v>0</v>
      </c>
      <c r="T168" s="36">
        <v>5</v>
      </c>
      <c r="U168" s="32">
        <v>3</v>
      </c>
      <c r="V168" s="36">
        <v>7</v>
      </c>
      <c r="W168" s="32">
        <v>1</v>
      </c>
      <c r="X168" s="36">
        <v>4</v>
      </c>
      <c r="Y168" s="32">
        <v>3</v>
      </c>
      <c r="Z168" s="36">
        <v>6</v>
      </c>
      <c r="AA168" s="32">
        <v>0</v>
      </c>
      <c r="AB168" s="36">
        <v>5</v>
      </c>
      <c r="AC168" s="32">
        <v>11</v>
      </c>
      <c r="AD168" s="36">
        <v>4</v>
      </c>
      <c r="AE168" s="32">
        <v>5</v>
      </c>
      <c r="AF168" s="36">
        <v>28</v>
      </c>
      <c r="AG168" s="32">
        <v>63</v>
      </c>
      <c r="AH168" s="36">
        <v>30</v>
      </c>
      <c r="AI168" s="38">
        <v>57</v>
      </c>
      <c r="AJ168" s="36">
        <v>32</v>
      </c>
      <c r="AK168" s="38">
        <v>38</v>
      </c>
      <c r="AL168" s="31">
        <v>23</v>
      </c>
      <c r="AM168" s="135">
        <v>44</v>
      </c>
      <c r="AN168" s="38">
        <v>488</v>
      </c>
      <c r="AO168" s="113">
        <v>0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251</v>
      </c>
      <c r="D169" s="182">
        <f>SUM(F169+H169+J169+L169+N169+P169+R169+T169+V169+X169+Z169+AB169+AD169+AF169+AH169+AJ169+AL169)</f>
        <v>139</v>
      </c>
      <c r="E169" s="183">
        <f>SUM(G169+I169+K169+M169+O169+Q169+S169+U169+W169+Y169+AA169+AC169+AE169+AG169+AI169+AK169+AM169)</f>
        <v>112</v>
      </c>
      <c r="F169" s="98">
        <v>25</v>
      </c>
      <c r="G169" s="184">
        <v>19</v>
      </c>
      <c r="H169" s="98">
        <v>5</v>
      </c>
      <c r="I169" s="184">
        <v>6</v>
      </c>
      <c r="J169" s="98">
        <v>4</v>
      </c>
      <c r="K169" s="185">
        <v>3</v>
      </c>
      <c r="L169" s="98">
        <v>3</v>
      </c>
      <c r="M169" s="185">
        <v>9</v>
      </c>
      <c r="N169" s="98">
        <v>2</v>
      </c>
      <c r="O169" s="185">
        <v>1</v>
      </c>
      <c r="P169" s="98">
        <v>1</v>
      </c>
      <c r="Q169" s="185">
        <v>6</v>
      </c>
      <c r="R169" s="98">
        <v>2</v>
      </c>
      <c r="S169" s="185">
        <v>2</v>
      </c>
      <c r="T169" s="98">
        <v>5</v>
      </c>
      <c r="U169" s="185">
        <v>0</v>
      </c>
      <c r="V169" s="98">
        <v>2</v>
      </c>
      <c r="W169" s="185">
        <v>5</v>
      </c>
      <c r="X169" s="98">
        <v>5</v>
      </c>
      <c r="Y169" s="185">
        <v>1</v>
      </c>
      <c r="Z169" s="98">
        <v>8</v>
      </c>
      <c r="AA169" s="185">
        <v>1</v>
      </c>
      <c r="AB169" s="98">
        <v>14</v>
      </c>
      <c r="AC169" s="185">
        <v>1</v>
      </c>
      <c r="AD169" s="98">
        <v>14</v>
      </c>
      <c r="AE169" s="185">
        <v>7</v>
      </c>
      <c r="AF169" s="98">
        <v>17</v>
      </c>
      <c r="AG169" s="185">
        <v>9</v>
      </c>
      <c r="AH169" s="98">
        <v>9</v>
      </c>
      <c r="AI169" s="184">
        <v>5</v>
      </c>
      <c r="AJ169" s="98">
        <v>20</v>
      </c>
      <c r="AK169" s="184">
        <v>9</v>
      </c>
      <c r="AL169" s="186">
        <v>3</v>
      </c>
      <c r="AM169" s="187">
        <v>28</v>
      </c>
      <c r="AN169" s="184">
        <v>246</v>
      </c>
      <c r="AO169" s="188">
        <v>52</v>
      </c>
      <c r="AP169" s="188">
        <v>0</v>
      </c>
      <c r="AQ169" s="184">
        <v>3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1206" t="s">
        <v>99</v>
      </c>
      <c r="B171" s="1207"/>
      <c r="C171" s="193">
        <f t="shared" ref="C171:AQ171" si="39">SUM(C160:C170)</f>
        <v>3522</v>
      </c>
      <c r="D171" s="194">
        <f t="shared" si="39"/>
        <v>1427</v>
      </c>
      <c r="E171" s="170">
        <f t="shared" si="39"/>
        <v>2095</v>
      </c>
      <c r="F171" s="70">
        <f t="shared" si="39"/>
        <v>145</v>
      </c>
      <c r="G171" s="124">
        <f t="shared" si="39"/>
        <v>86</v>
      </c>
      <c r="H171" s="70">
        <f t="shared" si="39"/>
        <v>57</v>
      </c>
      <c r="I171" s="124">
        <f t="shared" si="39"/>
        <v>48</v>
      </c>
      <c r="J171" s="1234">
        <f t="shared" si="39"/>
        <v>38</v>
      </c>
      <c r="K171" s="1235">
        <f t="shared" si="39"/>
        <v>45</v>
      </c>
      <c r="L171" s="1234">
        <f t="shared" si="39"/>
        <v>26</v>
      </c>
      <c r="M171" s="1235">
        <f t="shared" si="39"/>
        <v>32</v>
      </c>
      <c r="N171" s="1234">
        <f t="shared" si="39"/>
        <v>26</v>
      </c>
      <c r="O171" s="1235">
        <f t="shared" si="39"/>
        <v>50</v>
      </c>
      <c r="P171" s="1234">
        <f t="shared" si="39"/>
        <v>29</v>
      </c>
      <c r="Q171" s="1235">
        <f t="shared" si="39"/>
        <v>96</v>
      </c>
      <c r="R171" s="1234">
        <f t="shared" si="39"/>
        <v>49</v>
      </c>
      <c r="S171" s="1235">
        <f t="shared" si="39"/>
        <v>135</v>
      </c>
      <c r="T171" s="1234">
        <f t="shared" si="39"/>
        <v>50</v>
      </c>
      <c r="U171" s="1235">
        <f t="shared" si="39"/>
        <v>151</v>
      </c>
      <c r="V171" s="1234">
        <f t="shared" si="39"/>
        <v>55</v>
      </c>
      <c r="W171" s="1235">
        <f t="shared" si="39"/>
        <v>135</v>
      </c>
      <c r="X171" s="1234">
        <f t="shared" si="39"/>
        <v>57</v>
      </c>
      <c r="Y171" s="1235">
        <f t="shared" si="39"/>
        <v>110</v>
      </c>
      <c r="Z171" s="1234">
        <f t="shared" si="39"/>
        <v>56</v>
      </c>
      <c r="AA171" s="1235">
        <f t="shared" si="39"/>
        <v>112</v>
      </c>
      <c r="AB171" s="1234">
        <f t="shared" si="39"/>
        <v>83</v>
      </c>
      <c r="AC171" s="1235">
        <f t="shared" si="39"/>
        <v>139</v>
      </c>
      <c r="AD171" s="1234">
        <f t="shared" si="39"/>
        <v>107</v>
      </c>
      <c r="AE171" s="1235">
        <f t="shared" si="39"/>
        <v>146</v>
      </c>
      <c r="AF171" s="1234">
        <f t="shared" si="39"/>
        <v>149</v>
      </c>
      <c r="AG171" s="1235">
        <f t="shared" si="39"/>
        <v>224</v>
      </c>
      <c r="AH171" s="1234">
        <f t="shared" si="39"/>
        <v>168</v>
      </c>
      <c r="AI171" s="1235">
        <f t="shared" si="39"/>
        <v>227</v>
      </c>
      <c r="AJ171" s="1234">
        <f t="shared" si="39"/>
        <v>188</v>
      </c>
      <c r="AK171" s="1235">
        <f t="shared" si="39"/>
        <v>156</v>
      </c>
      <c r="AL171" s="1271">
        <f t="shared" si="39"/>
        <v>144</v>
      </c>
      <c r="AM171" s="1272">
        <f t="shared" si="39"/>
        <v>203</v>
      </c>
      <c r="AN171" s="124">
        <f t="shared" si="39"/>
        <v>3517</v>
      </c>
      <c r="AO171" s="123">
        <f t="shared" si="39"/>
        <v>1590</v>
      </c>
      <c r="AP171" s="123">
        <f t="shared" si="39"/>
        <v>0</v>
      </c>
      <c r="AQ171" s="124">
        <f t="shared" si="39"/>
        <v>3</v>
      </c>
    </row>
    <row r="172" spans="1:71" s="14" customFormat="1" ht="12" x14ac:dyDescent="0.2">
      <c r="A172" s="144" t="s">
        <v>169</v>
      </c>
      <c r="B172" s="1273"/>
      <c r="C172" s="1273"/>
      <c r="D172" s="1273"/>
      <c r="E172" s="1273"/>
      <c r="F172" s="1273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274" t="s">
        <v>170</v>
      </c>
      <c r="B173" s="1200" t="s">
        <v>151</v>
      </c>
      <c r="C173" s="1246" t="s">
        <v>149</v>
      </c>
      <c r="D173" s="538"/>
      <c r="E173" s="1247"/>
      <c r="F173" s="1248" t="s">
        <v>152</v>
      </c>
      <c r="G173" s="1249"/>
      <c r="H173" s="1249"/>
      <c r="I173" s="1249"/>
      <c r="J173" s="1249"/>
      <c r="K173" s="1249"/>
      <c r="L173" s="1249"/>
      <c r="M173" s="1249"/>
      <c r="N173" s="1249"/>
      <c r="O173" s="1249"/>
      <c r="P173" s="1249"/>
      <c r="Q173" s="1249"/>
      <c r="R173" s="1249"/>
      <c r="S173" s="1249"/>
      <c r="T173" s="1249"/>
      <c r="U173" s="1249"/>
      <c r="V173" s="1249"/>
      <c r="W173" s="1249"/>
      <c r="X173" s="1249"/>
      <c r="Y173" s="1249"/>
      <c r="Z173" s="1249"/>
      <c r="AA173" s="1249"/>
      <c r="AB173" s="1249"/>
      <c r="AC173" s="1249"/>
      <c r="AD173" s="1249"/>
      <c r="AE173" s="1249"/>
      <c r="AF173" s="1249"/>
      <c r="AG173" s="1249"/>
      <c r="AH173" s="1249"/>
      <c r="AI173" s="1249"/>
      <c r="AJ173" s="1249"/>
      <c r="AK173" s="1249"/>
      <c r="AL173" s="1249"/>
      <c r="AM173" s="1250"/>
      <c r="AN173" s="1185" t="s">
        <v>9</v>
      </c>
      <c r="AO173" s="537" t="s">
        <v>171</v>
      </c>
      <c r="AP173" s="1185"/>
      <c r="AQ173" s="1200" t="s">
        <v>154</v>
      </c>
      <c r="AR173" s="1185" t="s">
        <v>155</v>
      </c>
      <c r="AS173" s="1200" t="s">
        <v>172</v>
      </c>
      <c r="AT173" s="1200" t="s">
        <v>173</v>
      </c>
    </row>
    <row r="174" spans="1:71" x14ac:dyDescent="0.25">
      <c r="A174" s="500"/>
      <c r="B174" s="493"/>
      <c r="C174" s="505"/>
      <c r="D174" s="506"/>
      <c r="E174" s="507"/>
      <c r="F174" s="1206" t="s">
        <v>13</v>
      </c>
      <c r="G174" s="1207"/>
      <c r="H174" s="1206" t="s">
        <v>14</v>
      </c>
      <c r="I174" s="1207"/>
      <c r="J174" s="1206" t="s">
        <v>15</v>
      </c>
      <c r="K174" s="1207"/>
      <c r="L174" s="1206" t="s">
        <v>16</v>
      </c>
      <c r="M174" s="1207"/>
      <c r="N174" s="1206" t="s">
        <v>17</v>
      </c>
      <c r="O174" s="1207"/>
      <c r="P174" s="1248" t="s">
        <v>18</v>
      </c>
      <c r="Q174" s="1251"/>
      <c r="R174" s="1248" t="s">
        <v>19</v>
      </c>
      <c r="S174" s="1251"/>
      <c r="T174" s="1248" t="s">
        <v>20</v>
      </c>
      <c r="U174" s="1251"/>
      <c r="V174" s="1248" t="s">
        <v>21</v>
      </c>
      <c r="W174" s="1251"/>
      <c r="X174" s="1248" t="s">
        <v>22</v>
      </c>
      <c r="Y174" s="1251"/>
      <c r="Z174" s="1248" t="s">
        <v>23</v>
      </c>
      <c r="AA174" s="1251"/>
      <c r="AB174" s="1248" t="s">
        <v>24</v>
      </c>
      <c r="AC174" s="1251"/>
      <c r="AD174" s="1248" t="s">
        <v>25</v>
      </c>
      <c r="AE174" s="1251"/>
      <c r="AF174" s="1248" t="s">
        <v>26</v>
      </c>
      <c r="AG174" s="1251"/>
      <c r="AH174" s="1248" t="s">
        <v>27</v>
      </c>
      <c r="AI174" s="1251"/>
      <c r="AJ174" s="1248" t="s">
        <v>28</v>
      </c>
      <c r="AK174" s="1251"/>
      <c r="AL174" s="1248" t="s">
        <v>29</v>
      </c>
      <c r="AM174" s="1250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275" t="s">
        <v>156</v>
      </c>
      <c r="D175" s="1276" t="s">
        <v>174</v>
      </c>
      <c r="E175" s="201" t="s">
        <v>175</v>
      </c>
      <c r="F175" s="1277" t="s">
        <v>174</v>
      </c>
      <c r="G175" s="1217" t="s">
        <v>175</v>
      </c>
      <c r="H175" s="1216" t="s">
        <v>174</v>
      </c>
      <c r="I175" s="1254" t="s">
        <v>175</v>
      </c>
      <c r="J175" s="1277" t="s">
        <v>174</v>
      </c>
      <c r="K175" s="1217" t="s">
        <v>175</v>
      </c>
      <c r="L175" s="1277" t="s">
        <v>174</v>
      </c>
      <c r="M175" s="1217" t="s">
        <v>175</v>
      </c>
      <c r="N175" s="1277" t="s">
        <v>174</v>
      </c>
      <c r="O175" s="1217" t="s">
        <v>175</v>
      </c>
      <c r="P175" s="1216" t="s">
        <v>174</v>
      </c>
      <c r="Q175" s="1254" t="s">
        <v>175</v>
      </c>
      <c r="R175" s="1216" t="s">
        <v>174</v>
      </c>
      <c r="S175" s="1254" t="s">
        <v>175</v>
      </c>
      <c r="T175" s="1277" t="s">
        <v>174</v>
      </c>
      <c r="U175" s="1217" t="s">
        <v>175</v>
      </c>
      <c r="V175" s="1216" t="s">
        <v>174</v>
      </c>
      <c r="W175" s="1254" t="s">
        <v>175</v>
      </c>
      <c r="X175" s="1216" t="s">
        <v>174</v>
      </c>
      <c r="Y175" s="1254" t="s">
        <v>175</v>
      </c>
      <c r="Z175" s="1277" t="s">
        <v>174</v>
      </c>
      <c r="AA175" s="1217" t="s">
        <v>175</v>
      </c>
      <c r="AB175" s="1277" t="s">
        <v>174</v>
      </c>
      <c r="AC175" s="1217" t="s">
        <v>175</v>
      </c>
      <c r="AD175" s="1216" t="s">
        <v>174</v>
      </c>
      <c r="AE175" s="1254" t="s">
        <v>175</v>
      </c>
      <c r="AF175" s="1216" t="s">
        <v>174</v>
      </c>
      <c r="AG175" s="1254" t="s">
        <v>175</v>
      </c>
      <c r="AH175" s="1277" t="s">
        <v>174</v>
      </c>
      <c r="AI175" s="1217" t="s">
        <v>175</v>
      </c>
      <c r="AJ175" s="1216" t="s">
        <v>174</v>
      </c>
      <c r="AK175" s="1254" t="s">
        <v>175</v>
      </c>
      <c r="AL175" s="1277" t="s">
        <v>174</v>
      </c>
      <c r="AM175" s="1240" t="s">
        <v>175</v>
      </c>
      <c r="AN175" s="495"/>
      <c r="AO175" s="428" t="s">
        <v>176</v>
      </c>
      <c r="AP175" s="1217" t="s">
        <v>177</v>
      </c>
      <c r="AQ175" s="494"/>
      <c r="AR175" s="495"/>
      <c r="AS175" s="494"/>
      <c r="AT175" s="494"/>
    </row>
    <row r="176" spans="1:71" ht="15" customHeight="1" x14ac:dyDescent="0.25">
      <c r="A176" s="1278" t="s">
        <v>178</v>
      </c>
      <c r="B176" s="1279" t="s">
        <v>157</v>
      </c>
      <c r="C176" s="1280">
        <f t="shared" ref="C176:C186" si="40">SUM(D176+E176)</f>
        <v>0</v>
      </c>
      <c r="D176" s="1281">
        <f>SUM(F176+H176+J176+L176+N176+P176+R176+T176+V176+X176+Z176+AB176+AD176+AF176+AH176+AJ176+AL176)</f>
        <v>0</v>
      </c>
      <c r="E176" s="1282">
        <f>SUM(G176+I176+K176+M176+O176+Q176+S176+U176+W176+Y176+AA176+AC176+AE176+AG176+AI176+AK176+AM176)</f>
        <v>0</v>
      </c>
      <c r="F176" s="1229"/>
      <c r="G176" s="1245"/>
      <c r="H176" s="1229"/>
      <c r="I176" s="1245"/>
      <c r="J176" s="1229"/>
      <c r="K176" s="1230"/>
      <c r="L176" s="1229"/>
      <c r="M176" s="1230"/>
      <c r="N176" s="1229"/>
      <c r="O176" s="1230"/>
      <c r="P176" s="1229"/>
      <c r="Q176" s="1230"/>
      <c r="R176" s="1229"/>
      <c r="S176" s="1230"/>
      <c r="T176" s="1229"/>
      <c r="U176" s="1230"/>
      <c r="V176" s="1229"/>
      <c r="W176" s="1230"/>
      <c r="X176" s="1229"/>
      <c r="Y176" s="1230"/>
      <c r="Z176" s="1229"/>
      <c r="AA176" s="1230"/>
      <c r="AB176" s="1229"/>
      <c r="AC176" s="1230"/>
      <c r="AD176" s="1229"/>
      <c r="AE176" s="1230"/>
      <c r="AF176" s="1229"/>
      <c r="AG176" s="1230"/>
      <c r="AH176" s="1229"/>
      <c r="AI176" s="1230"/>
      <c r="AJ176" s="1229"/>
      <c r="AK176" s="1230"/>
      <c r="AL176" s="1283"/>
      <c r="AM176" s="1244"/>
      <c r="AN176" s="1245"/>
      <c r="AO176" s="1231"/>
      <c r="AP176" s="1245"/>
      <c r="AQ176" s="1268"/>
      <c r="AR176" s="1245"/>
      <c r="AS176" s="1245"/>
      <c r="AT176" s="1245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68</v>
      </c>
      <c r="D177" s="190">
        <f>SUM(F177+H177+J177+L177+N177+P177+R177+T177+V177+X177+Z177+AB177+AD177+AF177+AH177+AJ177+AL177)</f>
        <v>12</v>
      </c>
      <c r="E177" s="191">
        <f t="shared" ref="E177:E184" si="41">SUM(G177+I177+K177+M177+O177+Q177+S177+U177+W177+Y177+AA177+AC177+AE177+AG177+AI177+AK177+AM177)</f>
        <v>56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1</v>
      </c>
      <c r="O177" s="57">
        <v>11</v>
      </c>
      <c r="P177" s="55">
        <v>2</v>
      </c>
      <c r="Q177" s="57">
        <v>11</v>
      </c>
      <c r="R177" s="55">
        <v>1</v>
      </c>
      <c r="S177" s="57">
        <v>7</v>
      </c>
      <c r="T177" s="55">
        <v>3</v>
      </c>
      <c r="U177" s="57">
        <v>6</v>
      </c>
      <c r="V177" s="55">
        <v>2</v>
      </c>
      <c r="W177" s="57">
        <v>4</v>
      </c>
      <c r="X177" s="55">
        <v>0</v>
      </c>
      <c r="Y177" s="57">
        <v>6</v>
      </c>
      <c r="Z177" s="55">
        <v>3</v>
      </c>
      <c r="AA177" s="57">
        <v>5</v>
      </c>
      <c r="AB177" s="55">
        <v>0</v>
      </c>
      <c r="AC177" s="57">
        <v>2</v>
      </c>
      <c r="AD177" s="55">
        <v>0</v>
      </c>
      <c r="AE177" s="57">
        <v>1</v>
      </c>
      <c r="AF177" s="55">
        <v>0</v>
      </c>
      <c r="AG177" s="57">
        <v>3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68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284" t="s">
        <v>179</v>
      </c>
      <c r="B178" s="1279" t="s">
        <v>157</v>
      </c>
      <c r="C178" s="1280">
        <f t="shared" si="40"/>
        <v>0</v>
      </c>
      <c r="D178" s="1281">
        <f t="shared" ref="D178:D184" si="57">SUM(F178+H178+J178+L178+N178+P178+R178+T178+V178+X178+Z178+AB178+AD178+AF178+AH178+AJ178+AL178)</f>
        <v>0</v>
      </c>
      <c r="E178" s="1282">
        <f>SUM(G178+I178+K178+M178+O178+Q178+S178+U178+W178+Y178+AA178+AC178+AE178+AG178+AI178+AK178+AM178)</f>
        <v>0</v>
      </c>
      <c r="F178" s="1229"/>
      <c r="G178" s="1245"/>
      <c r="H178" s="1229"/>
      <c r="I178" s="1245"/>
      <c r="J178" s="1229"/>
      <c r="K178" s="1230"/>
      <c r="L178" s="1229"/>
      <c r="M178" s="1230"/>
      <c r="N178" s="1229"/>
      <c r="O178" s="1230"/>
      <c r="P178" s="1229"/>
      <c r="Q178" s="1230"/>
      <c r="R178" s="1229"/>
      <c r="S178" s="1230"/>
      <c r="T178" s="1229"/>
      <c r="U178" s="1230"/>
      <c r="V178" s="1229"/>
      <c r="W178" s="1230"/>
      <c r="X178" s="1229"/>
      <c r="Y178" s="1230"/>
      <c r="Z178" s="1229"/>
      <c r="AA178" s="1230"/>
      <c r="AB178" s="1229"/>
      <c r="AC178" s="1230"/>
      <c r="AD178" s="1229"/>
      <c r="AE178" s="1230"/>
      <c r="AF178" s="1229"/>
      <c r="AG178" s="1230"/>
      <c r="AH178" s="1229"/>
      <c r="AI178" s="1230"/>
      <c r="AJ178" s="1229"/>
      <c r="AK178" s="1230"/>
      <c r="AL178" s="1283"/>
      <c r="AM178" s="1244"/>
      <c r="AN178" s="1245"/>
      <c r="AO178" s="1231"/>
      <c r="AP178" s="1245"/>
      <c r="AQ178" s="1268"/>
      <c r="AR178" s="1245"/>
      <c r="AS178" s="1245"/>
      <c r="AT178" s="1245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/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257" t="s">
        <v>181</v>
      </c>
      <c r="B181" s="1279" t="s">
        <v>157</v>
      </c>
      <c r="C181" s="1280">
        <f t="shared" si="40"/>
        <v>0</v>
      </c>
      <c r="D181" s="1281">
        <f t="shared" si="57"/>
        <v>0</v>
      </c>
      <c r="E181" s="1282">
        <f t="shared" si="41"/>
        <v>0</v>
      </c>
      <c r="F181" s="1229"/>
      <c r="G181" s="1245"/>
      <c r="H181" s="1229"/>
      <c r="I181" s="1245"/>
      <c r="J181" s="1229"/>
      <c r="K181" s="1230"/>
      <c r="L181" s="1229"/>
      <c r="M181" s="1230"/>
      <c r="N181" s="1229"/>
      <c r="O181" s="1230"/>
      <c r="P181" s="1229"/>
      <c r="Q181" s="1230"/>
      <c r="R181" s="1229"/>
      <c r="S181" s="1230"/>
      <c r="T181" s="1229"/>
      <c r="U181" s="1230"/>
      <c r="V181" s="1229"/>
      <c r="W181" s="1245"/>
      <c r="X181" s="1229"/>
      <c r="Y181" s="1230"/>
      <c r="Z181" s="1229"/>
      <c r="AA181" s="1230"/>
      <c r="AB181" s="1229"/>
      <c r="AC181" s="1230"/>
      <c r="AD181" s="1229"/>
      <c r="AE181" s="1230"/>
      <c r="AF181" s="1229"/>
      <c r="AG181" s="1230"/>
      <c r="AH181" s="1229"/>
      <c r="AI181" s="1230"/>
      <c r="AJ181" s="1229"/>
      <c r="AK181" s="1230"/>
      <c r="AL181" s="1283"/>
      <c r="AM181" s="1244"/>
      <c r="AN181" s="1245"/>
      <c r="AO181" s="1231"/>
      <c r="AP181" s="1245"/>
      <c r="AQ181" s="1268"/>
      <c r="AR181" s="1245"/>
      <c r="AS181" s="1245"/>
      <c r="AT181" s="1245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174</v>
      </c>
      <c r="D182" s="165">
        <f t="shared" si="57"/>
        <v>129</v>
      </c>
      <c r="E182" s="166">
        <f t="shared" si="41"/>
        <v>45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0</v>
      </c>
      <c r="M182" s="57">
        <v>0</v>
      </c>
      <c r="N182" s="55">
        <v>4</v>
      </c>
      <c r="O182" s="57">
        <v>1</v>
      </c>
      <c r="P182" s="55">
        <v>15</v>
      </c>
      <c r="Q182" s="57">
        <v>0</v>
      </c>
      <c r="R182" s="55">
        <v>23</v>
      </c>
      <c r="S182" s="57">
        <v>6</v>
      </c>
      <c r="T182" s="55">
        <v>26</v>
      </c>
      <c r="U182" s="57">
        <v>14</v>
      </c>
      <c r="V182" s="55">
        <v>19</v>
      </c>
      <c r="W182" s="57">
        <v>8</v>
      </c>
      <c r="X182" s="55">
        <v>14</v>
      </c>
      <c r="Y182" s="57">
        <v>6</v>
      </c>
      <c r="Z182" s="55">
        <v>7</v>
      </c>
      <c r="AA182" s="57">
        <v>3</v>
      </c>
      <c r="AB182" s="55">
        <v>12</v>
      </c>
      <c r="AC182" s="57">
        <v>6</v>
      </c>
      <c r="AD182" s="55">
        <v>3</v>
      </c>
      <c r="AE182" s="57">
        <v>0</v>
      </c>
      <c r="AF182" s="55">
        <v>3</v>
      </c>
      <c r="AG182" s="57">
        <v>0</v>
      </c>
      <c r="AH182" s="55">
        <v>2</v>
      </c>
      <c r="AI182" s="57">
        <v>1</v>
      </c>
      <c r="AJ182" s="55">
        <v>1</v>
      </c>
      <c r="AK182" s="57">
        <v>0</v>
      </c>
      <c r="AL182" s="59">
        <v>0</v>
      </c>
      <c r="AM182" s="192">
        <v>0</v>
      </c>
      <c r="AN182" s="58">
        <v>174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257" t="s">
        <v>182</v>
      </c>
      <c r="B183" s="1279" t="s">
        <v>157</v>
      </c>
      <c r="C183" s="1280">
        <f t="shared" si="40"/>
        <v>0</v>
      </c>
      <c r="D183" s="1281">
        <f t="shared" si="57"/>
        <v>0</v>
      </c>
      <c r="E183" s="1282">
        <f t="shared" si="41"/>
        <v>0</v>
      </c>
      <c r="F183" s="1229"/>
      <c r="G183" s="1245"/>
      <c r="H183" s="1229"/>
      <c r="I183" s="1245"/>
      <c r="J183" s="1229"/>
      <c r="K183" s="1230"/>
      <c r="L183" s="1229"/>
      <c r="M183" s="1230"/>
      <c r="N183" s="1229"/>
      <c r="O183" s="1230"/>
      <c r="P183" s="1229"/>
      <c r="Q183" s="1230"/>
      <c r="R183" s="1229"/>
      <c r="S183" s="1230"/>
      <c r="T183" s="1229"/>
      <c r="U183" s="1230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245"/>
      <c r="AO183" s="1231"/>
      <c r="AP183" s="1245"/>
      <c r="AQ183" s="1268"/>
      <c r="AR183" s="1245"/>
      <c r="AS183" s="1245"/>
      <c r="AT183" s="1245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3</v>
      </c>
      <c r="D184" s="165">
        <f t="shared" si="57"/>
        <v>3</v>
      </c>
      <c r="E184" s="166">
        <f t="shared" si="41"/>
        <v>0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0</v>
      </c>
      <c r="O184" s="57">
        <v>0</v>
      </c>
      <c r="P184" s="55">
        <v>0</v>
      </c>
      <c r="Q184" s="57">
        <v>0</v>
      </c>
      <c r="R184" s="55">
        <v>1</v>
      </c>
      <c r="S184" s="57">
        <v>0</v>
      </c>
      <c r="T184" s="55">
        <v>0</v>
      </c>
      <c r="U184" s="57">
        <v>0</v>
      </c>
      <c r="V184" s="106">
        <v>1</v>
      </c>
      <c r="W184" s="26">
        <v>0</v>
      </c>
      <c r="X184" s="27">
        <v>0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1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3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285" t="s">
        <v>183</v>
      </c>
      <c r="B185" s="1279" t="s">
        <v>157</v>
      </c>
      <c r="C185" s="1286">
        <f t="shared" si="40"/>
        <v>0</v>
      </c>
      <c r="D185" s="1259">
        <f>SUM(L185+N185+P185+R185+T185+V185+X185+Z185+AB185+AD185+AF185+AH185+AJ185+AL185)</f>
        <v>0</v>
      </c>
      <c r="E185" s="1260">
        <f>SUM(M185+O185+Q185+S185+U185+W185+Y185+AA185+AC185+AE185+AG185+AI185+AK185+AM185)</f>
        <v>0</v>
      </c>
      <c r="F185" s="1287"/>
      <c r="G185" s="1288"/>
      <c r="H185" s="1287"/>
      <c r="I185" s="1288"/>
      <c r="J185" s="1287"/>
      <c r="K185" s="1288"/>
      <c r="L185" s="1289"/>
      <c r="M185" s="1290"/>
      <c r="N185" s="1291"/>
      <c r="O185" s="1290"/>
      <c r="P185" s="1291"/>
      <c r="Q185" s="1290"/>
      <c r="R185" s="1291"/>
      <c r="S185" s="1290"/>
      <c r="T185" s="1291"/>
      <c r="U185" s="1290"/>
      <c r="V185" s="1291"/>
      <c r="W185" s="1290"/>
      <c r="X185" s="1291"/>
      <c r="Y185" s="1290"/>
      <c r="Z185" s="1291"/>
      <c r="AA185" s="1290"/>
      <c r="AB185" s="1291"/>
      <c r="AC185" s="1290"/>
      <c r="AD185" s="1291"/>
      <c r="AE185" s="1290"/>
      <c r="AF185" s="1291"/>
      <c r="AG185" s="1290"/>
      <c r="AH185" s="1291"/>
      <c r="AI185" s="1290"/>
      <c r="AJ185" s="1291"/>
      <c r="AK185" s="1290"/>
      <c r="AL185" s="1292"/>
      <c r="AM185" s="1293"/>
      <c r="AN185" s="1294"/>
      <c r="AO185" s="1295"/>
      <c r="AP185" s="1294"/>
      <c r="AQ185" s="1296"/>
      <c r="AR185" s="1294"/>
      <c r="AS185" s="1294"/>
      <c r="AT185" s="1294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297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9</v>
      </c>
      <c r="D191" s="219">
        <f>SUM(F191+H191+J191+L191+N191+P191+R191+T191+V191+X191+Z191+AB191+AD191+AF191)</f>
        <v>1</v>
      </c>
      <c r="E191" s="219">
        <f>SUM(G191+I191+K191+M191+O191+Q191+S191+U191+W191+Y191+AA191+AC191+AE191+AG191)</f>
        <v>8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>
        <v>1</v>
      </c>
      <c r="V191" s="220">
        <v>1</v>
      </c>
      <c r="W191" s="221">
        <v>1</v>
      </c>
      <c r="X191" s="220"/>
      <c r="Y191" s="221">
        <v>2</v>
      </c>
      <c r="Z191" s="220"/>
      <c r="AA191" s="221">
        <v>3</v>
      </c>
      <c r="AB191" s="220"/>
      <c r="AC191" s="221">
        <v>1</v>
      </c>
      <c r="AD191" s="220"/>
      <c r="AE191" s="221"/>
      <c r="AF191" s="220"/>
      <c r="AG191" s="222"/>
      <c r="AH191" s="223"/>
      <c r="AI191" s="224">
        <v>9</v>
      </c>
      <c r="AJ191" s="224"/>
      <c r="AK191" s="224"/>
      <c r="AL191" s="225"/>
      <c r="AM191" s="224">
        <v>9</v>
      </c>
      <c r="AN191" s="226"/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1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1</v>
      </c>
      <c r="F192" s="231"/>
      <c r="G192" s="232"/>
      <c r="H192" s="231"/>
      <c r="I192" s="232"/>
      <c r="J192" s="231"/>
      <c r="K192" s="232"/>
      <c r="L192" s="231"/>
      <c r="M192" s="232"/>
      <c r="N192" s="231"/>
      <c r="O192" s="232"/>
      <c r="P192" s="231"/>
      <c r="Q192" s="232"/>
      <c r="R192" s="231"/>
      <c r="S192" s="232"/>
      <c r="T192" s="231"/>
      <c r="U192" s="232">
        <v>1</v>
      </c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>
        <v>1</v>
      </c>
      <c r="AJ192" s="235"/>
      <c r="AK192" s="235"/>
      <c r="AL192" s="236"/>
      <c r="AM192" s="235">
        <v>1</v>
      </c>
      <c r="AN192" s="237"/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1</v>
      </c>
      <c r="D193" s="241">
        <f t="shared" ref="D193:E200" si="64">SUM(F193+H193+J193+L193+N193+P193+R193+T193+V193+X193+Z193+AB193+AD193+AF193)</f>
        <v>0</v>
      </c>
      <c r="E193" s="241">
        <f t="shared" si="64"/>
        <v>1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>
        <v>1</v>
      </c>
      <c r="AD193" s="220"/>
      <c r="AE193" s="221"/>
      <c r="AF193" s="220"/>
      <c r="AG193" s="222"/>
      <c r="AH193" s="223"/>
      <c r="AI193" s="224">
        <v>1</v>
      </c>
      <c r="AJ193" s="224"/>
      <c r="AK193" s="224"/>
      <c r="AL193" s="224"/>
      <c r="AM193" s="224">
        <v>1</v>
      </c>
      <c r="AN193" s="224"/>
      <c r="AO193" s="227">
        <v>0</v>
      </c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>
        <v>0</v>
      </c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16</v>
      </c>
      <c r="D195" s="241">
        <f t="shared" si="64"/>
        <v>3</v>
      </c>
      <c r="E195" s="241">
        <f t="shared" si="64"/>
        <v>13</v>
      </c>
      <c r="F195" s="220"/>
      <c r="G195" s="221"/>
      <c r="H195" s="220"/>
      <c r="I195" s="221"/>
      <c r="J195" s="220"/>
      <c r="K195" s="221"/>
      <c r="L195" s="220"/>
      <c r="M195" s="221">
        <v>1</v>
      </c>
      <c r="N195" s="220"/>
      <c r="O195" s="221"/>
      <c r="P195" s="220"/>
      <c r="Q195" s="221">
        <v>1</v>
      </c>
      <c r="R195" s="220"/>
      <c r="S195" s="221"/>
      <c r="T195" s="220"/>
      <c r="U195" s="221"/>
      <c r="V195" s="220"/>
      <c r="W195" s="221">
        <v>1</v>
      </c>
      <c r="X195" s="220"/>
      <c r="Y195" s="221">
        <v>2</v>
      </c>
      <c r="Z195" s="220">
        <v>1</v>
      </c>
      <c r="AA195" s="221">
        <v>4</v>
      </c>
      <c r="AB195" s="220">
        <v>2</v>
      </c>
      <c r="AC195" s="221">
        <v>2</v>
      </c>
      <c r="AD195" s="220"/>
      <c r="AE195" s="221">
        <v>2</v>
      </c>
      <c r="AF195" s="220"/>
      <c r="AG195" s="222"/>
      <c r="AH195" s="223"/>
      <c r="AI195" s="224">
        <v>16</v>
      </c>
      <c r="AJ195" s="224"/>
      <c r="AK195" s="224"/>
      <c r="AL195" s="243"/>
      <c r="AM195" s="225"/>
      <c r="AN195" s="225"/>
      <c r="AO195" s="227">
        <v>0</v>
      </c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>
        <v>0</v>
      </c>
      <c r="AP196" s="239"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1</v>
      </c>
      <c r="D197" s="241">
        <f t="shared" si="64"/>
        <v>0</v>
      </c>
      <c r="E197" s="241">
        <f t="shared" si="64"/>
        <v>1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/>
      <c r="U197" s="221"/>
      <c r="V197" s="220"/>
      <c r="W197" s="221"/>
      <c r="X197" s="220"/>
      <c r="Y197" s="221">
        <v>1</v>
      </c>
      <c r="Z197" s="220"/>
      <c r="AA197" s="221"/>
      <c r="AB197" s="220"/>
      <c r="AC197" s="221"/>
      <c r="AD197" s="220"/>
      <c r="AE197" s="221"/>
      <c r="AF197" s="220"/>
      <c r="AG197" s="222"/>
      <c r="AH197" s="223"/>
      <c r="AI197" s="224">
        <v>1</v>
      </c>
      <c r="AJ197" s="224"/>
      <c r="AK197" s="224"/>
      <c r="AL197" s="245"/>
      <c r="AM197" s="225"/>
      <c r="AN197" s="225"/>
      <c r="AO197" s="227">
        <v>0</v>
      </c>
      <c r="AP197" s="228"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1</v>
      </c>
      <c r="D198" s="230">
        <f t="shared" si="64"/>
        <v>0</v>
      </c>
      <c r="E198" s="230">
        <f t="shared" si="64"/>
        <v>1</v>
      </c>
      <c r="F198" s="231"/>
      <c r="G198" s="232"/>
      <c r="H198" s="231"/>
      <c r="I198" s="232"/>
      <c r="J198" s="231"/>
      <c r="K198" s="232"/>
      <c r="L198" s="231"/>
      <c r="M198" s="232">
        <v>1</v>
      </c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>
        <v>1</v>
      </c>
      <c r="AJ198" s="235"/>
      <c r="AK198" s="235"/>
      <c r="AL198" s="246"/>
      <c r="AM198" s="236"/>
      <c r="AN198" s="236"/>
      <c r="AO198" s="238">
        <v>0</v>
      </c>
      <c r="AP198" s="239">
        <v>0</v>
      </c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49245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workbookViewId="0">
      <selection sqref="A1:XFD1048576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",[2]NOMBRE!B2," - ","( ",[2]NOMBRE!C2,[2]NOMBRE!D2,[2]NOMBRE!E2,[2]NOMBRE!F2,[2]NOMBRE!G2," )")</f>
        <v>COMUNA: LINARES - ( 07401 )</v>
      </c>
    </row>
    <row r="3" spans="1:141" x14ac:dyDescent="0.25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141" x14ac:dyDescent="0.25">
      <c r="A4" s="1" t="str">
        <f>CONCATENATE("MES: ",[2]NOMBRE!B6," - ","( ",[2]NOMBRE!C6,[2]NOMBRE!D6," )")</f>
        <v>MES: NOVIEMBRE - ( 11 )</v>
      </c>
    </row>
    <row r="5" spans="1:141" x14ac:dyDescent="0.25">
      <c r="A5" s="1" t="str">
        <f>CONCATENATE("AÑO: ",[2]NOMBRE!B7)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1304" t="s">
        <v>3</v>
      </c>
      <c r="B9" s="1298" t="s">
        <v>4</v>
      </c>
      <c r="C9" s="1305"/>
      <c r="D9" s="1305"/>
      <c r="E9" s="1305"/>
      <c r="F9" s="1305"/>
      <c r="G9" s="1305"/>
      <c r="H9" s="1305"/>
      <c r="I9" s="1305"/>
      <c r="J9" s="1305"/>
      <c r="K9" s="1305"/>
      <c r="L9" s="1305"/>
      <c r="M9" s="1305"/>
      <c r="N9" s="1305"/>
      <c r="O9" s="1305"/>
      <c r="P9" s="1305"/>
      <c r="Q9" s="1305"/>
      <c r="R9" s="1305"/>
      <c r="S9" s="1305"/>
      <c r="T9" s="1305"/>
      <c r="U9" s="1305"/>
      <c r="V9" s="1299"/>
      <c r="W9" s="1304" t="s">
        <v>5</v>
      </c>
      <c r="X9" s="537"/>
      <c r="Y9" s="537"/>
      <c r="Z9" s="537"/>
      <c r="AA9" s="537"/>
      <c r="AB9" s="537"/>
      <c r="AC9" s="537"/>
      <c r="AD9" s="1306"/>
      <c r="AE9" s="1300" t="s">
        <v>6</v>
      </c>
      <c r="AF9" s="1300"/>
    </row>
    <row r="10" spans="1:141" ht="15" customHeight="1" x14ac:dyDescent="0.25">
      <c r="A10" s="531"/>
      <c r="B10" s="1307" t="s">
        <v>7</v>
      </c>
      <c r="C10" s="1304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1306"/>
      <c r="T10" s="1307" t="s">
        <v>9</v>
      </c>
      <c r="U10" s="1248" t="s">
        <v>10</v>
      </c>
      <c r="V10" s="1251"/>
      <c r="W10" s="1308" t="s">
        <v>11</v>
      </c>
      <c r="X10" s="1308"/>
      <c r="Y10" s="1308"/>
      <c r="Z10" s="1251"/>
      <c r="AA10" s="1248" t="s">
        <v>12</v>
      </c>
      <c r="AB10" s="1308"/>
      <c r="AC10" s="1308"/>
      <c r="AD10" s="1251"/>
      <c r="AE10" s="1300"/>
      <c r="AF10" s="1300"/>
    </row>
    <row r="11" spans="1:141" ht="32.25" customHeight="1" x14ac:dyDescent="0.25">
      <c r="A11" s="532"/>
      <c r="B11" s="494"/>
      <c r="C11" s="1216" t="s">
        <v>13</v>
      </c>
      <c r="D11" s="1237" t="s">
        <v>14</v>
      </c>
      <c r="E11" s="1238" t="s">
        <v>15</v>
      </c>
      <c r="F11" s="1238" t="s">
        <v>16</v>
      </c>
      <c r="G11" s="1238" t="s">
        <v>17</v>
      </c>
      <c r="H11" s="1239" t="s">
        <v>18</v>
      </c>
      <c r="I11" s="1239" t="s">
        <v>19</v>
      </c>
      <c r="J11" s="1239" t="s">
        <v>20</v>
      </c>
      <c r="K11" s="1239" t="s">
        <v>21</v>
      </c>
      <c r="L11" s="1239" t="s">
        <v>22</v>
      </c>
      <c r="M11" s="1239" t="s">
        <v>23</v>
      </c>
      <c r="N11" s="1239" t="s">
        <v>24</v>
      </c>
      <c r="O11" s="1239" t="s">
        <v>25</v>
      </c>
      <c r="P11" s="1239" t="s">
        <v>26</v>
      </c>
      <c r="Q11" s="1239" t="s">
        <v>27</v>
      </c>
      <c r="R11" s="1239" t="s">
        <v>28</v>
      </c>
      <c r="S11" s="1217" t="s">
        <v>29</v>
      </c>
      <c r="T11" s="495"/>
      <c r="U11" s="1301" t="s">
        <v>30</v>
      </c>
      <c r="V11" s="1217" t="s">
        <v>31</v>
      </c>
      <c r="W11" s="1309" t="s">
        <v>32</v>
      </c>
      <c r="X11" s="1252" t="s">
        <v>33</v>
      </c>
      <c r="Y11" s="1238" t="s">
        <v>34</v>
      </c>
      <c r="Z11" s="1217" t="s">
        <v>35</v>
      </c>
      <c r="AA11" s="1252" t="s">
        <v>32</v>
      </c>
      <c r="AB11" s="1252" t="s">
        <v>33</v>
      </c>
      <c r="AC11" s="1238" t="s">
        <v>34</v>
      </c>
      <c r="AD11" s="1217" t="s">
        <v>36</v>
      </c>
      <c r="AE11" s="1216" t="s">
        <v>37</v>
      </c>
      <c r="AF11" s="1217" t="s">
        <v>38</v>
      </c>
    </row>
    <row r="12" spans="1:141" x14ac:dyDescent="0.25">
      <c r="A12" s="23" t="s">
        <v>39</v>
      </c>
      <c r="B12" s="24">
        <f>SUM(C12:S12)</f>
        <v>343</v>
      </c>
      <c r="C12" s="1229">
        <v>185</v>
      </c>
      <c r="D12" s="1232">
        <v>71</v>
      </c>
      <c r="E12" s="1232">
        <v>67</v>
      </c>
      <c r="F12" s="1232">
        <v>20</v>
      </c>
      <c r="G12" s="1302">
        <v>0</v>
      </c>
      <c r="H12" s="1302">
        <v>0</v>
      </c>
      <c r="I12" s="1302">
        <v>0</v>
      </c>
      <c r="J12" s="1302">
        <v>0</v>
      </c>
      <c r="K12" s="1302">
        <v>0</v>
      </c>
      <c r="L12" s="1302">
        <v>0</v>
      </c>
      <c r="M12" s="1302">
        <v>0</v>
      </c>
      <c r="N12" s="1302">
        <v>0</v>
      </c>
      <c r="O12" s="1302">
        <v>0</v>
      </c>
      <c r="P12" s="1302">
        <v>0</v>
      </c>
      <c r="Q12" s="1302">
        <v>0</v>
      </c>
      <c r="R12" s="1302">
        <v>0</v>
      </c>
      <c r="S12" s="1303">
        <v>0</v>
      </c>
      <c r="T12" s="26">
        <v>343</v>
      </c>
      <c r="U12" s="27">
        <v>169</v>
      </c>
      <c r="V12" s="28">
        <v>174</v>
      </c>
      <c r="W12" s="23">
        <f>SUM(X12+Y12+Z12)</f>
        <v>109</v>
      </c>
      <c r="X12" s="27">
        <v>17</v>
      </c>
      <c r="Y12" s="29">
        <v>92</v>
      </c>
      <c r="Z12" s="28">
        <v>0</v>
      </c>
      <c r="AA12" s="1242">
        <f>SUM(AB12+AC12+AD12)</f>
        <v>4</v>
      </c>
      <c r="AB12" s="27">
        <v>0</v>
      </c>
      <c r="AC12" s="29">
        <v>4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1233</v>
      </c>
      <c r="C13" s="36">
        <v>0</v>
      </c>
      <c r="D13" s="37">
        <v>0</v>
      </c>
      <c r="E13" s="37">
        <v>0</v>
      </c>
      <c r="F13" s="37">
        <v>16</v>
      </c>
      <c r="G13" s="37">
        <v>29</v>
      </c>
      <c r="H13" s="37">
        <v>43</v>
      </c>
      <c r="I13" s="37">
        <v>57</v>
      </c>
      <c r="J13" s="37">
        <v>76</v>
      </c>
      <c r="K13" s="37">
        <v>102</v>
      </c>
      <c r="L13" s="37">
        <v>60</v>
      </c>
      <c r="M13" s="37">
        <v>97</v>
      </c>
      <c r="N13" s="37">
        <v>122</v>
      </c>
      <c r="O13" s="37">
        <v>131</v>
      </c>
      <c r="P13" s="37">
        <v>139</v>
      </c>
      <c r="Q13" s="37">
        <v>123</v>
      </c>
      <c r="R13" s="37">
        <v>106</v>
      </c>
      <c r="S13" s="32">
        <v>132</v>
      </c>
      <c r="T13" s="38">
        <v>1233</v>
      </c>
      <c r="U13" s="36">
        <v>434</v>
      </c>
      <c r="V13" s="32">
        <v>799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357</v>
      </c>
      <c r="AB13" s="36">
        <v>76</v>
      </c>
      <c r="AC13" s="40">
        <v>279</v>
      </c>
      <c r="AD13" s="32">
        <v>2</v>
      </c>
      <c r="AE13" s="31">
        <v>0</v>
      </c>
      <c r="AF13" s="32">
        <v>305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>
        <v>0</v>
      </c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0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2"/>
      <c r="T15" s="38">
        <v>0</v>
      </c>
      <c r="U15" s="36"/>
      <c r="V15" s="32"/>
      <c r="W15" s="35">
        <f t="shared" si="1"/>
        <v>0</v>
      </c>
      <c r="X15" s="36">
        <v>0</v>
      </c>
      <c r="Y15" s="37">
        <v>0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106</v>
      </c>
      <c r="C16" s="36">
        <v>0</v>
      </c>
      <c r="D16" s="37">
        <v>0</v>
      </c>
      <c r="E16" s="37">
        <v>0</v>
      </c>
      <c r="F16" s="37">
        <v>3</v>
      </c>
      <c r="G16" s="37">
        <v>4</v>
      </c>
      <c r="H16" s="37">
        <v>0</v>
      </c>
      <c r="I16" s="37">
        <v>0</v>
      </c>
      <c r="J16" s="37">
        <v>1</v>
      </c>
      <c r="K16" s="37">
        <v>1</v>
      </c>
      <c r="L16" s="37">
        <v>3</v>
      </c>
      <c r="M16" s="37">
        <v>3</v>
      </c>
      <c r="N16" s="37">
        <v>6</v>
      </c>
      <c r="O16" s="37">
        <v>8</v>
      </c>
      <c r="P16" s="37">
        <v>16</v>
      </c>
      <c r="Q16" s="37">
        <v>22</v>
      </c>
      <c r="R16" s="37">
        <v>16</v>
      </c>
      <c r="S16" s="32">
        <v>23</v>
      </c>
      <c r="T16" s="38">
        <v>106</v>
      </c>
      <c r="U16" s="36">
        <v>42</v>
      </c>
      <c r="V16" s="32">
        <v>64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34</v>
      </c>
      <c r="AB16" s="36">
        <v>26</v>
      </c>
      <c r="AC16" s="40">
        <v>7</v>
      </c>
      <c r="AD16" s="32">
        <v>1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88</v>
      </c>
      <c r="C17" s="36">
        <v>51</v>
      </c>
      <c r="D17" s="37">
        <v>21</v>
      </c>
      <c r="E17" s="37">
        <v>13</v>
      </c>
      <c r="F17" s="37">
        <v>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88</v>
      </c>
      <c r="U17" s="36">
        <v>38</v>
      </c>
      <c r="V17" s="32">
        <v>50</v>
      </c>
      <c r="W17" s="35">
        <f t="shared" si="1"/>
        <v>22</v>
      </c>
      <c r="X17" s="36">
        <v>15</v>
      </c>
      <c r="Y17" s="37">
        <v>7</v>
      </c>
      <c r="Z17" s="32">
        <v>0</v>
      </c>
      <c r="AA17" s="43">
        <f t="shared" si="2"/>
        <v>1</v>
      </c>
      <c r="AB17" s="36">
        <v>0</v>
      </c>
      <c r="AC17" s="40">
        <v>1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180</v>
      </c>
      <c r="C18" s="36">
        <v>0</v>
      </c>
      <c r="D18" s="37">
        <v>0</v>
      </c>
      <c r="E18" s="37">
        <v>0</v>
      </c>
      <c r="F18" s="37">
        <v>4</v>
      </c>
      <c r="G18" s="37">
        <v>0</v>
      </c>
      <c r="H18" s="37">
        <v>0</v>
      </c>
      <c r="I18" s="37">
        <v>2</v>
      </c>
      <c r="J18" s="37">
        <v>1</v>
      </c>
      <c r="K18" s="37">
        <v>3</v>
      </c>
      <c r="L18" s="37">
        <v>10</v>
      </c>
      <c r="M18" s="37">
        <v>10</v>
      </c>
      <c r="N18" s="37">
        <v>19</v>
      </c>
      <c r="O18" s="37">
        <v>28</v>
      </c>
      <c r="P18" s="37">
        <v>27</v>
      </c>
      <c r="Q18" s="37">
        <v>26</v>
      </c>
      <c r="R18" s="37">
        <v>24</v>
      </c>
      <c r="S18" s="32">
        <v>26</v>
      </c>
      <c r="T18" s="38">
        <v>180</v>
      </c>
      <c r="U18" s="36">
        <v>97</v>
      </c>
      <c r="V18" s="32">
        <v>83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71</v>
      </c>
      <c r="AB18" s="36">
        <v>26</v>
      </c>
      <c r="AC18" s="40">
        <v>45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145</v>
      </c>
      <c r="C20" s="36">
        <v>0</v>
      </c>
      <c r="D20" s="37">
        <v>0</v>
      </c>
      <c r="E20" s="37">
        <v>0</v>
      </c>
      <c r="F20" s="37">
        <v>4</v>
      </c>
      <c r="G20" s="37">
        <v>11</v>
      </c>
      <c r="H20" s="37">
        <v>1</v>
      </c>
      <c r="I20" s="37">
        <v>6</v>
      </c>
      <c r="J20" s="37">
        <v>11</v>
      </c>
      <c r="K20" s="37">
        <v>8</v>
      </c>
      <c r="L20" s="37">
        <v>15</v>
      </c>
      <c r="M20" s="37">
        <v>22</v>
      </c>
      <c r="N20" s="37">
        <v>18</v>
      </c>
      <c r="O20" s="37">
        <v>13</v>
      </c>
      <c r="P20" s="37">
        <v>15</v>
      </c>
      <c r="Q20" s="37">
        <v>12</v>
      </c>
      <c r="R20" s="37">
        <v>7</v>
      </c>
      <c r="S20" s="32">
        <v>2</v>
      </c>
      <c r="T20" s="38">
        <v>145</v>
      </c>
      <c r="U20" s="36">
        <v>29</v>
      </c>
      <c r="V20" s="32">
        <v>116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94</v>
      </c>
      <c r="AB20" s="36">
        <v>57</v>
      </c>
      <c r="AC20" s="40">
        <v>37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35</v>
      </c>
      <c r="C22" s="36">
        <v>0</v>
      </c>
      <c r="D22" s="37">
        <v>0</v>
      </c>
      <c r="E22" s="37">
        <v>0</v>
      </c>
      <c r="F22" s="37">
        <v>1</v>
      </c>
      <c r="G22" s="37">
        <v>3</v>
      </c>
      <c r="H22" s="37">
        <v>3</v>
      </c>
      <c r="I22" s="37">
        <v>1</v>
      </c>
      <c r="J22" s="37">
        <v>2</v>
      </c>
      <c r="K22" s="37">
        <v>1</v>
      </c>
      <c r="L22" s="37">
        <v>3</v>
      </c>
      <c r="M22" s="37">
        <v>0</v>
      </c>
      <c r="N22" s="37">
        <v>3</v>
      </c>
      <c r="O22" s="37">
        <v>6</v>
      </c>
      <c r="P22" s="37">
        <v>3</v>
      </c>
      <c r="Q22" s="37">
        <v>4</v>
      </c>
      <c r="R22" s="37">
        <v>5</v>
      </c>
      <c r="S22" s="32">
        <v>0</v>
      </c>
      <c r="T22" s="38">
        <v>35</v>
      </c>
      <c r="U22" s="36">
        <v>11</v>
      </c>
      <c r="V22" s="32">
        <v>24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17</v>
      </c>
      <c r="AB22" s="36">
        <v>11</v>
      </c>
      <c r="AC22" s="40">
        <v>6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>
        <v>0</v>
      </c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>
        <v>0</v>
      </c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>
        <v>0</v>
      </c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>
        <v>0</v>
      </c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>
        <v>0</v>
      </c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>
        <v>0</v>
      </c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>
        <v>0</v>
      </c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>
        <v>0</v>
      </c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>
        <v>0</v>
      </c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166</v>
      </c>
      <c r="C32" s="36">
        <v>7</v>
      </c>
      <c r="D32" s="37">
        <v>4</v>
      </c>
      <c r="E32" s="37">
        <v>4</v>
      </c>
      <c r="F32" s="37">
        <v>3</v>
      </c>
      <c r="G32" s="37">
        <v>2</v>
      </c>
      <c r="H32" s="37">
        <v>2</v>
      </c>
      <c r="I32" s="37">
        <v>6</v>
      </c>
      <c r="J32" s="37">
        <v>9</v>
      </c>
      <c r="K32" s="37">
        <v>4</v>
      </c>
      <c r="L32" s="37">
        <v>5</v>
      </c>
      <c r="M32" s="37">
        <v>9</v>
      </c>
      <c r="N32" s="37">
        <v>14</v>
      </c>
      <c r="O32" s="37">
        <v>17</v>
      </c>
      <c r="P32" s="37">
        <v>18</v>
      </c>
      <c r="Q32" s="37">
        <v>16</v>
      </c>
      <c r="R32" s="37">
        <v>18</v>
      </c>
      <c r="S32" s="32">
        <v>28</v>
      </c>
      <c r="T32" s="38">
        <v>166</v>
      </c>
      <c r="U32" s="36">
        <v>79</v>
      </c>
      <c r="V32" s="32">
        <v>87</v>
      </c>
      <c r="W32" s="35">
        <f t="shared" si="1"/>
        <v>6</v>
      </c>
      <c r="X32" s="36">
        <v>1</v>
      </c>
      <c r="Y32" s="37">
        <v>5</v>
      </c>
      <c r="Z32" s="32">
        <v>0</v>
      </c>
      <c r="AA32" s="43">
        <f t="shared" si="2"/>
        <v>74</v>
      </c>
      <c r="AB32" s="36">
        <v>27</v>
      </c>
      <c r="AC32" s="40">
        <v>47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>
        <v>0</v>
      </c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>
        <v>0</v>
      </c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>
        <v>0</v>
      </c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>
        <v>0</v>
      </c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>
        <v>0</v>
      </c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>
        <v>0</v>
      </c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151</v>
      </c>
      <c r="C39" s="46">
        <v>29</v>
      </c>
      <c r="D39" s="45">
        <v>48</v>
      </c>
      <c r="E39" s="45">
        <v>55</v>
      </c>
      <c r="F39" s="45">
        <v>19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151</v>
      </c>
      <c r="U39" s="36">
        <v>105</v>
      </c>
      <c r="V39" s="32">
        <v>46</v>
      </c>
      <c r="W39" s="35">
        <f>SUM(X39+Y39+Z39)</f>
        <v>34</v>
      </c>
      <c r="X39" s="36">
        <v>18</v>
      </c>
      <c r="Y39" s="37">
        <v>16</v>
      </c>
      <c r="Z39" s="32">
        <v>0</v>
      </c>
      <c r="AA39" s="43">
        <f>SUM(AB39+AC39+AD39)</f>
        <v>2</v>
      </c>
      <c r="AB39" s="36">
        <v>0</v>
      </c>
      <c r="AC39" s="40">
        <v>2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337</v>
      </c>
      <c r="C40" s="46">
        <v>0</v>
      </c>
      <c r="D40" s="45">
        <v>0</v>
      </c>
      <c r="E40" s="45">
        <v>0</v>
      </c>
      <c r="F40" s="37">
        <v>17</v>
      </c>
      <c r="G40" s="37">
        <v>10</v>
      </c>
      <c r="H40" s="37">
        <v>7</v>
      </c>
      <c r="I40" s="37">
        <v>6</v>
      </c>
      <c r="J40" s="37">
        <v>9</v>
      </c>
      <c r="K40" s="37">
        <v>14</v>
      </c>
      <c r="L40" s="37">
        <v>18</v>
      </c>
      <c r="M40" s="37">
        <v>16</v>
      </c>
      <c r="N40" s="37">
        <v>29</v>
      </c>
      <c r="O40" s="37">
        <v>36</v>
      </c>
      <c r="P40" s="37">
        <v>37</v>
      </c>
      <c r="Q40" s="37">
        <v>41</v>
      </c>
      <c r="R40" s="37">
        <v>41</v>
      </c>
      <c r="S40" s="32">
        <v>56</v>
      </c>
      <c r="T40" s="38">
        <v>337</v>
      </c>
      <c r="U40" s="36">
        <v>156</v>
      </c>
      <c r="V40" s="32">
        <v>181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240</v>
      </c>
      <c r="AB40" s="36">
        <v>152</v>
      </c>
      <c r="AC40" s="40">
        <v>88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59</v>
      </c>
      <c r="C42" s="46">
        <v>0</v>
      </c>
      <c r="D42" s="45">
        <v>3</v>
      </c>
      <c r="E42" s="45">
        <v>20</v>
      </c>
      <c r="F42" s="37">
        <v>36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59</v>
      </c>
      <c r="U42" s="36">
        <v>14</v>
      </c>
      <c r="V42" s="32">
        <v>45</v>
      </c>
      <c r="W42" s="35">
        <f>SUM(X42+Y42+Z42)</f>
        <v>4</v>
      </c>
      <c r="X42" s="36">
        <v>0</v>
      </c>
      <c r="Y42" s="37">
        <v>4</v>
      </c>
      <c r="Z42" s="32">
        <v>0</v>
      </c>
      <c r="AA42" s="43">
        <f>SUM(AB42+AC42+AD42)</f>
        <v>10</v>
      </c>
      <c r="AB42" s="36">
        <v>7</v>
      </c>
      <c r="AC42" s="40">
        <v>3</v>
      </c>
      <c r="AD42" s="32">
        <v>0</v>
      </c>
      <c r="AE42" s="31">
        <v>18</v>
      </c>
      <c r="AF42" s="32">
        <v>24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330</v>
      </c>
      <c r="C43" s="36">
        <v>0</v>
      </c>
      <c r="D43" s="37">
        <v>0</v>
      </c>
      <c r="E43" s="37">
        <v>0</v>
      </c>
      <c r="F43" s="37">
        <v>17</v>
      </c>
      <c r="G43" s="37">
        <v>25</v>
      </c>
      <c r="H43" s="37">
        <v>32</v>
      </c>
      <c r="I43" s="37">
        <v>23</v>
      </c>
      <c r="J43" s="37">
        <v>42</v>
      </c>
      <c r="K43" s="37">
        <v>32</v>
      </c>
      <c r="L43" s="37">
        <v>35</v>
      </c>
      <c r="M43" s="37">
        <v>24</v>
      </c>
      <c r="N43" s="37">
        <v>29</v>
      </c>
      <c r="O43" s="37">
        <v>32</v>
      </c>
      <c r="P43" s="37">
        <v>19</v>
      </c>
      <c r="Q43" s="37">
        <v>10</v>
      </c>
      <c r="R43" s="37">
        <v>8</v>
      </c>
      <c r="S43" s="32">
        <v>2</v>
      </c>
      <c r="T43" s="38">
        <v>330</v>
      </c>
      <c r="U43" s="36">
        <v>137</v>
      </c>
      <c r="V43" s="32">
        <v>193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58</v>
      </c>
      <c r="AB43" s="36">
        <v>15</v>
      </c>
      <c r="AC43" s="40">
        <v>43</v>
      </c>
      <c r="AD43" s="32">
        <v>0</v>
      </c>
      <c r="AE43" s="31">
        <v>0</v>
      </c>
      <c r="AF43" s="32">
        <v>96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148</v>
      </c>
      <c r="C44" s="36">
        <v>49</v>
      </c>
      <c r="D44" s="37">
        <v>80</v>
      </c>
      <c r="E44" s="37">
        <v>19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148</v>
      </c>
      <c r="U44" s="36">
        <v>121</v>
      </c>
      <c r="V44" s="32">
        <v>27</v>
      </c>
      <c r="W44" s="35">
        <f t="shared" si="10"/>
        <v>66</v>
      </c>
      <c r="X44" s="36">
        <v>42</v>
      </c>
      <c r="Y44" s="37">
        <v>24</v>
      </c>
      <c r="Z44" s="32">
        <v>0</v>
      </c>
      <c r="AA44" s="43">
        <f t="shared" ref="AA44:AA71" si="11">SUM(AB44+AC44+AD44)</f>
        <v>0</v>
      </c>
      <c r="AB44" s="36">
        <v>0</v>
      </c>
      <c r="AC44" s="40">
        <v>0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876</v>
      </c>
      <c r="C45" s="36">
        <v>0</v>
      </c>
      <c r="D45" s="37">
        <v>0</v>
      </c>
      <c r="E45" s="37">
        <v>0</v>
      </c>
      <c r="F45" s="37">
        <v>7</v>
      </c>
      <c r="G45" s="37">
        <v>17</v>
      </c>
      <c r="H45" s="37">
        <v>31</v>
      </c>
      <c r="I45" s="37">
        <v>40</v>
      </c>
      <c r="J45" s="37">
        <v>56</v>
      </c>
      <c r="K45" s="37">
        <v>56</v>
      </c>
      <c r="L45" s="37">
        <v>72</v>
      </c>
      <c r="M45" s="37">
        <v>71</v>
      </c>
      <c r="N45" s="37">
        <v>110</v>
      </c>
      <c r="O45" s="37">
        <v>95</v>
      </c>
      <c r="P45" s="37">
        <v>109</v>
      </c>
      <c r="Q45" s="37">
        <v>78</v>
      </c>
      <c r="R45" s="37">
        <v>76</v>
      </c>
      <c r="S45" s="32">
        <v>58</v>
      </c>
      <c r="T45" s="38">
        <v>876</v>
      </c>
      <c r="U45" s="36">
        <v>294</v>
      </c>
      <c r="V45" s="32">
        <v>582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320</v>
      </c>
      <c r="AB45" s="36">
        <v>185</v>
      </c>
      <c r="AC45" s="40">
        <v>135</v>
      </c>
      <c r="AD45" s="32">
        <v>0</v>
      </c>
      <c r="AE45" s="31">
        <v>0</v>
      </c>
      <c r="AF45" s="32">
        <v>0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>
        <v>0</v>
      </c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>
        <v>0</v>
      </c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>
        <v>0</v>
      </c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>
        <v>0</v>
      </c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>
        <v>0</v>
      </c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>
        <v>0</v>
      </c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79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1</v>
      </c>
      <c r="I52" s="37">
        <v>1</v>
      </c>
      <c r="J52" s="37">
        <v>0</v>
      </c>
      <c r="K52" s="37">
        <v>4</v>
      </c>
      <c r="L52" s="37">
        <v>1</v>
      </c>
      <c r="M52" s="37">
        <v>8</v>
      </c>
      <c r="N52" s="37">
        <v>8</v>
      </c>
      <c r="O52" s="37">
        <v>9</v>
      </c>
      <c r="P52" s="37">
        <v>11</v>
      </c>
      <c r="Q52" s="37">
        <v>15</v>
      </c>
      <c r="R52" s="37">
        <v>11</v>
      </c>
      <c r="S52" s="32">
        <v>10</v>
      </c>
      <c r="T52" s="38">
        <v>79</v>
      </c>
      <c r="U52" s="36">
        <v>29</v>
      </c>
      <c r="V52" s="32">
        <v>50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69</v>
      </c>
      <c r="AB52" s="36">
        <v>47</v>
      </c>
      <c r="AC52" s="40">
        <v>22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203</v>
      </c>
      <c r="C55" s="36">
        <v>0</v>
      </c>
      <c r="D55" s="37">
        <v>1</v>
      </c>
      <c r="E55" s="37">
        <v>0</v>
      </c>
      <c r="F55" s="37">
        <v>0</v>
      </c>
      <c r="G55" s="37">
        <v>0</v>
      </c>
      <c r="H55" s="37">
        <v>1</v>
      </c>
      <c r="I55" s="37">
        <v>2</v>
      </c>
      <c r="J55" s="37">
        <v>7</v>
      </c>
      <c r="K55" s="37">
        <v>6</v>
      </c>
      <c r="L55" s="37">
        <v>10</v>
      </c>
      <c r="M55" s="37">
        <v>13</v>
      </c>
      <c r="N55" s="37">
        <v>14</v>
      </c>
      <c r="O55" s="37">
        <v>25</v>
      </c>
      <c r="P55" s="37">
        <v>18</v>
      </c>
      <c r="Q55" s="37">
        <v>35</v>
      </c>
      <c r="R55" s="37">
        <v>31</v>
      </c>
      <c r="S55" s="32">
        <v>40</v>
      </c>
      <c r="T55" s="38">
        <v>203</v>
      </c>
      <c r="U55" s="36">
        <v>90</v>
      </c>
      <c r="V55" s="32">
        <v>113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110</v>
      </c>
      <c r="AB55" s="36">
        <v>4</v>
      </c>
      <c r="AC55" s="40">
        <v>106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177</v>
      </c>
      <c r="C56" s="36">
        <v>0</v>
      </c>
      <c r="D56" s="37">
        <v>0</v>
      </c>
      <c r="E56" s="37">
        <v>0</v>
      </c>
      <c r="F56" s="37">
        <v>5</v>
      </c>
      <c r="G56" s="37">
        <v>27</v>
      </c>
      <c r="H56" s="37">
        <v>37</v>
      </c>
      <c r="I56" s="37">
        <v>49</v>
      </c>
      <c r="J56" s="37">
        <v>51</v>
      </c>
      <c r="K56" s="37">
        <v>8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177</v>
      </c>
      <c r="U56" s="36">
        <v>0</v>
      </c>
      <c r="V56" s="32">
        <v>177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72</v>
      </c>
      <c r="AB56" s="36">
        <v>35</v>
      </c>
      <c r="AC56" s="40">
        <v>37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81</v>
      </c>
      <c r="C57" s="36">
        <v>1</v>
      </c>
      <c r="D57" s="37">
        <v>22</v>
      </c>
      <c r="E57" s="37">
        <v>32</v>
      </c>
      <c r="F57" s="37">
        <v>26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81</v>
      </c>
      <c r="U57" s="36">
        <v>1</v>
      </c>
      <c r="V57" s="32">
        <v>80</v>
      </c>
      <c r="W57" s="35">
        <f t="shared" si="10"/>
        <v>23</v>
      </c>
      <c r="X57" s="36">
        <v>6</v>
      </c>
      <c r="Y57" s="37">
        <v>17</v>
      </c>
      <c r="Z57" s="32">
        <v>0</v>
      </c>
      <c r="AA57" s="43">
        <f t="shared" si="11"/>
        <v>9</v>
      </c>
      <c r="AB57" s="36">
        <v>1</v>
      </c>
      <c r="AC57" s="40">
        <v>8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345</v>
      </c>
      <c r="C58" s="36">
        <v>0</v>
      </c>
      <c r="D58" s="37">
        <v>0</v>
      </c>
      <c r="E58" s="37">
        <v>0</v>
      </c>
      <c r="F58" s="37">
        <v>2</v>
      </c>
      <c r="G58" s="37">
        <v>9</v>
      </c>
      <c r="H58" s="37">
        <v>22</v>
      </c>
      <c r="I58" s="37">
        <v>37</v>
      </c>
      <c r="J58" s="37">
        <v>41</v>
      </c>
      <c r="K58" s="37">
        <v>45</v>
      </c>
      <c r="L58" s="37">
        <v>43</v>
      </c>
      <c r="M58" s="37">
        <v>41</v>
      </c>
      <c r="N58" s="37">
        <v>32</v>
      </c>
      <c r="O58" s="37">
        <v>24</v>
      </c>
      <c r="P58" s="37">
        <v>21</v>
      </c>
      <c r="Q58" s="37">
        <v>17</v>
      </c>
      <c r="R58" s="37">
        <v>8</v>
      </c>
      <c r="S58" s="32">
        <v>3</v>
      </c>
      <c r="T58" s="38">
        <v>345</v>
      </c>
      <c r="U58" s="36">
        <v>3</v>
      </c>
      <c r="V58" s="32">
        <v>342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124</v>
      </c>
      <c r="AB58" s="36">
        <v>79</v>
      </c>
      <c r="AC58" s="40">
        <v>44</v>
      </c>
      <c r="AD58" s="32">
        <v>1</v>
      </c>
      <c r="AE58" s="31">
        <v>0</v>
      </c>
      <c r="AF58" s="32">
        <v>87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1172</v>
      </c>
      <c r="C59" s="36">
        <v>6</v>
      </c>
      <c r="D59" s="37">
        <v>10</v>
      </c>
      <c r="E59" s="37">
        <v>7</v>
      </c>
      <c r="F59" s="37">
        <v>9</v>
      </c>
      <c r="G59" s="37">
        <v>1</v>
      </c>
      <c r="H59" s="37">
        <v>5</v>
      </c>
      <c r="I59" s="37">
        <v>6</v>
      </c>
      <c r="J59" s="37">
        <v>19</v>
      </c>
      <c r="K59" s="37">
        <v>14</v>
      </c>
      <c r="L59" s="37">
        <v>19</v>
      </c>
      <c r="M59" s="37">
        <v>48</v>
      </c>
      <c r="N59" s="37">
        <v>88</v>
      </c>
      <c r="O59" s="37">
        <v>132</v>
      </c>
      <c r="P59" s="37">
        <v>153</v>
      </c>
      <c r="Q59" s="37">
        <v>213</v>
      </c>
      <c r="R59" s="37">
        <v>230</v>
      </c>
      <c r="S59" s="32">
        <v>212</v>
      </c>
      <c r="T59" s="38">
        <v>1172</v>
      </c>
      <c r="U59" s="36">
        <v>462</v>
      </c>
      <c r="V59" s="32">
        <v>710</v>
      </c>
      <c r="W59" s="35">
        <f t="shared" si="10"/>
        <v>22</v>
      </c>
      <c r="X59" s="36">
        <v>10</v>
      </c>
      <c r="Y59" s="37">
        <v>12</v>
      </c>
      <c r="Z59" s="32">
        <v>0</v>
      </c>
      <c r="AA59" s="43">
        <f t="shared" si="11"/>
        <v>652</v>
      </c>
      <c r="AB59" s="36">
        <v>235</v>
      </c>
      <c r="AC59" s="40">
        <v>417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608</v>
      </c>
      <c r="C60" s="36">
        <v>32</v>
      </c>
      <c r="D60" s="37">
        <v>94</v>
      </c>
      <c r="E60" s="37">
        <v>36</v>
      </c>
      <c r="F60" s="37">
        <v>20</v>
      </c>
      <c r="G60" s="37">
        <v>9</v>
      </c>
      <c r="H60" s="37">
        <v>6</v>
      </c>
      <c r="I60" s="37">
        <v>4</v>
      </c>
      <c r="J60" s="37">
        <v>14</v>
      </c>
      <c r="K60" s="37">
        <v>10</v>
      </c>
      <c r="L60" s="37">
        <v>17</v>
      </c>
      <c r="M60" s="37">
        <v>16</v>
      </c>
      <c r="N60" s="37">
        <v>7</v>
      </c>
      <c r="O60" s="37">
        <v>19</v>
      </c>
      <c r="P60" s="37">
        <v>36</v>
      </c>
      <c r="Q60" s="37">
        <v>70</v>
      </c>
      <c r="R60" s="37">
        <v>87</v>
      </c>
      <c r="S60" s="32">
        <v>131</v>
      </c>
      <c r="T60" s="38">
        <v>608</v>
      </c>
      <c r="U60" s="36">
        <v>304</v>
      </c>
      <c r="V60" s="32">
        <v>304</v>
      </c>
      <c r="W60" s="35">
        <f t="shared" si="10"/>
        <v>134</v>
      </c>
      <c r="X60" s="36">
        <v>85</v>
      </c>
      <c r="Y60" s="37">
        <v>49</v>
      </c>
      <c r="Z60" s="32">
        <v>0</v>
      </c>
      <c r="AA60" s="43">
        <f t="shared" si="11"/>
        <v>397</v>
      </c>
      <c r="AB60" s="36">
        <v>109</v>
      </c>
      <c r="AC60" s="40">
        <v>288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256</v>
      </c>
      <c r="C61" s="36">
        <v>92</v>
      </c>
      <c r="D61" s="37">
        <v>55</v>
      </c>
      <c r="E61" s="37">
        <v>104</v>
      </c>
      <c r="F61" s="37">
        <v>5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256</v>
      </c>
      <c r="U61" s="36">
        <v>123</v>
      </c>
      <c r="V61" s="32">
        <v>133</v>
      </c>
      <c r="W61" s="35">
        <f t="shared" si="10"/>
        <v>114</v>
      </c>
      <c r="X61" s="36">
        <v>27</v>
      </c>
      <c r="Y61" s="37">
        <v>87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752</v>
      </c>
      <c r="C62" s="36">
        <v>0</v>
      </c>
      <c r="D62" s="37">
        <v>0</v>
      </c>
      <c r="E62" s="37">
        <v>2</v>
      </c>
      <c r="F62" s="37">
        <v>39</v>
      </c>
      <c r="G62" s="37">
        <v>13</v>
      </c>
      <c r="H62" s="37">
        <v>32</v>
      </c>
      <c r="I62" s="37">
        <v>37</v>
      </c>
      <c r="J62" s="37">
        <v>27</v>
      </c>
      <c r="K62" s="37">
        <v>33</v>
      </c>
      <c r="L62" s="37">
        <v>31</v>
      </c>
      <c r="M62" s="37">
        <v>75</v>
      </c>
      <c r="N62" s="37">
        <v>97</v>
      </c>
      <c r="O62" s="37">
        <v>96</v>
      </c>
      <c r="P62" s="37">
        <v>81</v>
      </c>
      <c r="Q62" s="37">
        <v>68</v>
      </c>
      <c r="R62" s="37">
        <v>69</v>
      </c>
      <c r="S62" s="32">
        <v>52</v>
      </c>
      <c r="T62" s="38">
        <v>752</v>
      </c>
      <c r="U62" s="36">
        <v>317</v>
      </c>
      <c r="V62" s="32">
        <v>435</v>
      </c>
      <c r="W62" s="35">
        <f>SUM(X62+Y62+Z62)</f>
        <v>0</v>
      </c>
      <c r="X62" s="36"/>
      <c r="Y62" s="37"/>
      <c r="Z62" s="32"/>
      <c r="AA62" s="43">
        <f t="shared" si="11"/>
        <v>257</v>
      </c>
      <c r="AB62" s="36">
        <v>102</v>
      </c>
      <c r="AC62" s="40">
        <v>155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497</v>
      </c>
      <c r="C64" s="36">
        <v>0</v>
      </c>
      <c r="D64" s="37">
        <v>0</v>
      </c>
      <c r="E64" s="37">
        <v>0</v>
      </c>
      <c r="F64" s="37">
        <v>4</v>
      </c>
      <c r="G64" s="37">
        <v>3</v>
      </c>
      <c r="H64" s="37">
        <v>10</v>
      </c>
      <c r="I64" s="37">
        <v>10</v>
      </c>
      <c r="J64" s="37">
        <v>14</v>
      </c>
      <c r="K64" s="37">
        <v>22</v>
      </c>
      <c r="L64" s="37">
        <v>30</v>
      </c>
      <c r="M64" s="37">
        <v>28</v>
      </c>
      <c r="N64" s="37">
        <v>65</v>
      </c>
      <c r="O64" s="37">
        <v>71</v>
      </c>
      <c r="P64" s="37">
        <v>90</v>
      </c>
      <c r="Q64" s="37">
        <v>56</v>
      </c>
      <c r="R64" s="37">
        <v>54</v>
      </c>
      <c r="S64" s="32">
        <v>40</v>
      </c>
      <c r="T64" s="38">
        <v>497</v>
      </c>
      <c r="U64" s="36">
        <v>366</v>
      </c>
      <c r="V64" s="32">
        <v>131</v>
      </c>
      <c r="W64" s="35">
        <f t="shared" si="10"/>
        <v>0</v>
      </c>
      <c r="X64" s="36"/>
      <c r="Y64" s="37"/>
      <c r="Z64" s="32"/>
      <c r="AA64" s="43">
        <f t="shared" si="11"/>
        <v>293</v>
      </c>
      <c r="AB64" s="36">
        <v>212</v>
      </c>
      <c r="AC64" s="40">
        <v>81</v>
      </c>
      <c r="AD64" s="32">
        <v>0</v>
      </c>
      <c r="AE64" s="31">
        <v>0</v>
      </c>
      <c r="AF64" s="32">
        <v>101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/>
      <c r="Y65" s="37"/>
      <c r="Z65" s="32"/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24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2</v>
      </c>
      <c r="O66" s="37">
        <v>6</v>
      </c>
      <c r="P66" s="37">
        <v>3</v>
      </c>
      <c r="Q66" s="37">
        <v>2</v>
      </c>
      <c r="R66" s="37">
        <v>3</v>
      </c>
      <c r="S66" s="32">
        <v>8</v>
      </c>
      <c r="T66" s="38">
        <v>24</v>
      </c>
      <c r="U66" s="36">
        <v>12</v>
      </c>
      <c r="V66" s="32">
        <v>12</v>
      </c>
      <c r="W66" s="35">
        <f t="shared" si="10"/>
        <v>0</v>
      </c>
      <c r="X66" s="36"/>
      <c r="Y66" s="37"/>
      <c r="Z66" s="32"/>
      <c r="AA66" s="43">
        <f t="shared" si="11"/>
        <v>16</v>
      </c>
      <c r="AB66" s="36">
        <v>0</v>
      </c>
      <c r="AC66" s="40">
        <v>16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>
        <v>0</v>
      </c>
      <c r="AC67" s="40">
        <v>0</v>
      </c>
      <c r="AD67" s="32">
        <v>0</v>
      </c>
      <c r="AE67" s="31">
        <v>0</v>
      </c>
      <c r="AF67" s="32">
        <v>0</v>
      </c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>
        <v>0</v>
      </c>
      <c r="AC68" s="40">
        <v>0</v>
      </c>
      <c r="AD68" s="32">
        <v>0</v>
      </c>
      <c r="AE68" s="31">
        <v>0</v>
      </c>
      <c r="AF68" s="32">
        <v>0</v>
      </c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>
        <v>0</v>
      </c>
      <c r="AC69" s="40">
        <v>0</v>
      </c>
      <c r="AD69" s="32">
        <v>0</v>
      </c>
      <c r="AE69" s="31">
        <v>0</v>
      </c>
      <c r="AF69" s="32">
        <v>0</v>
      </c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>
        <v>0</v>
      </c>
      <c r="AC70" s="40">
        <v>0</v>
      </c>
      <c r="AD70" s="32">
        <v>0</v>
      </c>
      <c r="AE70" s="31">
        <v>0</v>
      </c>
      <c r="AF70" s="32">
        <v>0</v>
      </c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>
        <v>0</v>
      </c>
      <c r="AC71" s="62">
        <v>0</v>
      </c>
      <c r="AD71" s="57">
        <v>0</v>
      </c>
      <c r="AE71" s="59">
        <v>0</v>
      </c>
      <c r="AF71" s="57">
        <v>0</v>
      </c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1198" t="s">
        <v>99</v>
      </c>
      <c r="B72" s="1199">
        <f t="shared" ref="B72:AA72" si="12">SUM(B12:B71)</f>
        <v>8391</v>
      </c>
      <c r="C72" s="65">
        <f>SUM(C12:C71)</f>
        <v>452</v>
      </c>
      <c r="D72" s="66">
        <f t="shared" si="12"/>
        <v>409</v>
      </c>
      <c r="E72" s="66">
        <f t="shared" si="12"/>
        <v>359</v>
      </c>
      <c r="F72" s="66">
        <f t="shared" si="12"/>
        <v>260</v>
      </c>
      <c r="G72" s="66">
        <f t="shared" si="12"/>
        <v>163</v>
      </c>
      <c r="H72" s="66">
        <f t="shared" si="12"/>
        <v>233</v>
      </c>
      <c r="I72" s="66">
        <f t="shared" si="12"/>
        <v>287</v>
      </c>
      <c r="J72" s="66">
        <f t="shared" si="12"/>
        <v>380</v>
      </c>
      <c r="K72" s="66">
        <f t="shared" si="12"/>
        <v>363</v>
      </c>
      <c r="L72" s="66">
        <f t="shared" si="12"/>
        <v>372</v>
      </c>
      <c r="M72" s="66">
        <f t="shared" si="12"/>
        <v>481</v>
      </c>
      <c r="N72" s="66">
        <f t="shared" si="12"/>
        <v>663</v>
      </c>
      <c r="O72" s="66">
        <f t="shared" si="12"/>
        <v>748</v>
      </c>
      <c r="P72" s="66">
        <f t="shared" si="12"/>
        <v>796</v>
      </c>
      <c r="Q72" s="66">
        <f t="shared" si="12"/>
        <v>808</v>
      </c>
      <c r="R72" s="66">
        <f t="shared" si="12"/>
        <v>794</v>
      </c>
      <c r="S72" s="67">
        <f t="shared" si="12"/>
        <v>823</v>
      </c>
      <c r="T72" s="68">
        <f t="shared" si="12"/>
        <v>8391</v>
      </c>
      <c r="U72" s="69">
        <f t="shared" si="12"/>
        <v>3433</v>
      </c>
      <c r="V72" s="67">
        <f t="shared" si="12"/>
        <v>4958</v>
      </c>
      <c r="W72" s="69">
        <f t="shared" si="12"/>
        <v>534</v>
      </c>
      <c r="X72" s="69">
        <f t="shared" si="12"/>
        <v>221</v>
      </c>
      <c r="Y72" s="66">
        <f t="shared" si="12"/>
        <v>313</v>
      </c>
      <c r="Z72" s="68">
        <f t="shared" si="12"/>
        <v>0</v>
      </c>
      <c r="AA72" s="70">
        <f t="shared" si="12"/>
        <v>3281</v>
      </c>
      <c r="AB72" s="69">
        <f>SUM(AB12:AB71)</f>
        <v>1406</v>
      </c>
      <c r="AC72" s="66">
        <f>SUM(AC12:AC71)</f>
        <v>1871</v>
      </c>
      <c r="AD72" s="67">
        <f>SUM(AD12:AD71)</f>
        <v>4</v>
      </c>
      <c r="AE72" s="71">
        <f>SUM(AE12:AE71)</f>
        <v>18</v>
      </c>
      <c r="AF72" s="72">
        <f>SUM(AF12:AF71)</f>
        <v>613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15" customHeight="1" x14ac:dyDescent="0.25">
      <c r="A74" s="1307" t="s">
        <v>101</v>
      </c>
      <c r="B74" s="1310" t="s">
        <v>102</v>
      </c>
      <c r="C74" s="539"/>
      <c r="D74" s="539"/>
      <c r="E74" s="1311"/>
      <c r="F74" s="1310" t="s">
        <v>103</v>
      </c>
      <c r="G74" s="539"/>
      <c r="H74" s="539"/>
      <c r="I74" s="1311"/>
      <c r="J74" s="539" t="s">
        <v>104</v>
      </c>
      <c r="K74" s="539"/>
      <c r="L74" s="539"/>
      <c r="M74" s="1311"/>
      <c r="N74" s="1203" t="s">
        <v>105</v>
      </c>
      <c r="O74" s="1312"/>
      <c r="P74" s="1205"/>
      <c r="Q74" s="1304" t="s">
        <v>106</v>
      </c>
      <c r="R74" s="1306"/>
      <c r="S74" s="1304" t="s">
        <v>107</v>
      </c>
      <c r="T74" s="1306"/>
      <c r="U74" s="1304" t="s">
        <v>108</v>
      </c>
      <c r="V74" s="1306"/>
      <c r="W74" s="1307" t="s">
        <v>109</v>
      </c>
      <c r="X74" s="1304" t="s">
        <v>110</v>
      </c>
      <c r="Y74" s="1306"/>
      <c r="Z74" s="1304" t="s">
        <v>111</v>
      </c>
      <c r="AA74" s="1306"/>
      <c r="AB74" s="1206" t="s">
        <v>112</v>
      </c>
      <c r="AC74" s="1207"/>
      <c r="AD74" s="1307" t="s">
        <v>113</v>
      </c>
      <c r="AE74" s="1313" t="s">
        <v>114</v>
      </c>
      <c r="AF74" s="1314"/>
      <c r="AG74" s="1210" t="s">
        <v>115</v>
      </c>
      <c r="AH74" s="1210"/>
      <c r="AI74" s="1210"/>
    </row>
    <row r="75" spans="1:66" ht="63" x14ac:dyDescent="0.25">
      <c r="A75" s="494"/>
      <c r="B75" s="1315" t="s">
        <v>32</v>
      </c>
      <c r="C75" s="1212" t="s">
        <v>33</v>
      </c>
      <c r="D75" s="1213" t="s">
        <v>116</v>
      </c>
      <c r="E75" s="1214" t="s">
        <v>36</v>
      </c>
      <c r="F75" s="1215" t="s">
        <v>32</v>
      </c>
      <c r="G75" s="1212" t="s">
        <v>33</v>
      </c>
      <c r="H75" s="1213" t="s">
        <v>116</v>
      </c>
      <c r="I75" s="1214" t="s">
        <v>36</v>
      </c>
      <c r="J75" s="1315" t="s">
        <v>32</v>
      </c>
      <c r="K75" s="1212" t="s">
        <v>33</v>
      </c>
      <c r="L75" s="1213" t="s">
        <v>116</v>
      </c>
      <c r="M75" s="1213" t="s">
        <v>36</v>
      </c>
      <c r="N75" s="80" t="s">
        <v>32</v>
      </c>
      <c r="O75" s="81" t="s">
        <v>11</v>
      </c>
      <c r="P75" s="82" t="s">
        <v>117</v>
      </c>
      <c r="Q75" s="1216" t="s">
        <v>37</v>
      </c>
      <c r="R75" s="1217" t="s">
        <v>38</v>
      </c>
      <c r="S75" s="1216" t="s">
        <v>37</v>
      </c>
      <c r="T75" s="1217" t="s">
        <v>38</v>
      </c>
      <c r="U75" s="1216" t="s">
        <v>118</v>
      </c>
      <c r="V75" s="1217" t="s">
        <v>119</v>
      </c>
      <c r="W75" s="494"/>
      <c r="X75" s="1216" t="s">
        <v>37</v>
      </c>
      <c r="Y75" s="1217" t="s">
        <v>38</v>
      </c>
      <c r="Z75" s="1218" t="s">
        <v>120</v>
      </c>
      <c r="AA75" s="1218" t="s">
        <v>121</v>
      </c>
      <c r="AB75" s="427" t="s">
        <v>122</v>
      </c>
      <c r="AC75" s="427" t="s">
        <v>123</v>
      </c>
      <c r="AD75" s="494"/>
      <c r="AE75" s="1219" t="s">
        <v>11</v>
      </c>
      <c r="AF75" s="1220" t="s">
        <v>117</v>
      </c>
      <c r="AG75" s="1221" t="s">
        <v>124</v>
      </c>
      <c r="AH75" s="1222" t="s">
        <v>125</v>
      </c>
      <c r="AI75" s="1223" t="s">
        <v>126</v>
      </c>
    </row>
    <row r="76" spans="1:66" x14ac:dyDescent="0.25">
      <c r="A76" s="23" t="s">
        <v>39</v>
      </c>
      <c r="B76" s="1316">
        <f>SUM(C76:E76)</f>
        <v>0</v>
      </c>
      <c r="C76" s="1317"/>
      <c r="D76" s="1318"/>
      <c r="E76" s="1318"/>
      <c r="F76" s="1316">
        <f>SUM(G76:I76)</f>
        <v>0</v>
      </c>
      <c r="G76" s="1317"/>
      <c r="H76" s="1318"/>
      <c r="I76" s="1318"/>
      <c r="J76" s="1316">
        <f>SUM(K76:M76)</f>
        <v>12</v>
      </c>
      <c r="K76" s="1317">
        <v>12</v>
      </c>
      <c r="L76" s="1318"/>
      <c r="M76" s="1319"/>
      <c r="N76" s="1228">
        <f>SUM(O76:P76)</f>
        <v>16</v>
      </c>
      <c r="O76" s="92">
        <v>16</v>
      </c>
      <c r="P76" s="93"/>
      <c r="Q76" s="31">
        <v>1</v>
      </c>
      <c r="R76" s="32"/>
      <c r="S76" s="1229">
        <v>12</v>
      </c>
      <c r="T76" s="1230">
        <v>1</v>
      </c>
      <c r="U76" s="1231">
        <v>17</v>
      </c>
      <c r="V76" s="1230">
        <v>16</v>
      </c>
      <c r="W76" s="94">
        <v>131</v>
      </c>
      <c r="X76" s="31">
        <v>0</v>
      </c>
      <c r="Y76" s="32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95"/>
      <c r="AF76" s="96"/>
      <c r="AG76" s="1229"/>
      <c r="AH76" s="1232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67</v>
      </c>
      <c r="K77" s="98">
        <v>64</v>
      </c>
      <c r="L77" s="99">
        <v>3</v>
      </c>
      <c r="M77" s="100"/>
      <c r="N77" s="101">
        <f t="shared" ref="N77:N135" si="14">SUM(O77:P77)</f>
        <v>75</v>
      </c>
      <c r="O77" s="102"/>
      <c r="P77" s="103">
        <v>75</v>
      </c>
      <c r="Q77" s="31">
        <v>0</v>
      </c>
      <c r="R77" s="32">
        <v>12</v>
      </c>
      <c r="S77" s="36">
        <v>0</v>
      </c>
      <c r="T77" s="32">
        <v>31</v>
      </c>
      <c r="U77" s="40">
        <v>40</v>
      </c>
      <c r="V77" s="32">
        <v>85</v>
      </c>
      <c r="W77" s="94">
        <v>1497</v>
      </c>
      <c r="X77" s="31">
        <v>0</v>
      </c>
      <c r="Y77" s="32">
        <v>23</v>
      </c>
      <c r="Z77" s="28">
        <v>0</v>
      </c>
      <c r="AA77" s="28">
        <v>0</v>
      </c>
      <c r="AB77" s="28">
        <v>30</v>
      </c>
      <c r="AC77" s="28">
        <v>0</v>
      </c>
      <c r="AD77" s="28">
        <v>0</v>
      </c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/>
      <c r="L78" s="37"/>
      <c r="M78" s="104"/>
      <c r="N78" s="101">
        <f t="shared" si="14"/>
        <v>0</v>
      </c>
      <c r="O78" s="40"/>
      <c r="P78" s="94"/>
      <c r="Q78" s="31"/>
      <c r="R78" s="32"/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/>
      <c r="L79" s="37"/>
      <c r="M79" s="104"/>
      <c r="N79" s="101">
        <f t="shared" si="14"/>
        <v>0</v>
      </c>
      <c r="O79" s="40"/>
      <c r="P79" s="94"/>
      <c r="Q79" s="31"/>
      <c r="R79" s="32"/>
      <c r="S79" s="36">
        <v>0</v>
      </c>
      <c r="T79" s="32">
        <v>0</v>
      </c>
      <c r="U79" s="40">
        <v>0</v>
      </c>
      <c r="V79" s="32">
        <v>0</v>
      </c>
      <c r="W79" s="94">
        <v>0</v>
      </c>
      <c r="X79" s="31">
        <v>0</v>
      </c>
      <c r="Y79" s="32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27</v>
      </c>
      <c r="K80" s="36">
        <v>22</v>
      </c>
      <c r="L80" s="37">
        <v>4</v>
      </c>
      <c r="M80" s="104">
        <v>1</v>
      </c>
      <c r="N80" s="101">
        <f t="shared" si="14"/>
        <v>31</v>
      </c>
      <c r="O80" s="40"/>
      <c r="P80" s="94">
        <v>31</v>
      </c>
      <c r="Q80" s="31"/>
      <c r="R80" s="32">
        <v>5</v>
      </c>
      <c r="S80" s="36">
        <v>0</v>
      </c>
      <c r="T80" s="32">
        <v>11</v>
      </c>
      <c r="U80" s="40">
        <v>6</v>
      </c>
      <c r="V80" s="32">
        <v>10</v>
      </c>
      <c r="W80" s="94">
        <v>49</v>
      </c>
      <c r="X80" s="31">
        <v>0</v>
      </c>
      <c r="Y80" s="32">
        <v>2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/>
      <c r="L81" s="37"/>
      <c r="M81" s="104"/>
      <c r="N81" s="101">
        <f t="shared" si="14"/>
        <v>0</v>
      </c>
      <c r="O81" s="40"/>
      <c r="P81" s="94"/>
      <c r="Q81" s="31"/>
      <c r="R81" s="32"/>
      <c r="S81" s="36">
        <v>7</v>
      </c>
      <c r="T81" s="32">
        <v>0</v>
      </c>
      <c r="U81" s="40">
        <v>0</v>
      </c>
      <c r="V81" s="32">
        <v>0</v>
      </c>
      <c r="W81" s="94">
        <v>90</v>
      </c>
      <c r="X81" s="31">
        <v>3</v>
      </c>
      <c r="Y81" s="32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31</v>
      </c>
      <c r="K82" s="36">
        <v>25</v>
      </c>
      <c r="L82" s="37">
        <v>6</v>
      </c>
      <c r="M82" s="104"/>
      <c r="N82" s="101">
        <f t="shared" si="14"/>
        <v>31</v>
      </c>
      <c r="O82" s="40">
        <v>0</v>
      </c>
      <c r="P82" s="94">
        <v>31</v>
      </c>
      <c r="Q82" s="31"/>
      <c r="R82" s="32">
        <v>3</v>
      </c>
      <c r="S82" s="36">
        <v>0</v>
      </c>
      <c r="T82" s="32">
        <v>17</v>
      </c>
      <c r="U82" s="40">
        <v>22</v>
      </c>
      <c r="V82" s="32">
        <v>14</v>
      </c>
      <c r="W82" s="94">
        <v>432</v>
      </c>
      <c r="X82" s="31">
        <v>0</v>
      </c>
      <c r="Y82" s="32">
        <v>0</v>
      </c>
      <c r="Z82" s="28">
        <v>0</v>
      </c>
      <c r="AA82" s="28">
        <v>0</v>
      </c>
      <c r="AB82" s="28">
        <v>34</v>
      </c>
      <c r="AC82" s="28">
        <v>0</v>
      </c>
      <c r="AD82" s="28">
        <v>0</v>
      </c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/>
      <c r="L83" s="37"/>
      <c r="M83" s="104"/>
      <c r="N83" s="101">
        <f t="shared" si="14"/>
        <v>0</v>
      </c>
      <c r="O83" s="40"/>
      <c r="P83" s="94"/>
      <c r="Q83" s="31"/>
      <c r="R83" s="32"/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62</v>
      </c>
      <c r="K84" s="36">
        <v>57</v>
      </c>
      <c r="L84" s="37">
        <v>5</v>
      </c>
      <c r="M84" s="104"/>
      <c r="N84" s="101">
        <f t="shared" si="14"/>
        <v>62</v>
      </c>
      <c r="O84" s="40">
        <v>1</v>
      </c>
      <c r="P84" s="94">
        <v>61</v>
      </c>
      <c r="Q84" s="31"/>
      <c r="R84" s="32">
        <v>2</v>
      </c>
      <c r="S84" s="36">
        <v>0</v>
      </c>
      <c r="T84" s="32">
        <v>7</v>
      </c>
      <c r="U84" s="40">
        <v>16</v>
      </c>
      <c r="V84" s="32">
        <v>3</v>
      </c>
      <c r="W84" s="94">
        <v>8</v>
      </c>
      <c r="X84" s="31">
        <v>0</v>
      </c>
      <c r="Y84" s="32">
        <v>0</v>
      </c>
      <c r="Z84" s="28">
        <v>0</v>
      </c>
      <c r="AA84" s="28">
        <v>0</v>
      </c>
      <c r="AB84" s="28">
        <v>74</v>
      </c>
      <c r="AC84" s="28">
        <v>0</v>
      </c>
      <c r="AD84" s="28">
        <v>0</v>
      </c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/>
      <c r="L85" s="37"/>
      <c r="M85" s="104"/>
      <c r="N85" s="101">
        <f t="shared" si="14"/>
        <v>0</v>
      </c>
      <c r="O85" s="40"/>
      <c r="P85" s="94"/>
      <c r="Q85" s="31"/>
      <c r="R85" s="32"/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14</v>
      </c>
      <c r="K86" s="36">
        <v>14</v>
      </c>
      <c r="L86" s="37"/>
      <c r="M86" s="104"/>
      <c r="N86" s="101">
        <f t="shared" si="14"/>
        <v>14</v>
      </c>
      <c r="O86" s="40"/>
      <c r="P86" s="94">
        <v>14</v>
      </c>
      <c r="Q86" s="31"/>
      <c r="R86" s="32">
        <v>2</v>
      </c>
      <c r="S86" s="36">
        <v>0</v>
      </c>
      <c r="T86" s="32">
        <v>7</v>
      </c>
      <c r="U86" s="40">
        <v>2</v>
      </c>
      <c r="V86" s="32">
        <v>1</v>
      </c>
      <c r="W86" s="94">
        <v>2</v>
      </c>
      <c r="X86" s="31">
        <v>0</v>
      </c>
      <c r="Y86" s="32">
        <v>1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/>
      <c r="L87" s="37"/>
      <c r="M87" s="104"/>
      <c r="N87" s="101">
        <f t="shared" si="14"/>
        <v>0</v>
      </c>
      <c r="O87" s="40"/>
      <c r="P87" s="94"/>
      <c r="Q87" s="31"/>
      <c r="R87" s="32"/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/>
      <c r="L88" s="37"/>
      <c r="M88" s="104"/>
      <c r="N88" s="101">
        <f t="shared" si="14"/>
        <v>0</v>
      </c>
      <c r="O88" s="40"/>
      <c r="P88" s="94"/>
      <c r="Q88" s="31"/>
      <c r="R88" s="32"/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/>
      <c r="L89" s="37"/>
      <c r="M89" s="104"/>
      <c r="N89" s="101">
        <f t="shared" si="14"/>
        <v>0</v>
      </c>
      <c r="O89" s="40"/>
      <c r="P89" s="94"/>
      <c r="Q89" s="31"/>
      <c r="R89" s="32"/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/>
      <c r="L90" s="37"/>
      <c r="M90" s="104"/>
      <c r="N90" s="101">
        <f t="shared" si="14"/>
        <v>0</v>
      </c>
      <c r="O90" s="40"/>
      <c r="P90" s="94"/>
      <c r="Q90" s="31"/>
      <c r="R90" s="32"/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/>
      <c r="L91" s="37"/>
      <c r="M91" s="104"/>
      <c r="N91" s="101">
        <f t="shared" si="14"/>
        <v>0</v>
      </c>
      <c r="O91" s="40"/>
      <c r="P91" s="94"/>
      <c r="Q91" s="31"/>
      <c r="R91" s="32"/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/>
      <c r="L92" s="37"/>
      <c r="M92" s="104"/>
      <c r="N92" s="101">
        <f t="shared" si="14"/>
        <v>0</v>
      </c>
      <c r="O92" s="40"/>
      <c r="P92" s="94"/>
      <c r="Q92" s="31"/>
      <c r="R92" s="32"/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/>
      <c r="L93" s="37"/>
      <c r="M93" s="104"/>
      <c r="N93" s="101">
        <f t="shared" si="14"/>
        <v>0</v>
      </c>
      <c r="O93" s="40"/>
      <c r="P93" s="94"/>
      <c r="Q93" s="31"/>
      <c r="R93" s="32"/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/>
      <c r="L94" s="37"/>
      <c r="M94" s="104"/>
      <c r="N94" s="101">
        <f t="shared" si="14"/>
        <v>0</v>
      </c>
      <c r="O94" s="40"/>
      <c r="P94" s="94"/>
      <c r="Q94" s="31"/>
      <c r="R94" s="32"/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/>
      <c r="L95" s="37"/>
      <c r="M95" s="104"/>
      <c r="N95" s="101">
        <f t="shared" si="14"/>
        <v>0</v>
      </c>
      <c r="O95" s="40"/>
      <c r="P95" s="94"/>
      <c r="Q95" s="31"/>
      <c r="R95" s="32"/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31</v>
      </c>
      <c r="K96" s="36">
        <v>27</v>
      </c>
      <c r="L96" s="37">
        <v>4</v>
      </c>
      <c r="M96" s="104"/>
      <c r="N96" s="101">
        <f t="shared" si="14"/>
        <v>32</v>
      </c>
      <c r="O96" s="40">
        <v>2</v>
      </c>
      <c r="P96" s="94">
        <v>30</v>
      </c>
      <c r="Q96" s="31"/>
      <c r="R96" s="32">
        <v>6</v>
      </c>
      <c r="S96" s="36">
        <v>6</v>
      </c>
      <c r="T96" s="32">
        <v>21</v>
      </c>
      <c r="U96" s="40">
        <v>9</v>
      </c>
      <c r="V96" s="32">
        <v>8</v>
      </c>
      <c r="W96" s="94">
        <v>4</v>
      </c>
      <c r="X96" s="31">
        <v>0</v>
      </c>
      <c r="Y96" s="32">
        <v>1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/>
      <c r="L97" s="37"/>
      <c r="M97" s="104"/>
      <c r="N97" s="101">
        <f t="shared" si="14"/>
        <v>0</v>
      </c>
      <c r="O97" s="40"/>
      <c r="P97" s="94"/>
      <c r="Q97" s="31"/>
      <c r="R97" s="32"/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/>
      <c r="L98" s="37"/>
      <c r="M98" s="104"/>
      <c r="N98" s="101">
        <f t="shared" si="14"/>
        <v>0</v>
      </c>
      <c r="O98" s="40"/>
      <c r="P98" s="94"/>
      <c r="Q98" s="31"/>
      <c r="R98" s="32"/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/>
      <c r="L99" s="37"/>
      <c r="M99" s="104"/>
      <c r="N99" s="101">
        <f t="shared" si="14"/>
        <v>0</v>
      </c>
      <c r="O99" s="40"/>
      <c r="P99" s="94"/>
      <c r="Q99" s="31"/>
      <c r="R99" s="32"/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/>
      <c r="L100" s="37"/>
      <c r="M100" s="104"/>
      <c r="N100" s="101">
        <f t="shared" si="14"/>
        <v>0</v>
      </c>
      <c r="O100" s="40"/>
      <c r="P100" s="94"/>
      <c r="Q100" s="31"/>
      <c r="R100" s="32"/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/>
      <c r="L101" s="37"/>
      <c r="M101" s="104"/>
      <c r="N101" s="101">
        <f t="shared" si="14"/>
        <v>0</v>
      </c>
      <c r="O101" s="40"/>
      <c r="P101" s="94"/>
      <c r="Q101" s="31"/>
      <c r="R101" s="32"/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/>
      <c r="L102" s="37"/>
      <c r="M102" s="104"/>
      <c r="N102" s="101">
        <f t="shared" si="14"/>
        <v>0</v>
      </c>
      <c r="O102" s="40"/>
      <c r="P102" s="94"/>
      <c r="Q102" s="31"/>
      <c r="R102" s="32"/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20</v>
      </c>
      <c r="K103" s="36">
        <v>18</v>
      </c>
      <c r="L103" s="37">
        <v>2</v>
      </c>
      <c r="M103" s="104"/>
      <c r="N103" s="101">
        <f t="shared" si="14"/>
        <v>20</v>
      </c>
      <c r="O103" s="40">
        <v>20</v>
      </c>
      <c r="P103" s="94"/>
      <c r="Q103" s="31"/>
      <c r="R103" s="32"/>
      <c r="S103" s="36">
        <v>1</v>
      </c>
      <c r="T103" s="32">
        <v>2</v>
      </c>
      <c r="U103" s="40">
        <v>0</v>
      </c>
      <c r="V103" s="32">
        <v>0</v>
      </c>
      <c r="W103" s="94">
        <v>153</v>
      </c>
      <c r="X103" s="31">
        <v>1</v>
      </c>
      <c r="Y103" s="32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153</v>
      </c>
      <c r="K104" s="106">
        <v>142</v>
      </c>
      <c r="L104" s="107">
        <v>11</v>
      </c>
      <c r="M104" s="108"/>
      <c r="N104" s="101">
        <f t="shared" si="14"/>
        <v>164</v>
      </c>
      <c r="O104" s="92">
        <v>3</v>
      </c>
      <c r="P104" s="93">
        <v>161</v>
      </c>
      <c r="Q104" s="31">
        <v>2</v>
      </c>
      <c r="R104" s="32">
        <v>45</v>
      </c>
      <c r="S104" s="36">
        <v>0</v>
      </c>
      <c r="T104" s="32">
        <v>81</v>
      </c>
      <c r="U104" s="40">
        <v>34</v>
      </c>
      <c r="V104" s="32">
        <v>7</v>
      </c>
      <c r="W104" s="94">
        <v>58</v>
      </c>
      <c r="X104" s="31">
        <v>0</v>
      </c>
      <c r="Y104" s="32">
        <v>52</v>
      </c>
      <c r="Z104" s="28">
        <v>0</v>
      </c>
      <c r="AA104" s="28">
        <v>0</v>
      </c>
      <c r="AB104" s="28">
        <v>168</v>
      </c>
      <c r="AC104" s="28">
        <v>0</v>
      </c>
      <c r="AD104" s="28">
        <v>0</v>
      </c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/>
      <c r="L105" s="37"/>
      <c r="M105" s="104"/>
      <c r="N105" s="101">
        <f t="shared" si="14"/>
        <v>0</v>
      </c>
      <c r="O105" s="40"/>
      <c r="P105" s="94"/>
      <c r="Q105" s="31"/>
      <c r="R105" s="32"/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/>
      <c r="L106" s="37"/>
      <c r="M106" s="104"/>
      <c r="N106" s="101">
        <f t="shared" si="14"/>
        <v>0</v>
      </c>
      <c r="O106" s="40"/>
      <c r="P106" s="94"/>
      <c r="Q106" s="31"/>
      <c r="R106" s="32"/>
      <c r="S106" s="36">
        <v>2</v>
      </c>
      <c r="T106" s="32">
        <v>8</v>
      </c>
      <c r="U106" s="40">
        <v>0</v>
      </c>
      <c r="V106" s="32">
        <v>0</v>
      </c>
      <c r="W106" s="94">
        <v>7</v>
      </c>
      <c r="X106" s="31">
        <v>4</v>
      </c>
      <c r="Y106" s="32">
        <v>4</v>
      </c>
      <c r="Z106" s="28">
        <v>0</v>
      </c>
      <c r="AA106" s="28">
        <v>0</v>
      </c>
      <c r="AB106" s="28">
        <v>0</v>
      </c>
      <c r="AC106" s="28">
        <v>0</v>
      </c>
      <c r="AD106" s="28">
        <v>0</v>
      </c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/>
      <c r="L107" s="37"/>
      <c r="M107" s="104"/>
      <c r="N107" s="101">
        <f t="shared" si="14"/>
        <v>0</v>
      </c>
      <c r="O107" s="40"/>
      <c r="P107" s="94"/>
      <c r="Q107" s="31"/>
      <c r="R107" s="32"/>
      <c r="S107" s="36">
        <v>0</v>
      </c>
      <c r="T107" s="32">
        <v>9</v>
      </c>
      <c r="U107" s="40">
        <v>6</v>
      </c>
      <c r="V107" s="32">
        <v>19</v>
      </c>
      <c r="W107" s="94">
        <v>322</v>
      </c>
      <c r="X107" s="31">
        <v>0</v>
      </c>
      <c r="Y107" s="32">
        <v>9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95"/>
      <c r="AF107" s="96"/>
      <c r="AG107" s="27">
        <v>5</v>
      </c>
      <c r="AH107" s="29">
        <v>16</v>
      </c>
      <c r="AI107" s="26">
        <v>16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44</v>
      </c>
      <c r="K108" s="27">
        <v>42</v>
      </c>
      <c r="L108" s="29">
        <v>2</v>
      </c>
      <c r="M108" s="110"/>
      <c r="N108" s="101">
        <f t="shared" si="14"/>
        <v>45</v>
      </c>
      <c r="O108" s="111">
        <v>45</v>
      </c>
      <c r="P108" s="112"/>
      <c r="Q108" s="31">
        <v>3</v>
      </c>
      <c r="R108" s="32"/>
      <c r="S108" s="36">
        <v>37</v>
      </c>
      <c r="T108" s="32">
        <v>0</v>
      </c>
      <c r="U108" s="40">
        <v>13</v>
      </c>
      <c r="V108" s="32">
        <v>12</v>
      </c>
      <c r="W108" s="94">
        <v>1</v>
      </c>
      <c r="X108" s="31">
        <v>0</v>
      </c>
      <c r="Y108" s="32">
        <v>0</v>
      </c>
      <c r="Z108" s="28">
        <v>0</v>
      </c>
      <c r="AA108" s="28">
        <v>0</v>
      </c>
      <c r="AB108" s="28">
        <v>9</v>
      </c>
      <c r="AC108" s="28">
        <v>0</v>
      </c>
      <c r="AD108" s="28">
        <v>0</v>
      </c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190</v>
      </c>
      <c r="K109" s="106">
        <v>181</v>
      </c>
      <c r="L109" s="107">
        <v>9</v>
      </c>
      <c r="M109" s="108"/>
      <c r="N109" s="101">
        <f t="shared" si="14"/>
        <v>193</v>
      </c>
      <c r="O109" s="92"/>
      <c r="P109" s="93">
        <v>193</v>
      </c>
      <c r="Q109" s="31"/>
      <c r="R109" s="32">
        <v>10</v>
      </c>
      <c r="S109" s="36">
        <v>0</v>
      </c>
      <c r="T109" s="32">
        <v>80</v>
      </c>
      <c r="U109" s="40">
        <v>0</v>
      </c>
      <c r="V109" s="32">
        <v>0</v>
      </c>
      <c r="W109" s="38">
        <v>78</v>
      </c>
      <c r="X109" s="31">
        <v>0</v>
      </c>
      <c r="Y109" s="32">
        <v>24</v>
      </c>
      <c r="Z109" s="28">
        <v>0</v>
      </c>
      <c r="AA109" s="28">
        <v>0</v>
      </c>
      <c r="AB109" s="28">
        <v>168</v>
      </c>
      <c r="AC109" s="28">
        <v>0</v>
      </c>
      <c r="AD109" s="28">
        <v>0</v>
      </c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/>
      <c r="L110" s="37"/>
      <c r="M110" s="104"/>
      <c r="N110" s="101">
        <f t="shared" si="14"/>
        <v>0</v>
      </c>
      <c r="O110" s="40"/>
      <c r="P110" s="94"/>
      <c r="Q110" s="31"/>
      <c r="R110" s="32"/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/>
      <c r="L111" s="107"/>
      <c r="M111" s="108"/>
      <c r="N111" s="101">
        <f t="shared" si="14"/>
        <v>0</v>
      </c>
      <c r="O111" s="92"/>
      <c r="P111" s="93"/>
      <c r="Q111" s="31"/>
      <c r="R111" s="32"/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/>
      <c r="L112" s="37"/>
      <c r="M112" s="104"/>
      <c r="N112" s="101">
        <f t="shared" si="14"/>
        <v>0</v>
      </c>
      <c r="O112" s="40"/>
      <c r="P112" s="94"/>
      <c r="Q112" s="31"/>
      <c r="R112" s="32"/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/>
      <c r="L113" s="37"/>
      <c r="M113" s="104"/>
      <c r="N113" s="101">
        <f t="shared" si="14"/>
        <v>0</v>
      </c>
      <c r="O113" s="40"/>
      <c r="P113" s="94"/>
      <c r="Q113" s="31"/>
      <c r="R113" s="32"/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/>
      <c r="L114" s="107"/>
      <c r="M114" s="108"/>
      <c r="N114" s="101">
        <f t="shared" si="14"/>
        <v>0</v>
      </c>
      <c r="O114" s="92"/>
      <c r="P114" s="93"/>
      <c r="Q114" s="31"/>
      <c r="R114" s="32"/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1</v>
      </c>
      <c r="K115" s="36">
        <v>1</v>
      </c>
      <c r="L115" s="37"/>
      <c r="M115" s="104"/>
      <c r="N115" s="101">
        <f t="shared" si="14"/>
        <v>1</v>
      </c>
      <c r="O115" s="40"/>
      <c r="P115" s="94">
        <v>1</v>
      </c>
      <c r="Q115" s="31"/>
      <c r="R115" s="32"/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21</v>
      </c>
      <c r="Z115" s="28">
        <v>0</v>
      </c>
      <c r="AA115" s="28">
        <v>0</v>
      </c>
      <c r="AB115" s="28">
        <v>17</v>
      </c>
      <c r="AC115" s="28">
        <v>0</v>
      </c>
      <c r="AD115" s="28">
        <v>0</v>
      </c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46</v>
      </c>
      <c r="K116" s="98">
        <v>42</v>
      </c>
      <c r="L116" s="99">
        <v>4</v>
      </c>
      <c r="M116" s="100"/>
      <c r="N116" s="101">
        <f t="shared" si="14"/>
        <v>51</v>
      </c>
      <c r="O116" s="102"/>
      <c r="P116" s="103">
        <v>51</v>
      </c>
      <c r="Q116" s="31">
        <v>0</v>
      </c>
      <c r="R116" s="32">
        <v>2</v>
      </c>
      <c r="S116" s="36">
        <v>0</v>
      </c>
      <c r="T116" s="32">
        <v>2</v>
      </c>
      <c r="U116" s="40">
        <v>4</v>
      </c>
      <c r="V116" s="32">
        <v>1</v>
      </c>
      <c r="W116" s="94">
        <v>0</v>
      </c>
      <c r="X116" s="31">
        <v>0</v>
      </c>
      <c r="Y116" s="32">
        <v>2</v>
      </c>
      <c r="Z116" s="113">
        <v>0</v>
      </c>
      <c r="AA116" s="32">
        <v>0</v>
      </c>
      <c r="AB116" s="28">
        <v>60</v>
      </c>
      <c r="AC116" s="28">
        <v>0</v>
      </c>
      <c r="AD116" s="28">
        <v>0</v>
      </c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/>
      <c r="L117" s="99"/>
      <c r="M117" s="100"/>
      <c r="N117" s="101">
        <f t="shared" si="14"/>
        <v>0</v>
      </c>
      <c r="O117" s="102"/>
      <c r="P117" s="103"/>
      <c r="Q117" s="31"/>
      <c r="R117" s="32"/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>
        <v>0</v>
      </c>
      <c r="AA117" s="32">
        <v>0</v>
      </c>
      <c r="AB117" s="28">
        <v>0</v>
      </c>
      <c r="AC117" s="28">
        <v>0</v>
      </c>
      <c r="AD117" s="28">
        <v>0</v>
      </c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/>
      <c r="L118" s="99"/>
      <c r="M118" s="100"/>
      <c r="N118" s="101">
        <f t="shared" si="14"/>
        <v>0</v>
      </c>
      <c r="O118" s="102"/>
      <c r="P118" s="103"/>
      <c r="Q118" s="31"/>
      <c r="R118" s="32"/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>
        <v>0</v>
      </c>
      <c r="AA118" s="32">
        <v>0</v>
      </c>
      <c r="AB118" s="28">
        <v>0</v>
      </c>
      <c r="AC118" s="28">
        <v>0</v>
      </c>
      <c r="AD118" s="28">
        <v>0</v>
      </c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10</v>
      </c>
      <c r="K119" s="98">
        <v>4</v>
      </c>
      <c r="L119" s="99">
        <v>6</v>
      </c>
      <c r="M119" s="100"/>
      <c r="N119" s="101">
        <f t="shared" si="14"/>
        <v>10</v>
      </c>
      <c r="O119" s="102">
        <v>0</v>
      </c>
      <c r="P119" s="103">
        <v>10</v>
      </c>
      <c r="Q119" s="31"/>
      <c r="R119" s="32"/>
      <c r="S119" s="36">
        <v>0</v>
      </c>
      <c r="T119" s="32">
        <v>0</v>
      </c>
      <c r="U119" s="40">
        <v>0</v>
      </c>
      <c r="V119" s="32">
        <v>0</v>
      </c>
      <c r="W119" s="94">
        <v>48</v>
      </c>
      <c r="X119" s="31">
        <v>0</v>
      </c>
      <c r="Y119" s="32">
        <v>1</v>
      </c>
      <c r="Z119" s="113">
        <v>0</v>
      </c>
      <c r="AA119" s="32">
        <v>0</v>
      </c>
      <c r="AB119" s="28">
        <v>0</v>
      </c>
      <c r="AC119" s="28">
        <v>0</v>
      </c>
      <c r="AD119" s="28">
        <v>0</v>
      </c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33</v>
      </c>
      <c r="K120" s="98">
        <v>33</v>
      </c>
      <c r="L120" s="99"/>
      <c r="M120" s="100"/>
      <c r="N120" s="101">
        <f t="shared" si="14"/>
        <v>33</v>
      </c>
      <c r="O120" s="102"/>
      <c r="P120" s="103">
        <v>33</v>
      </c>
      <c r="Q120" s="31"/>
      <c r="R120" s="32">
        <v>6</v>
      </c>
      <c r="S120" s="36">
        <v>0</v>
      </c>
      <c r="T120" s="32">
        <v>6</v>
      </c>
      <c r="U120" s="40">
        <v>23</v>
      </c>
      <c r="V120" s="32">
        <v>35</v>
      </c>
      <c r="W120" s="94">
        <v>3</v>
      </c>
      <c r="X120" s="31">
        <v>0</v>
      </c>
      <c r="Y120" s="32">
        <v>2</v>
      </c>
      <c r="Z120" s="113">
        <v>0</v>
      </c>
      <c r="AA120" s="32">
        <v>0</v>
      </c>
      <c r="AB120" s="28">
        <v>0</v>
      </c>
      <c r="AC120" s="28">
        <v>0</v>
      </c>
      <c r="AD120" s="28">
        <v>0</v>
      </c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8</v>
      </c>
      <c r="K121" s="98">
        <v>6</v>
      </c>
      <c r="L121" s="99">
        <v>2</v>
      </c>
      <c r="M121" s="100"/>
      <c r="N121" s="101">
        <f t="shared" si="14"/>
        <v>8</v>
      </c>
      <c r="O121" s="102">
        <v>8</v>
      </c>
      <c r="P121" s="103"/>
      <c r="Q121" s="31"/>
      <c r="R121" s="32"/>
      <c r="S121" s="36">
        <v>5</v>
      </c>
      <c r="T121" s="32">
        <v>3</v>
      </c>
      <c r="U121" s="40">
        <v>0</v>
      </c>
      <c r="V121" s="32">
        <v>0</v>
      </c>
      <c r="W121" s="94">
        <v>4</v>
      </c>
      <c r="X121" s="31">
        <v>0</v>
      </c>
      <c r="Y121" s="32">
        <v>3</v>
      </c>
      <c r="Z121" s="113">
        <v>0</v>
      </c>
      <c r="AA121" s="32">
        <v>0</v>
      </c>
      <c r="AB121" s="28">
        <v>0</v>
      </c>
      <c r="AC121" s="28">
        <v>0</v>
      </c>
      <c r="AD121" s="28">
        <v>0</v>
      </c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79</v>
      </c>
      <c r="K122" s="98">
        <v>72</v>
      </c>
      <c r="L122" s="99">
        <v>6</v>
      </c>
      <c r="M122" s="100">
        <v>1</v>
      </c>
      <c r="N122" s="101">
        <f t="shared" si="14"/>
        <v>88</v>
      </c>
      <c r="O122" s="102">
        <v>1</v>
      </c>
      <c r="P122" s="103">
        <v>87</v>
      </c>
      <c r="Q122" s="31"/>
      <c r="R122" s="32">
        <v>18</v>
      </c>
      <c r="S122" s="36">
        <v>0</v>
      </c>
      <c r="T122" s="32">
        <v>40</v>
      </c>
      <c r="U122" s="40">
        <v>55</v>
      </c>
      <c r="V122" s="32">
        <v>48</v>
      </c>
      <c r="W122" s="94">
        <v>21</v>
      </c>
      <c r="X122" s="31">
        <v>0</v>
      </c>
      <c r="Y122" s="32">
        <v>0</v>
      </c>
      <c r="Z122" s="113">
        <v>0</v>
      </c>
      <c r="AA122" s="32">
        <v>0</v>
      </c>
      <c r="AB122" s="28">
        <v>62</v>
      </c>
      <c r="AC122" s="28">
        <v>0</v>
      </c>
      <c r="AD122" s="28">
        <v>0</v>
      </c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293</v>
      </c>
      <c r="K123" s="98">
        <v>244</v>
      </c>
      <c r="L123" s="99">
        <v>49</v>
      </c>
      <c r="M123" s="100"/>
      <c r="N123" s="101">
        <f t="shared" si="14"/>
        <v>295</v>
      </c>
      <c r="O123" s="102">
        <v>15</v>
      </c>
      <c r="P123" s="103">
        <v>280</v>
      </c>
      <c r="Q123" s="31">
        <v>8</v>
      </c>
      <c r="R123" s="32">
        <v>87</v>
      </c>
      <c r="S123" s="36">
        <v>8</v>
      </c>
      <c r="T123" s="32">
        <v>87</v>
      </c>
      <c r="U123" s="40">
        <v>43</v>
      </c>
      <c r="V123" s="32">
        <v>6</v>
      </c>
      <c r="W123" s="94">
        <v>68</v>
      </c>
      <c r="X123" s="31">
        <v>0</v>
      </c>
      <c r="Y123" s="32">
        <v>0</v>
      </c>
      <c r="Z123" s="113">
        <v>0</v>
      </c>
      <c r="AA123" s="32">
        <v>0</v>
      </c>
      <c r="AB123" s="28">
        <v>1013</v>
      </c>
      <c r="AC123" s="28">
        <v>0</v>
      </c>
      <c r="AD123" s="28">
        <v>0</v>
      </c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244</v>
      </c>
      <c r="K124" s="36">
        <v>188</v>
      </c>
      <c r="L124" s="37">
        <v>56</v>
      </c>
      <c r="M124" s="104"/>
      <c r="N124" s="101">
        <f t="shared" si="14"/>
        <v>250</v>
      </c>
      <c r="O124" s="40">
        <v>115</v>
      </c>
      <c r="P124" s="94">
        <v>135</v>
      </c>
      <c r="Q124" s="31">
        <v>22</v>
      </c>
      <c r="R124" s="32">
        <v>22</v>
      </c>
      <c r="S124" s="36">
        <v>22</v>
      </c>
      <c r="T124" s="32">
        <v>39</v>
      </c>
      <c r="U124" s="40">
        <v>87</v>
      </c>
      <c r="V124" s="32">
        <v>13</v>
      </c>
      <c r="W124" s="94">
        <v>8</v>
      </c>
      <c r="X124" s="31">
        <v>0</v>
      </c>
      <c r="Y124" s="32">
        <v>10</v>
      </c>
      <c r="Z124" s="113">
        <v>0</v>
      </c>
      <c r="AA124" s="32">
        <v>0</v>
      </c>
      <c r="AB124" s="28">
        <v>355</v>
      </c>
      <c r="AC124" s="28">
        <v>0</v>
      </c>
      <c r="AD124" s="28">
        <v>93</v>
      </c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20</v>
      </c>
      <c r="K125" s="36">
        <v>20</v>
      </c>
      <c r="L125" s="37"/>
      <c r="M125" s="104"/>
      <c r="N125" s="101">
        <f t="shared" si="14"/>
        <v>20</v>
      </c>
      <c r="O125" s="40">
        <v>20</v>
      </c>
      <c r="P125" s="94"/>
      <c r="Q125" s="31">
        <v>2</v>
      </c>
      <c r="R125" s="32"/>
      <c r="S125" s="36">
        <v>30</v>
      </c>
      <c r="T125" s="32">
        <v>2</v>
      </c>
      <c r="U125" s="40">
        <v>8</v>
      </c>
      <c r="V125" s="32">
        <v>4</v>
      </c>
      <c r="W125" s="94">
        <v>0</v>
      </c>
      <c r="X125" s="31">
        <v>0</v>
      </c>
      <c r="Y125" s="32">
        <v>4</v>
      </c>
      <c r="Z125" s="113">
        <v>0</v>
      </c>
      <c r="AA125" s="32">
        <v>0</v>
      </c>
      <c r="AB125" s="28">
        <v>0</v>
      </c>
      <c r="AC125" s="28">
        <v>0</v>
      </c>
      <c r="AD125" s="28">
        <v>0</v>
      </c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107</v>
      </c>
      <c r="K126" s="106">
        <v>91</v>
      </c>
      <c r="L126" s="107">
        <v>16</v>
      </c>
      <c r="M126" s="108"/>
      <c r="N126" s="101">
        <f t="shared" si="14"/>
        <v>125</v>
      </c>
      <c r="O126" s="92">
        <v>9</v>
      </c>
      <c r="P126" s="93">
        <v>116</v>
      </c>
      <c r="Q126" s="31"/>
      <c r="R126" s="32">
        <v>16</v>
      </c>
      <c r="S126" s="36">
        <v>0</v>
      </c>
      <c r="T126" s="32">
        <v>61</v>
      </c>
      <c r="U126" s="40">
        <v>39</v>
      </c>
      <c r="V126" s="32">
        <v>40</v>
      </c>
      <c r="W126" s="94">
        <v>27</v>
      </c>
      <c r="X126" s="31">
        <v>0</v>
      </c>
      <c r="Y126" s="32">
        <v>37</v>
      </c>
      <c r="Z126" s="113">
        <v>0</v>
      </c>
      <c r="AA126" s="32">
        <v>0</v>
      </c>
      <c r="AB126" s="28">
        <v>13</v>
      </c>
      <c r="AC126" s="28">
        <v>0</v>
      </c>
      <c r="AD126" s="28">
        <v>0</v>
      </c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/>
      <c r="L127" s="99"/>
      <c r="M127" s="100"/>
      <c r="N127" s="101">
        <f t="shared" si="14"/>
        <v>0</v>
      </c>
      <c r="O127" s="102"/>
      <c r="P127" s="103"/>
      <c r="Q127" s="31"/>
      <c r="R127" s="32"/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>
        <v>0</v>
      </c>
      <c r="AA127" s="32">
        <v>0</v>
      </c>
      <c r="AB127" s="28">
        <v>0</v>
      </c>
      <c r="AC127" s="28">
        <v>0</v>
      </c>
      <c r="AD127" s="28">
        <v>0</v>
      </c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257</v>
      </c>
      <c r="K128" s="98">
        <v>210</v>
      </c>
      <c r="L128" s="99">
        <v>47</v>
      </c>
      <c r="M128" s="100"/>
      <c r="N128" s="101">
        <f t="shared" si="14"/>
        <v>261</v>
      </c>
      <c r="O128" s="102"/>
      <c r="P128" s="103">
        <v>261</v>
      </c>
      <c r="Q128" s="31"/>
      <c r="R128" s="32">
        <v>5</v>
      </c>
      <c r="S128" s="36">
        <v>0</v>
      </c>
      <c r="T128" s="32">
        <v>8</v>
      </c>
      <c r="U128" s="40">
        <v>27</v>
      </c>
      <c r="V128" s="32">
        <v>0</v>
      </c>
      <c r="W128" s="94">
        <v>0</v>
      </c>
      <c r="X128" s="31">
        <v>0</v>
      </c>
      <c r="Y128" s="32">
        <v>13</v>
      </c>
      <c r="Z128" s="113">
        <v>0</v>
      </c>
      <c r="AA128" s="32">
        <v>0</v>
      </c>
      <c r="AB128" s="28">
        <v>170</v>
      </c>
      <c r="AC128" s="28">
        <v>0</v>
      </c>
      <c r="AD128" s="28">
        <v>0</v>
      </c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/>
      <c r="P129" s="103"/>
      <c r="Q129" s="31"/>
      <c r="R129" s="32"/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>
        <v>0</v>
      </c>
      <c r="AA129" s="32">
        <v>0</v>
      </c>
      <c r="AB129" s="28">
        <v>0</v>
      </c>
      <c r="AC129" s="28">
        <v>0</v>
      </c>
      <c r="AD129" s="28">
        <v>0</v>
      </c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/>
      <c r="P130" s="94"/>
      <c r="Q130" s="31"/>
      <c r="R130" s="32"/>
      <c r="S130" s="36">
        <v>0</v>
      </c>
      <c r="T130" s="32">
        <v>0</v>
      </c>
      <c r="U130" s="40">
        <v>2</v>
      </c>
      <c r="V130" s="32">
        <v>0</v>
      </c>
      <c r="W130" s="94">
        <v>21</v>
      </c>
      <c r="X130" s="31">
        <v>0</v>
      </c>
      <c r="Y130" s="32">
        <v>0</v>
      </c>
      <c r="Z130" s="113">
        <v>0</v>
      </c>
      <c r="AA130" s="32">
        <v>0</v>
      </c>
      <c r="AB130" s="28">
        <v>0</v>
      </c>
      <c r="AC130" s="28">
        <v>0</v>
      </c>
      <c r="AD130" s="28">
        <v>0</v>
      </c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>
        <v>0</v>
      </c>
      <c r="T131" s="32">
        <v>0</v>
      </c>
      <c r="U131" s="40">
        <v>0</v>
      </c>
      <c r="V131" s="32">
        <v>0</v>
      </c>
      <c r="W131" s="94">
        <v>0</v>
      </c>
      <c r="X131" s="31">
        <v>0</v>
      </c>
      <c r="Y131" s="32">
        <v>0</v>
      </c>
      <c r="Z131" s="113">
        <v>0</v>
      </c>
      <c r="AA131" s="32">
        <v>0</v>
      </c>
      <c r="AB131" s="28">
        <v>0</v>
      </c>
      <c r="AC131" s="28">
        <v>0</v>
      </c>
      <c r="AD131" s="28">
        <v>0</v>
      </c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>
        <v>0</v>
      </c>
      <c r="T132" s="32">
        <v>0</v>
      </c>
      <c r="U132" s="40">
        <v>0</v>
      </c>
      <c r="V132" s="32">
        <v>0</v>
      </c>
      <c r="W132" s="94">
        <v>0</v>
      </c>
      <c r="X132" s="31">
        <v>0</v>
      </c>
      <c r="Y132" s="32">
        <v>0</v>
      </c>
      <c r="Z132" s="113">
        <v>0</v>
      </c>
      <c r="AA132" s="32">
        <v>0</v>
      </c>
      <c r="AB132" s="28">
        <v>0</v>
      </c>
      <c r="AC132" s="28">
        <v>0</v>
      </c>
      <c r="AD132" s="28">
        <v>0</v>
      </c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>
        <v>0</v>
      </c>
      <c r="T133" s="32">
        <v>0</v>
      </c>
      <c r="U133" s="40">
        <v>0</v>
      </c>
      <c r="V133" s="32">
        <v>0</v>
      </c>
      <c r="W133" s="94">
        <v>0</v>
      </c>
      <c r="X133" s="31">
        <v>0</v>
      </c>
      <c r="Y133" s="32">
        <v>0</v>
      </c>
      <c r="Z133" s="113">
        <v>0</v>
      </c>
      <c r="AA133" s="32">
        <v>0</v>
      </c>
      <c r="AB133" s="113">
        <v>0</v>
      </c>
      <c r="AC133" s="113">
        <v>0</v>
      </c>
      <c r="AD133" s="32">
        <v>0</v>
      </c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>
        <v>0</v>
      </c>
      <c r="T134" s="28">
        <v>0</v>
      </c>
      <c r="U134" s="111">
        <v>0</v>
      </c>
      <c r="V134" s="28">
        <v>0</v>
      </c>
      <c r="W134" s="112">
        <v>231</v>
      </c>
      <c r="X134" s="31">
        <v>0</v>
      </c>
      <c r="Y134" s="32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>
        <v>0</v>
      </c>
      <c r="T135" s="57">
        <v>0</v>
      </c>
      <c r="U135" s="62">
        <v>0</v>
      </c>
      <c r="V135" s="57">
        <v>0</v>
      </c>
      <c r="W135" s="119">
        <v>0</v>
      </c>
      <c r="X135" s="59">
        <v>0</v>
      </c>
      <c r="Y135" s="57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120"/>
      <c r="AF135" s="121"/>
      <c r="AG135" s="55"/>
      <c r="AH135" s="56"/>
      <c r="AI135" s="58"/>
    </row>
    <row r="136" spans="1:66" x14ac:dyDescent="0.25">
      <c r="A136" s="1233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1749</v>
      </c>
      <c r="K136" s="70">
        <f t="shared" si="17"/>
        <v>1515</v>
      </c>
      <c r="L136" s="66">
        <f t="shared" si="17"/>
        <v>232</v>
      </c>
      <c r="M136" s="66">
        <f t="shared" si="17"/>
        <v>2</v>
      </c>
      <c r="N136" s="123">
        <f>SUM(N76:N135)</f>
        <v>1825</v>
      </c>
      <c r="O136" s="65">
        <f t="shared" si="17"/>
        <v>255</v>
      </c>
      <c r="P136" s="68">
        <f t="shared" si="17"/>
        <v>1570</v>
      </c>
      <c r="Q136" s="70">
        <f t="shared" si="17"/>
        <v>38</v>
      </c>
      <c r="R136" s="124">
        <f>SUM(R76:R135)</f>
        <v>241</v>
      </c>
      <c r="S136" s="1234">
        <f>SUM(S76:S135)</f>
        <v>130</v>
      </c>
      <c r="T136" s="1235">
        <f>SUM(T76:T135)</f>
        <v>523</v>
      </c>
      <c r="U136" s="65">
        <f t="shared" si="17"/>
        <v>453</v>
      </c>
      <c r="V136" s="67">
        <f t="shared" si="17"/>
        <v>322</v>
      </c>
      <c r="W136" s="124">
        <f>SUM(W76:W135)</f>
        <v>3263</v>
      </c>
      <c r="X136" s="69">
        <f t="shared" ref="X136:AI136" si="18">SUM(X76:X135)</f>
        <v>8</v>
      </c>
      <c r="Y136" s="67">
        <f t="shared" si="18"/>
        <v>209</v>
      </c>
      <c r="Z136" s="124">
        <f t="shared" si="18"/>
        <v>0</v>
      </c>
      <c r="AA136" s="124">
        <f t="shared" si="18"/>
        <v>0</v>
      </c>
      <c r="AB136" s="124">
        <f t="shared" si="18"/>
        <v>2173</v>
      </c>
      <c r="AC136" s="124">
        <f t="shared" si="18"/>
        <v>0</v>
      </c>
      <c r="AD136" s="123">
        <f t="shared" si="18"/>
        <v>93</v>
      </c>
      <c r="AE136" s="70">
        <f t="shared" si="18"/>
        <v>0</v>
      </c>
      <c r="AF136" s="68">
        <f t="shared" si="18"/>
        <v>0</v>
      </c>
      <c r="AG136" s="70">
        <f t="shared" si="18"/>
        <v>5</v>
      </c>
      <c r="AH136" s="66">
        <f t="shared" si="18"/>
        <v>16</v>
      </c>
      <c r="AI136" s="124">
        <f t="shared" si="18"/>
        <v>16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233" t="s">
        <v>129</v>
      </c>
      <c r="B138" s="1320" t="s">
        <v>99</v>
      </c>
      <c r="C138" s="1216" t="s">
        <v>13</v>
      </c>
      <c r="D138" s="1237" t="s">
        <v>14</v>
      </c>
      <c r="E138" s="1238" t="s">
        <v>15</v>
      </c>
      <c r="F138" s="1238" t="s">
        <v>16</v>
      </c>
      <c r="G138" s="1238" t="s">
        <v>17</v>
      </c>
      <c r="H138" s="1239" t="s">
        <v>18</v>
      </c>
      <c r="I138" s="1239" t="s">
        <v>19</v>
      </c>
      <c r="J138" s="1239" t="s">
        <v>20</v>
      </c>
      <c r="K138" s="1239" t="s">
        <v>21</v>
      </c>
      <c r="L138" s="1239" t="s">
        <v>22</v>
      </c>
      <c r="M138" s="1239" t="s">
        <v>23</v>
      </c>
      <c r="N138" s="1239" t="s">
        <v>24</v>
      </c>
      <c r="O138" s="1239" t="s">
        <v>25</v>
      </c>
      <c r="P138" s="1239" t="s">
        <v>26</v>
      </c>
      <c r="Q138" s="1239" t="s">
        <v>27</v>
      </c>
      <c r="R138" s="1239" t="s">
        <v>28</v>
      </c>
      <c r="S138" s="1240" t="s">
        <v>130</v>
      </c>
      <c r="T138" s="1241" t="s">
        <v>131</v>
      </c>
      <c r="U138" s="1241" t="s">
        <v>132</v>
      </c>
    </row>
    <row r="139" spans="1:66" x14ac:dyDescent="0.25">
      <c r="A139" s="1242" t="s">
        <v>133</v>
      </c>
      <c r="B139" s="1243">
        <f>SUM(C139:S139)</f>
        <v>0</v>
      </c>
      <c r="C139" s="1229">
        <v>0</v>
      </c>
      <c r="D139" s="1232"/>
      <c r="E139" s="1232"/>
      <c r="F139" s="1232"/>
      <c r="G139" s="1232"/>
      <c r="H139" s="1232"/>
      <c r="I139" s="1232"/>
      <c r="J139" s="1232"/>
      <c r="K139" s="1232"/>
      <c r="L139" s="1232"/>
      <c r="M139" s="1232"/>
      <c r="N139" s="1232"/>
      <c r="O139" s="1232"/>
      <c r="P139" s="1232"/>
      <c r="Q139" s="1232"/>
      <c r="R139" s="1232"/>
      <c r="S139" s="1244"/>
      <c r="T139" s="1245"/>
      <c r="U139" s="1245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176</v>
      </c>
      <c r="C140" s="36">
        <v>3</v>
      </c>
      <c r="D140" s="37">
        <v>5</v>
      </c>
      <c r="E140" s="37">
        <v>14</v>
      </c>
      <c r="F140" s="37">
        <v>8</v>
      </c>
      <c r="G140" s="37">
        <v>3</v>
      </c>
      <c r="H140" s="37">
        <v>6</v>
      </c>
      <c r="I140" s="37">
        <v>5</v>
      </c>
      <c r="J140" s="37">
        <v>13</v>
      </c>
      <c r="K140" s="37">
        <v>6</v>
      </c>
      <c r="L140" s="37">
        <v>10</v>
      </c>
      <c r="M140" s="37">
        <v>16</v>
      </c>
      <c r="N140" s="37">
        <v>21</v>
      </c>
      <c r="O140" s="37">
        <v>19</v>
      </c>
      <c r="P140" s="37">
        <v>17</v>
      </c>
      <c r="Q140" s="37">
        <v>15</v>
      </c>
      <c r="R140" s="37">
        <v>7</v>
      </c>
      <c r="S140" s="135">
        <v>8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217</v>
      </c>
      <c r="C141" s="36">
        <v>0</v>
      </c>
      <c r="D141" s="37">
        <v>0</v>
      </c>
      <c r="E141" s="37">
        <v>0</v>
      </c>
      <c r="F141" s="37">
        <v>3</v>
      </c>
      <c r="G141" s="37">
        <v>7</v>
      </c>
      <c r="H141" s="37">
        <v>7</v>
      </c>
      <c r="I141" s="37">
        <v>9</v>
      </c>
      <c r="J141" s="37">
        <v>15</v>
      </c>
      <c r="K141" s="37">
        <v>16</v>
      </c>
      <c r="L141" s="37">
        <v>24</v>
      </c>
      <c r="M141" s="37">
        <v>21</v>
      </c>
      <c r="N141" s="37">
        <v>33</v>
      </c>
      <c r="O141" s="37">
        <v>23</v>
      </c>
      <c r="P141" s="37">
        <v>21</v>
      </c>
      <c r="Q141" s="37">
        <v>21</v>
      </c>
      <c r="R141" s="37">
        <v>13</v>
      </c>
      <c r="S141" s="135">
        <v>4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177</v>
      </c>
      <c r="C142" s="36">
        <v>0</v>
      </c>
      <c r="D142" s="37">
        <v>0</v>
      </c>
      <c r="E142" s="37">
        <v>0</v>
      </c>
      <c r="F142" s="37">
        <v>5</v>
      </c>
      <c r="G142" s="37">
        <v>27</v>
      </c>
      <c r="H142" s="37">
        <v>37</v>
      </c>
      <c r="I142" s="37">
        <v>49</v>
      </c>
      <c r="J142" s="37">
        <v>51</v>
      </c>
      <c r="K142" s="37">
        <v>8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15</v>
      </c>
      <c r="C143" s="36">
        <v>0</v>
      </c>
      <c r="D143" s="37">
        <v>0</v>
      </c>
      <c r="E143" s="37">
        <v>0</v>
      </c>
      <c r="F143" s="37">
        <v>0</v>
      </c>
      <c r="G143" s="37">
        <v>7</v>
      </c>
      <c r="H143" s="37">
        <v>0</v>
      </c>
      <c r="I143" s="37">
        <v>0</v>
      </c>
      <c r="J143" s="37">
        <v>8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240</v>
      </c>
      <c r="C144" s="36">
        <v>0</v>
      </c>
      <c r="D144" s="37">
        <v>0</v>
      </c>
      <c r="E144" s="37">
        <v>0</v>
      </c>
      <c r="F144" s="37">
        <v>0</v>
      </c>
      <c r="G144" s="37">
        <v>1</v>
      </c>
      <c r="H144" s="37">
        <v>1</v>
      </c>
      <c r="I144" s="37">
        <v>1</v>
      </c>
      <c r="J144" s="37">
        <v>5</v>
      </c>
      <c r="K144" s="37">
        <v>9</v>
      </c>
      <c r="L144" s="37">
        <v>6</v>
      </c>
      <c r="M144" s="37">
        <v>9</v>
      </c>
      <c r="N144" s="37">
        <v>27</v>
      </c>
      <c r="O144" s="37">
        <v>28</v>
      </c>
      <c r="P144" s="37">
        <v>35</v>
      </c>
      <c r="Q144" s="37">
        <v>36</v>
      </c>
      <c r="R144" s="37">
        <v>40</v>
      </c>
      <c r="S144" s="135">
        <v>42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224</v>
      </c>
      <c r="C145" s="36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1</v>
      </c>
      <c r="I145" s="37">
        <v>1</v>
      </c>
      <c r="J145" s="37">
        <v>6</v>
      </c>
      <c r="K145" s="37">
        <v>5</v>
      </c>
      <c r="L145" s="37">
        <v>10</v>
      </c>
      <c r="M145" s="37">
        <v>11</v>
      </c>
      <c r="N145" s="37">
        <v>15</v>
      </c>
      <c r="O145" s="37">
        <v>30</v>
      </c>
      <c r="P145" s="37">
        <v>21</v>
      </c>
      <c r="Q145" s="37">
        <v>32</v>
      </c>
      <c r="R145" s="37">
        <v>35</v>
      </c>
      <c r="S145" s="135">
        <v>57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67</v>
      </c>
      <c r="C147" s="36">
        <v>0</v>
      </c>
      <c r="D147" s="37">
        <v>0</v>
      </c>
      <c r="E147" s="37">
        <v>0</v>
      </c>
      <c r="F147" s="37">
        <v>0</v>
      </c>
      <c r="G147" s="37">
        <v>3</v>
      </c>
      <c r="H147" s="37">
        <v>8</v>
      </c>
      <c r="I147" s="37">
        <v>14</v>
      </c>
      <c r="J147" s="37">
        <v>9</v>
      </c>
      <c r="K147" s="37">
        <v>12</v>
      </c>
      <c r="L147" s="37">
        <v>3</v>
      </c>
      <c r="M147" s="37">
        <v>8</v>
      </c>
      <c r="N147" s="37">
        <v>3</v>
      </c>
      <c r="O147" s="37">
        <v>3</v>
      </c>
      <c r="P147" s="37">
        <v>4</v>
      </c>
      <c r="Q147" s="37">
        <v>0</v>
      </c>
      <c r="R147" s="37">
        <v>0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0</v>
      </c>
      <c r="C149" s="36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54</v>
      </c>
      <c r="C150" s="36">
        <v>43</v>
      </c>
      <c r="D150" s="37">
        <v>6</v>
      </c>
      <c r="E150" s="37">
        <v>2</v>
      </c>
      <c r="F150" s="37">
        <v>3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22</v>
      </c>
      <c r="C151" s="36">
        <v>0</v>
      </c>
      <c r="D151" s="37">
        <v>0</v>
      </c>
      <c r="E151" s="37">
        <v>0</v>
      </c>
      <c r="F151" s="37">
        <v>3</v>
      </c>
      <c r="G151" s="37">
        <v>3</v>
      </c>
      <c r="H151" s="37">
        <v>4</v>
      </c>
      <c r="I151" s="37">
        <v>2</v>
      </c>
      <c r="J151" s="37">
        <v>2</v>
      </c>
      <c r="K151" s="37">
        <v>4</v>
      </c>
      <c r="L151" s="37">
        <v>1</v>
      </c>
      <c r="M151" s="37">
        <v>0</v>
      </c>
      <c r="N151" s="37">
        <v>1</v>
      </c>
      <c r="O151" s="37">
        <v>2</v>
      </c>
      <c r="P151" s="37">
        <v>0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19</v>
      </c>
      <c r="C152" s="36">
        <v>0</v>
      </c>
      <c r="D152" s="37">
        <v>0</v>
      </c>
      <c r="E152" s="37">
        <v>0</v>
      </c>
      <c r="F152" s="37">
        <v>0</v>
      </c>
      <c r="G152" s="37">
        <v>1</v>
      </c>
      <c r="H152" s="37">
        <v>0</v>
      </c>
      <c r="I152" s="37">
        <v>1</v>
      </c>
      <c r="J152" s="37">
        <v>4</v>
      </c>
      <c r="K152" s="37">
        <v>5</v>
      </c>
      <c r="L152" s="37">
        <v>1</v>
      </c>
      <c r="M152" s="37">
        <v>2</v>
      </c>
      <c r="N152" s="37">
        <v>4</v>
      </c>
      <c r="O152" s="37">
        <v>1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226</v>
      </c>
      <c r="C153" s="36">
        <v>0</v>
      </c>
      <c r="D153" s="37">
        <v>0</v>
      </c>
      <c r="E153" s="37">
        <v>0</v>
      </c>
      <c r="F153" s="37">
        <v>0</v>
      </c>
      <c r="G153" s="37">
        <v>7</v>
      </c>
      <c r="H153" s="37">
        <v>13</v>
      </c>
      <c r="I153" s="37">
        <v>26</v>
      </c>
      <c r="J153" s="37">
        <v>31</v>
      </c>
      <c r="K153" s="37">
        <v>41</v>
      </c>
      <c r="L153" s="37">
        <v>14</v>
      </c>
      <c r="M153" s="37">
        <v>30</v>
      </c>
      <c r="N153" s="37">
        <v>19</v>
      </c>
      <c r="O153" s="37">
        <v>22</v>
      </c>
      <c r="P153" s="37">
        <v>17</v>
      </c>
      <c r="Q153" s="37">
        <v>5</v>
      </c>
      <c r="R153" s="37">
        <v>0</v>
      </c>
      <c r="S153" s="135">
        <v>1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1199">
        <f>SUM(B139:B154)</f>
        <v>1437</v>
      </c>
      <c r="C155" s="70">
        <f t="shared" ref="C155:T155" si="27">SUM(C139:C154)</f>
        <v>46</v>
      </c>
      <c r="D155" s="66">
        <f t="shared" si="27"/>
        <v>11</v>
      </c>
      <c r="E155" s="66">
        <f t="shared" si="27"/>
        <v>16</v>
      </c>
      <c r="F155" s="66">
        <f t="shared" si="27"/>
        <v>22</v>
      </c>
      <c r="G155" s="66">
        <f t="shared" si="27"/>
        <v>59</v>
      </c>
      <c r="H155" s="66">
        <f>SUM(H139:H154)</f>
        <v>77</v>
      </c>
      <c r="I155" s="66">
        <f t="shared" si="27"/>
        <v>108</v>
      </c>
      <c r="J155" s="66">
        <f t="shared" si="27"/>
        <v>144</v>
      </c>
      <c r="K155" s="66">
        <f t="shared" si="27"/>
        <v>106</v>
      </c>
      <c r="L155" s="66">
        <f t="shared" si="27"/>
        <v>69</v>
      </c>
      <c r="M155" s="66">
        <f t="shared" si="27"/>
        <v>97</v>
      </c>
      <c r="N155" s="66">
        <f t="shared" si="27"/>
        <v>123</v>
      </c>
      <c r="O155" s="66">
        <f t="shared" si="27"/>
        <v>128</v>
      </c>
      <c r="P155" s="66">
        <f t="shared" si="27"/>
        <v>115</v>
      </c>
      <c r="Q155" s="66">
        <f t="shared" si="27"/>
        <v>109</v>
      </c>
      <c r="R155" s="66">
        <f t="shared" si="27"/>
        <v>95</v>
      </c>
      <c r="S155" s="143">
        <f t="shared" si="27"/>
        <v>112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321" t="s">
        <v>151</v>
      </c>
      <c r="B157" s="1322"/>
      <c r="C157" s="1321" t="s">
        <v>149</v>
      </c>
      <c r="D157" s="538"/>
      <c r="E157" s="1322"/>
      <c r="F157" s="1248" t="s">
        <v>152</v>
      </c>
      <c r="G157" s="1308"/>
      <c r="H157" s="1308"/>
      <c r="I157" s="1308"/>
      <c r="J157" s="1308"/>
      <c r="K157" s="1308"/>
      <c r="L157" s="1308"/>
      <c r="M157" s="1308"/>
      <c r="N157" s="1308"/>
      <c r="O157" s="1308"/>
      <c r="P157" s="1308"/>
      <c r="Q157" s="1308"/>
      <c r="R157" s="1308"/>
      <c r="S157" s="1308"/>
      <c r="T157" s="1308"/>
      <c r="U157" s="1308"/>
      <c r="V157" s="1308"/>
      <c r="W157" s="1308"/>
      <c r="X157" s="1308"/>
      <c r="Y157" s="1308"/>
      <c r="Z157" s="1308"/>
      <c r="AA157" s="1308"/>
      <c r="AB157" s="1308"/>
      <c r="AC157" s="1308"/>
      <c r="AD157" s="1308"/>
      <c r="AE157" s="1308"/>
      <c r="AF157" s="1308"/>
      <c r="AG157" s="1308"/>
      <c r="AH157" s="1308"/>
      <c r="AI157" s="1308"/>
      <c r="AJ157" s="1308"/>
      <c r="AK157" s="1308"/>
      <c r="AL157" s="1308"/>
      <c r="AM157" s="1250"/>
      <c r="AN157" s="1306" t="s">
        <v>9</v>
      </c>
      <c r="AO157" s="1306" t="s">
        <v>153</v>
      </c>
      <c r="AP157" s="1307" t="s">
        <v>154</v>
      </c>
      <c r="AQ157" s="1306" t="s">
        <v>155</v>
      </c>
    </row>
    <row r="158" spans="1:67" x14ac:dyDescent="0.25">
      <c r="A158" s="518"/>
      <c r="B158" s="519"/>
      <c r="C158" s="505"/>
      <c r="D158" s="506"/>
      <c r="E158" s="507"/>
      <c r="F158" s="1206" t="s">
        <v>13</v>
      </c>
      <c r="G158" s="1207"/>
      <c r="H158" s="1206" t="s">
        <v>14</v>
      </c>
      <c r="I158" s="1207"/>
      <c r="J158" s="1206" t="s">
        <v>15</v>
      </c>
      <c r="K158" s="1207"/>
      <c r="L158" s="1206" t="s">
        <v>16</v>
      </c>
      <c r="M158" s="1207"/>
      <c r="N158" s="1206" t="s">
        <v>17</v>
      </c>
      <c r="O158" s="1207"/>
      <c r="P158" s="1248" t="s">
        <v>18</v>
      </c>
      <c r="Q158" s="1251"/>
      <c r="R158" s="1248" t="s">
        <v>19</v>
      </c>
      <c r="S158" s="1251"/>
      <c r="T158" s="1248" t="s">
        <v>20</v>
      </c>
      <c r="U158" s="1251"/>
      <c r="V158" s="1248" t="s">
        <v>21</v>
      </c>
      <c r="W158" s="1251"/>
      <c r="X158" s="1248" t="s">
        <v>22</v>
      </c>
      <c r="Y158" s="1251"/>
      <c r="Z158" s="1248" t="s">
        <v>23</v>
      </c>
      <c r="AA158" s="1251"/>
      <c r="AB158" s="1248" t="s">
        <v>24</v>
      </c>
      <c r="AC158" s="1251"/>
      <c r="AD158" s="1248" t="s">
        <v>25</v>
      </c>
      <c r="AE158" s="1251"/>
      <c r="AF158" s="1248" t="s">
        <v>26</v>
      </c>
      <c r="AG158" s="1251"/>
      <c r="AH158" s="1248" t="s">
        <v>27</v>
      </c>
      <c r="AI158" s="1251"/>
      <c r="AJ158" s="1248" t="s">
        <v>28</v>
      </c>
      <c r="AK158" s="1251"/>
      <c r="AL158" s="1248" t="s">
        <v>29</v>
      </c>
      <c r="AM158" s="1250"/>
      <c r="AN158" s="491"/>
      <c r="AO158" s="491"/>
      <c r="AP158" s="493"/>
      <c r="AQ158" s="491"/>
    </row>
    <row r="159" spans="1:67" x14ac:dyDescent="0.25">
      <c r="A159" s="505"/>
      <c r="B159" s="507"/>
      <c r="C159" s="1252" t="s">
        <v>156</v>
      </c>
      <c r="D159" s="1239" t="s">
        <v>30</v>
      </c>
      <c r="E159" s="1253" t="s">
        <v>31</v>
      </c>
      <c r="F159" s="1216" t="s">
        <v>30</v>
      </c>
      <c r="G159" s="1323" t="s">
        <v>31</v>
      </c>
      <c r="H159" s="1216" t="s">
        <v>30</v>
      </c>
      <c r="I159" s="1323" t="s">
        <v>31</v>
      </c>
      <c r="J159" s="1216" t="s">
        <v>30</v>
      </c>
      <c r="K159" s="1323" t="s">
        <v>31</v>
      </c>
      <c r="L159" s="1216" t="s">
        <v>30</v>
      </c>
      <c r="M159" s="1323" t="s">
        <v>31</v>
      </c>
      <c r="N159" s="1216" t="s">
        <v>30</v>
      </c>
      <c r="O159" s="1323" t="s">
        <v>31</v>
      </c>
      <c r="P159" s="1216" t="s">
        <v>30</v>
      </c>
      <c r="Q159" s="1323" t="s">
        <v>31</v>
      </c>
      <c r="R159" s="1216" t="s">
        <v>30</v>
      </c>
      <c r="S159" s="1323" t="s">
        <v>31</v>
      </c>
      <c r="T159" s="1216" t="s">
        <v>30</v>
      </c>
      <c r="U159" s="1323" t="s">
        <v>31</v>
      </c>
      <c r="V159" s="1216" t="s">
        <v>30</v>
      </c>
      <c r="W159" s="1323" t="s">
        <v>31</v>
      </c>
      <c r="X159" s="1216" t="s">
        <v>30</v>
      </c>
      <c r="Y159" s="1323" t="s">
        <v>31</v>
      </c>
      <c r="Z159" s="1216" t="s">
        <v>30</v>
      </c>
      <c r="AA159" s="1323" t="s">
        <v>31</v>
      </c>
      <c r="AB159" s="1216" t="s">
        <v>30</v>
      </c>
      <c r="AC159" s="1323" t="s">
        <v>31</v>
      </c>
      <c r="AD159" s="1216" t="s">
        <v>30</v>
      </c>
      <c r="AE159" s="1323" t="s">
        <v>31</v>
      </c>
      <c r="AF159" s="1216" t="s">
        <v>30</v>
      </c>
      <c r="AG159" s="1323" t="s">
        <v>31</v>
      </c>
      <c r="AH159" s="1216" t="s">
        <v>30</v>
      </c>
      <c r="AI159" s="1323" t="s">
        <v>31</v>
      </c>
      <c r="AJ159" s="1216" t="s">
        <v>30</v>
      </c>
      <c r="AK159" s="1323" t="s">
        <v>31</v>
      </c>
      <c r="AL159" s="1216" t="s">
        <v>30</v>
      </c>
      <c r="AM159" s="1324" t="s">
        <v>31</v>
      </c>
      <c r="AN159" s="495"/>
      <c r="AO159" s="495"/>
      <c r="AP159" s="494"/>
      <c r="AQ159" s="495"/>
    </row>
    <row r="160" spans="1:67" x14ac:dyDescent="0.25">
      <c r="A160" s="1325" t="s">
        <v>157</v>
      </c>
      <c r="B160" s="1326"/>
      <c r="C160" s="1258">
        <f>SUM(D160+E160)</f>
        <v>1174</v>
      </c>
      <c r="D160" s="1327">
        <f>SUM(F160+H160+J160+L160+N160+P160+R160+T160+V160+X160+Z160+AB160+AD160+AF160+AH160+AJ160+AL160)</f>
        <v>532</v>
      </c>
      <c r="E160" s="1328">
        <f>SUM(G160+I160+K160+M160+O160+Q160+S160+U160+W160+Y160+AA160+AC160+AE160+AG160+AI160+AK160+AM160)</f>
        <v>642</v>
      </c>
      <c r="F160" s="1317">
        <v>3</v>
      </c>
      <c r="G160" s="1329">
        <v>2</v>
      </c>
      <c r="H160" s="1317">
        <v>6</v>
      </c>
      <c r="I160" s="1329">
        <v>5</v>
      </c>
      <c r="J160" s="1317">
        <v>4</v>
      </c>
      <c r="K160" s="1330">
        <v>7</v>
      </c>
      <c r="L160" s="1317">
        <v>5</v>
      </c>
      <c r="M160" s="1330">
        <v>11</v>
      </c>
      <c r="N160" s="1317">
        <v>10</v>
      </c>
      <c r="O160" s="1330">
        <v>11</v>
      </c>
      <c r="P160" s="1317">
        <v>1</v>
      </c>
      <c r="Q160" s="1330">
        <v>7</v>
      </c>
      <c r="R160" s="1317">
        <v>5</v>
      </c>
      <c r="S160" s="1330">
        <v>9</v>
      </c>
      <c r="T160" s="1317">
        <v>10</v>
      </c>
      <c r="U160" s="1330">
        <v>28</v>
      </c>
      <c r="V160" s="1317">
        <v>17</v>
      </c>
      <c r="W160" s="1330">
        <v>26</v>
      </c>
      <c r="X160" s="1317">
        <v>17</v>
      </c>
      <c r="Y160" s="1330">
        <v>44</v>
      </c>
      <c r="Z160" s="1317">
        <v>20</v>
      </c>
      <c r="AA160" s="1330">
        <v>33</v>
      </c>
      <c r="AB160" s="1317">
        <v>41</v>
      </c>
      <c r="AC160" s="1330">
        <v>56</v>
      </c>
      <c r="AD160" s="1317">
        <v>51</v>
      </c>
      <c r="AE160" s="1330">
        <v>66</v>
      </c>
      <c r="AF160" s="1317">
        <v>74</v>
      </c>
      <c r="AG160" s="1330">
        <v>80</v>
      </c>
      <c r="AH160" s="1317">
        <v>98</v>
      </c>
      <c r="AI160" s="1330">
        <v>113</v>
      </c>
      <c r="AJ160" s="1317">
        <v>91</v>
      </c>
      <c r="AK160" s="1330">
        <v>69</v>
      </c>
      <c r="AL160" s="1331">
        <v>79</v>
      </c>
      <c r="AM160" s="1332">
        <v>75</v>
      </c>
      <c r="AN160" s="1329">
        <v>1174</v>
      </c>
      <c r="AO160" s="1333">
        <v>765</v>
      </c>
      <c r="AP160" s="1333">
        <v>0</v>
      </c>
      <c r="AQ160" s="1329">
        <v>1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1307" t="s">
        <v>158</v>
      </c>
      <c r="B161" s="1242" t="s">
        <v>159</v>
      </c>
      <c r="C161" s="153">
        <f>SUM(D161:E161)</f>
        <v>183</v>
      </c>
      <c r="D161" s="1264"/>
      <c r="E161" s="1265">
        <f>SUM(K161+M161+O161+Q161+S161+U161+W161+Y161+AA161+AC161+AE161+AG161+AI161+AK161+AM161)</f>
        <v>183</v>
      </c>
      <c r="F161" s="1266"/>
      <c r="G161" s="1267"/>
      <c r="H161" s="1266"/>
      <c r="I161" s="1267"/>
      <c r="J161" s="1266"/>
      <c r="K161" s="1230"/>
      <c r="L161" s="1266"/>
      <c r="M161" s="1230">
        <v>5</v>
      </c>
      <c r="N161" s="1266"/>
      <c r="O161" s="1230">
        <v>29</v>
      </c>
      <c r="P161" s="1266"/>
      <c r="Q161" s="1230">
        <v>35</v>
      </c>
      <c r="R161" s="1266"/>
      <c r="S161" s="1230">
        <v>54</v>
      </c>
      <c r="T161" s="1266"/>
      <c r="U161" s="1230">
        <v>52</v>
      </c>
      <c r="V161" s="1266"/>
      <c r="W161" s="1230">
        <v>8</v>
      </c>
      <c r="X161" s="1266"/>
      <c r="Y161" s="1230"/>
      <c r="Z161" s="1266"/>
      <c r="AA161" s="1230"/>
      <c r="AB161" s="1266"/>
      <c r="AC161" s="1230"/>
      <c r="AD161" s="1266"/>
      <c r="AE161" s="1230"/>
      <c r="AF161" s="1266"/>
      <c r="AG161" s="1230"/>
      <c r="AH161" s="1266"/>
      <c r="AI161" s="1230"/>
      <c r="AJ161" s="1266"/>
      <c r="AK161" s="1230"/>
      <c r="AL161" s="1266"/>
      <c r="AM161" s="1244"/>
      <c r="AN161" s="1245">
        <v>183</v>
      </c>
      <c r="AO161" s="1268">
        <v>0</v>
      </c>
      <c r="AP161" s="1268">
        <v>0</v>
      </c>
      <c r="AQ161" s="1245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>
        <v>0</v>
      </c>
      <c r="AP162" s="162">
        <v>0</v>
      </c>
      <c r="AQ162" s="26">
        <v>0</v>
      </c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352</v>
      </c>
      <c r="D163" s="165">
        <f>SUM(F163+H163+J163+L163+N163+P163+R163+T163+V163+X163+Z163+AB163+AD163+AF163+AH163+AJ163+AL163)</f>
        <v>158</v>
      </c>
      <c r="E163" s="166">
        <f>SUM(G163+I163+K163+M163+O163+Q163+S163+U163+W163+Y163+AA163+AC163+AE163+AG163+AI163+AK163+AM163)</f>
        <v>194</v>
      </c>
      <c r="F163" s="36">
        <v>0</v>
      </c>
      <c r="G163" s="32">
        <v>0</v>
      </c>
      <c r="H163" s="36">
        <v>0</v>
      </c>
      <c r="I163" s="32">
        <v>0</v>
      </c>
      <c r="J163" s="36">
        <v>0</v>
      </c>
      <c r="K163" s="32">
        <v>0</v>
      </c>
      <c r="L163" s="36">
        <v>0</v>
      </c>
      <c r="M163" s="32">
        <v>0</v>
      </c>
      <c r="N163" s="36">
        <v>13</v>
      </c>
      <c r="O163" s="32">
        <v>4</v>
      </c>
      <c r="P163" s="36">
        <v>10</v>
      </c>
      <c r="Q163" s="32">
        <v>21</v>
      </c>
      <c r="R163" s="36">
        <v>29</v>
      </c>
      <c r="S163" s="32">
        <v>38</v>
      </c>
      <c r="T163" s="36">
        <v>30</v>
      </c>
      <c r="U163" s="32">
        <v>31</v>
      </c>
      <c r="V163" s="36">
        <v>21</v>
      </c>
      <c r="W163" s="32">
        <v>32</v>
      </c>
      <c r="X163" s="36">
        <v>14</v>
      </c>
      <c r="Y163" s="32">
        <v>25</v>
      </c>
      <c r="Z163" s="36">
        <v>14</v>
      </c>
      <c r="AA163" s="32">
        <v>11</v>
      </c>
      <c r="AB163" s="36">
        <v>14</v>
      </c>
      <c r="AC163" s="32">
        <v>10</v>
      </c>
      <c r="AD163" s="36">
        <v>7</v>
      </c>
      <c r="AE163" s="32">
        <v>8</v>
      </c>
      <c r="AF163" s="36">
        <v>3</v>
      </c>
      <c r="AG163" s="32">
        <v>9</v>
      </c>
      <c r="AH163" s="36">
        <v>1</v>
      </c>
      <c r="AI163" s="32">
        <v>1</v>
      </c>
      <c r="AJ163" s="36">
        <v>2</v>
      </c>
      <c r="AK163" s="32">
        <v>4</v>
      </c>
      <c r="AL163" s="31">
        <v>0</v>
      </c>
      <c r="AM163" s="135">
        <v>0</v>
      </c>
      <c r="AN163" s="38">
        <v>352</v>
      </c>
      <c r="AO163" s="113">
        <v>156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>
        <v>0</v>
      </c>
      <c r="AP164" s="174">
        <v>0</v>
      </c>
      <c r="AQ164" s="58">
        <v>0</v>
      </c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269" t="s">
        <v>163</v>
      </c>
      <c r="B165" s="1270"/>
      <c r="C165" s="175">
        <f t="shared" si="37"/>
        <v>536</v>
      </c>
      <c r="D165" s="176">
        <f t="shared" ref="D165:E170" si="38">SUM(F165+H165+J165+L165+N165+P165+R165+T165+V165+X165+Z165+AB165+AD165+AF165+AH165+AJ165+AL165)</f>
        <v>212</v>
      </c>
      <c r="E165" s="177">
        <f t="shared" si="38"/>
        <v>324</v>
      </c>
      <c r="F165" s="27">
        <v>41</v>
      </c>
      <c r="G165" s="26">
        <v>36</v>
      </c>
      <c r="H165" s="27">
        <v>10</v>
      </c>
      <c r="I165" s="26">
        <v>5</v>
      </c>
      <c r="J165" s="27">
        <v>8</v>
      </c>
      <c r="K165" s="28">
        <v>6</v>
      </c>
      <c r="L165" s="27">
        <v>4</v>
      </c>
      <c r="M165" s="28">
        <v>7</v>
      </c>
      <c r="N165" s="27">
        <v>4</v>
      </c>
      <c r="O165" s="28">
        <v>1</v>
      </c>
      <c r="P165" s="27">
        <v>2</v>
      </c>
      <c r="Q165" s="28">
        <v>5</v>
      </c>
      <c r="R165" s="27">
        <v>1</v>
      </c>
      <c r="S165" s="28">
        <v>15</v>
      </c>
      <c r="T165" s="27">
        <v>3</v>
      </c>
      <c r="U165" s="28">
        <v>21</v>
      </c>
      <c r="V165" s="27">
        <v>7</v>
      </c>
      <c r="W165" s="28">
        <v>15</v>
      </c>
      <c r="X165" s="27">
        <v>3</v>
      </c>
      <c r="Y165" s="28">
        <v>31</v>
      </c>
      <c r="Z165" s="27">
        <v>9</v>
      </c>
      <c r="AA165" s="28">
        <v>25</v>
      </c>
      <c r="AB165" s="27">
        <v>7</v>
      </c>
      <c r="AC165" s="28">
        <v>20</v>
      </c>
      <c r="AD165" s="27">
        <v>8</v>
      </c>
      <c r="AE165" s="28">
        <v>25</v>
      </c>
      <c r="AF165" s="27">
        <v>19</v>
      </c>
      <c r="AG165" s="28">
        <v>34</v>
      </c>
      <c r="AH165" s="27">
        <v>23</v>
      </c>
      <c r="AI165" s="26">
        <v>28</v>
      </c>
      <c r="AJ165" s="27">
        <v>34</v>
      </c>
      <c r="AK165" s="26">
        <v>20</v>
      </c>
      <c r="AL165" s="51">
        <v>29</v>
      </c>
      <c r="AM165" s="161">
        <v>30</v>
      </c>
      <c r="AN165" s="26">
        <v>536</v>
      </c>
      <c r="AO165" s="162">
        <v>440</v>
      </c>
      <c r="AP165" s="162">
        <v>0</v>
      </c>
      <c r="AQ165" s="26">
        <v>3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176</v>
      </c>
      <c r="D166" s="165">
        <f t="shared" si="38"/>
        <v>38</v>
      </c>
      <c r="E166" s="166">
        <f t="shared" si="38"/>
        <v>138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2</v>
      </c>
      <c r="M166" s="32">
        <v>1</v>
      </c>
      <c r="N166" s="36">
        <v>1</v>
      </c>
      <c r="O166" s="32">
        <v>1</v>
      </c>
      <c r="P166" s="36">
        <v>1</v>
      </c>
      <c r="Q166" s="32">
        <v>4</v>
      </c>
      <c r="R166" s="36">
        <v>2</v>
      </c>
      <c r="S166" s="32">
        <v>10</v>
      </c>
      <c r="T166" s="36">
        <v>2</v>
      </c>
      <c r="U166" s="32">
        <v>10</v>
      </c>
      <c r="V166" s="36">
        <v>0</v>
      </c>
      <c r="W166" s="32">
        <v>14</v>
      </c>
      <c r="X166" s="36">
        <v>3</v>
      </c>
      <c r="Y166" s="32">
        <v>17</v>
      </c>
      <c r="Z166" s="36">
        <v>1</v>
      </c>
      <c r="AA166" s="32">
        <v>19</v>
      </c>
      <c r="AB166" s="36">
        <v>6</v>
      </c>
      <c r="AC166" s="38">
        <v>18</v>
      </c>
      <c r="AD166" s="36">
        <v>3</v>
      </c>
      <c r="AE166" s="38">
        <v>9</v>
      </c>
      <c r="AF166" s="36">
        <v>1</v>
      </c>
      <c r="AG166" s="38">
        <v>10</v>
      </c>
      <c r="AH166" s="36">
        <v>6</v>
      </c>
      <c r="AI166" s="38">
        <v>16</v>
      </c>
      <c r="AJ166" s="36">
        <v>6</v>
      </c>
      <c r="AK166" s="38">
        <v>1</v>
      </c>
      <c r="AL166" s="31">
        <v>4</v>
      </c>
      <c r="AM166" s="135">
        <v>8</v>
      </c>
      <c r="AN166" s="38">
        <v>176</v>
      </c>
      <c r="AO166" s="113">
        <v>0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58</v>
      </c>
      <c r="D167" s="180">
        <f t="shared" si="38"/>
        <v>37</v>
      </c>
      <c r="E167" s="166">
        <f t="shared" si="38"/>
        <v>21</v>
      </c>
      <c r="F167" s="36">
        <v>30</v>
      </c>
      <c r="G167" s="38">
        <v>14</v>
      </c>
      <c r="H167" s="36">
        <v>3</v>
      </c>
      <c r="I167" s="38">
        <v>7</v>
      </c>
      <c r="J167" s="36">
        <v>4</v>
      </c>
      <c r="K167" s="32">
        <v>0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0</v>
      </c>
      <c r="AE167" s="38">
        <v>0</v>
      </c>
      <c r="AF167" s="36">
        <v>0</v>
      </c>
      <c r="AG167" s="38">
        <v>0</v>
      </c>
      <c r="AH167" s="36">
        <v>0</v>
      </c>
      <c r="AI167" s="38">
        <v>0</v>
      </c>
      <c r="AJ167" s="36">
        <v>0</v>
      </c>
      <c r="AK167" s="38">
        <v>0</v>
      </c>
      <c r="AL167" s="31">
        <v>0</v>
      </c>
      <c r="AM167" s="135">
        <v>0</v>
      </c>
      <c r="AN167" s="38">
        <v>58</v>
      </c>
      <c r="AO167" s="113">
        <v>0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424</v>
      </c>
      <c r="D168" s="165">
        <f t="shared" si="38"/>
        <v>203</v>
      </c>
      <c r="E168" s="166">
        <f t="shared" si="38"/>
        <v>221</v>
      </c>
      <c r="F168" s="36">
        <v>6</v>
      </c>
      <c r="G168" s="38">
        <v>6</v>
      </c>
      <c r="H168" s="36">
        <v>12</v>
      </c>
      <c r="I168" s="38">
        <v>15</v>
      </c>
      <c r="J168" s="36">
        <v>12</v>
      </c>
      <c r="K168" s="32">
        <v>13</v>
      </c>
      <c r="L168" s="36">
        <v>4</v>
      </c>
      <c r="M168" s="32">
        <v>2</v>
      </c>
      <c r="N168" s="36">
        <v>1</v>
      </c>
      <c r="O168" s="32">
        <v>0</v>
      </c>
      <c r="P168" s="36">
        <v>0</v>
      </c>
      <c r="Q168" s="32">
        <v>0</v>
      </c>
      <c r="R168" s="36">
        <v>3</v>
      </c>
      <c r="S168" s="32">
        <v>0</v>
      </c>
      <c r="T168" s="36">
        <v>4</v>
      </c>
      <c r="U168" s="32">
        <v>3</v>
      </c>
      <c r="V168" s="36">
        <v>9</v>
      </c>
      <c r="W168" s="32">
        <v>2</v>
      </c>
      <c r="X168" s="36">
        <v>9</v>
      </c>
      <c r="Y168" s="32">
        <v>0</v>
      </c>
      <c r="Z168" s="36">
        <v>4</v>
      </c>
      <c r="AA168" s="32">
        <v>1</v>
      </c>
      <c r="AB168" s="36">
        <v>11</v>
      </c>
      <c r="AC168" s="32">
        <v>5</v>
      </c>
      <c r="AD168" s="36">
        <v>7</v>
      </c>
      <c r="AE168" s="32">
        <v>8</v>
      </c>
      <c r="AF168" s="36">
        <v>18</v>
      </c>
      <c r="AG168" s="32">
        <v>39</v>
      </c>
      <c r="AH168" s="36">
        <v>31</v>
      </c>
      <c r="AI168" s="38">
        <v>46</v>
      </c>
      <c r="AJ168" s="36">
        <v>35</v>
      </c>
      <c r="AK168" s="38">
        <v>44</v>
      </c>
      <c r="AL168" s="31">
        <v>37</v>
      </c>
      <c r="AM168" s="135">
        <v>37</v>
      </c>
      <c r="AN168" s="38">
        <v>424</v>
      </c>
      <c r="AO168" s="113">
        <v>98</v>
      </c>
      <c r="AP168" s="113">
        <v>0</v>
      </c>
      <c r="AQ168" s="38">
        <v>0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646</v>
      </c>
      <c r="D169" s="182">
        <f>SUM(F169+H169+J169+L169+N169+P169+R169+T169+V169+X169+Z169+AB169+AD169+AF169+AH169+AJ169+AL169)</f>
        <v>358</v>
      </c>
      <c r="E169" s="183">
        <f>SUM(G169+I169+K169+M169+O169+Q169+S169+U169+W169+Y169+AA169+AC169+AE169+AG169+AI169+AK169+AM169)</f>
        <v>288</v>
      </c>
      <c r="F169" s="98">
        <v>38</v>
      </c>
      <c r="G169" s="184">
        <v>37</v>
      </c>
      <c r="H169" s="98">
        <v>26</v>
      </c>
      <c r="I169" s="184">
        <v>11</v>
      </c>
      <c r="J169" s="98">
        <v>6</v>
      </c>
      <c r="K169" s="185">
        <v>18</v>
      </c>
      <c r="L169" s="98">
        <v>8</v>
      </c>
      <c r="M169" s="185">
        <v>8</v>
      </c>
      <c r="N169" s="98">
        <v>8</v>
      </c>
      <c r="O169" s="185">
        <v>0</v>
      </c>
      <c r="P169" s="98">
        <v>0</v>
      </c>
      <c r="Q169" s="185">
        <v>9</v>
      </c>
      <c r="R169" s="98">
        <v>3</v>
      </c>
      <c r="S169" s="185">
        <v>0</v>
      </c>
      <c r="T169" s="98">
        <v>11</v>
      </c>
      <c r="U169" s="185">
        <v>5</v>
      </c>
      <c r="V169" s="98">
        <v>5</v>
      </c>
      <c r="W169" s="185">
        <v>29</v>
      </c>
      <c r="X169" s="98">
        <v>10</v>
      </c>
      <c r="Y169" s="185">
        <v>8</v>
      </c>
      <c r="Z169" s="98">
        <v>32</v>
      </c>
      <c r="AA169" s="185">
        <v>14</v>
      </c>
      <c r="AB169" s="98">
        <v>11</v>
      </c>
      <c r="AC169" s="185">
        <v>6</v>
      </c>
      <c r="AD169" s="98">
        <v>24</v>
      </c>
      <c r="AE169" s="185">
        <v>14</v>
      </c>
      <c r="AF169" s="98">
        <v>61</v>
      </c>
      <c r="AG169" s="185">
        <v>20</v>
      </c>
      <c r="AH169" s="98">
        <v>44</v>
      </c>
      <c r="AI169" s="184">
        <v>23</v>
      </c>
      <c r="AJ169" s="98">
        <v>31</v>
      </c>
      <c r="AK169" s="184">
        <v>54</v>
      </c>
      <c r="AL169" s="186">
        <v>40</v>
      </c>
      <c r="AM169" s="187">
        <v>32</v>
      </c>
      <c r="AN169" s="184">
        <v>646</v>
      </c>
      <c r="AO169" s="188">
        <v>106</v>
      </c>
      <c r="AP169" s="188">
        <v>1</v>
      </c>
      <c r="AQ169" s="184">
        <v>5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1206" t="s">
        <v>99</v>
      </c>
      <c r="B171" s="1207"/>
      <c r="C171" s="193">
        <f t="shared" ref="C171:AQ171" si="39">SUM(C160:C170)</f>
        <v>3549</v>
      </c>
      <c r="D171" s="194">
        <f t="shared" si="39"/>
        <v>1538</v>
      </c>
      <c r="E171" s="170">
        <f t="shared" si="39"/>
        <v>2011</v>
      </c>
      <c r="F171" s="70">
        <f t="shared" si="39"/>
        <v>118</v>
      </c>
      <c r="G171" s="124">
        <f t="shared" si="39"/>
        <v>95</v>
      </c>
      <c r="H171" s="70">
        <f t="shared" si="39"/>
        <v>57</v>
      </c>
      <c r="I171" s="124">
        <f t="shared" si="39"/>
        <v>43</v>
      </c>
      <c r="J171" s="1234">
        <f t="shared" si="39"/>
        <v>34</v>
      </c>
      <c r="K171" s="1235">
        <f t="shared" si="39"/>
        <v>44</v>
      </c>
      <c r="L171" s="1234">
        <f t="shared" si="39"/>
        <v>23</v>
      </c>
      <c r="M171" s="1235">
        <f t="shared" si="39"/>
        <v>34</v>
      </c>
      <c r="N171" s="1234">
        <f t="shared" si="39"/>
        <v>37</v>
      </c>
      <c r="O171" s="1235">
        <f t="shared" si="39"/>
        <v>46</v>
      </c>
      <c r="P171" s="1234">
        <f t="shared" si="39"/>
        <v>14</v>
      </c>
      <c r="Q171" s="1235">
        <f t="shared" si="39"/>
        <v>81</v>
      </c>
      <c r="R171" s="1234">
        <f t="shared" si="39"/>
        <v>43</v>
      </c>
      <c r="S171" s="1235">
        <f t="shared" si="39"/>
        <v>126</v>
      </c>
      <c r="T171" s="1234">
        <f t="shared" si="39"/>
        <v>60</v>
      </c>
      <c r="U171" s="1235">
        <f t="shared" si="39"/>
        <v>150</v>
      </c>
      <c r="V171" s="1234">
        <f t="shared" si="39"/>
        <v>59</v>
      </c>
      <c r="W171" s="1235">
        <f t="shared" si="39"/>
        <v>126</v>
      </c>
      <c r="X171" s="1234">
        <f t="shared" si="39"/>
        <v>56</v>
      </c>
      <c r="Y171" s="1235">
        <f t="shared" si="39"/>
        <v>125</v>
      </c>
      <c r="Z171" s="1234">
        <f t="shared" si="39"/>
        <v>80</v>
      </c>
      <c r="AA171" s="1235">
        <f t="shared" si="39"/>
        <v>103</v>
      </c>
      <c r="AB171" s="1234">
        <f t="shared" si="39"/>
        <v>90</v>
      </c>
      <c r="AC171" s="1235">
        <f t="shared" si="39"/>
        <v>115</v>
      </c>
      <c r="AD171" s="1234">
        <f t="shared" si="39"/>
        <v>100</v>
      </c>
      <c r="AE171" s="1235">
        <f t="shared" si="39"/>
        <v>130</v>
      </c>
      <c r="AF171" s="1234">
        <f t="shared" si="39"/>
        <v>176</v>
      </c>
      <c r="AG171" s="1235">
        <f t="shared" si="39"/>
        <v>192</v>
      </c>
      <c r="AH171" s="1234">
        <f t="shared" si="39"/>
        <v>203</v>
      </c>
      <c r="AI171" s="1235">
        <f t="shared" si="39"/>
        <v>227</v>
      </c>
      <c r="AJ171" s="1234">
        <f t="shared" si="39"/>
        <v>199</v>
      </c>
      <c r="AK171" s="1235">
        <f t="shared" si="39"/>
        <v>192</v>
      </c>
      <c r="AL171" s="1271">
        <f t="shared" si="39"/>
        <v>189</v>
      </c>
      <c r="AM171" s="1272">
        <f t="shared" si="39"/>
        <v>182</v>
      </c>
      <c r="AN171" s="124">
        <f t="shared" si="39"/>
        <v>3549</v>
      </c>
      <c r="AO171" s="123">
        <f t="shared" si="39"/>
        <v>1565</v>
      </c>
      <c r="AP171" s="123">
        <f t="shared" si="39"/>
        <v>1</v>
      </c>
      <c r="AQ171" s="124">
        <f t="shared" si="39"/>
        <v>9</v>
      </c>
    </row>
    <row r="172" spans="1:71" s="14" customFormat="1" ht="12" x14ac:dyDescent="0.2">
      <c r="A172" s="144" t="s">
        <v>169</v>
      </c>
      <c r="B172" s="1334"/>
      <c r="C172" s="1334"/>
      <c r="D172" s="1334"/>
      <c r="E172" s="1334"/>
      <c r="F172" s="1334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335" t="s">
        <v>170</v>
      </c>
      <c r="B173" s="1307" t="s">
        <v>151</v>
      </c>
      <c r="C173" s="1321" t="s">
        <v>149</v>
      </c>
      <c r="D173" s="538"/>
      <c r="E173" s="1322"/>
      <c r="F173" s="1248" t="s">
        <v>152</v>
      </c>
      <c r="G173" s="1308"/>
      <c r="H173" s="1308"/>
      <c r="I173" s="1308"/>
      <c r="J173" s="1308"/>
      <c r="K173" s="1308"/>
      <c r="L173" s="1308"/>
      <c r="M173" s="1308"/>
      <c r="N173" s="1308"/>
      <c r="O173" s="1308"/>
      <c r="P173" s="1308"/>
      <c r="Q173" s="1308"/>
      <c r="R173" s="1308"/>
      <c r="S173" s="1308"/>
      <c r="T173" s="1308"/>
      <c r="U173" s="1308"/>
      <c r="V173" s="1308"/>
      <c r="W173" s="1308"/>
      <c r="X173" s="1308"/>
      <c r="Y173" s="1308"/>
      <c r="Z173" s="1308"/>
      <c r="AA173" s="1308"/>
      <c r="AB173" s="1308"/>
      <c r="AC173" s="1308"/>
      <c r="AD173" s="1308"/>
      <c r="AE173" s="1308"/>
      <c r="AF173" s="1308"/>
      <c r="AG173" s="1308"/>
      <c r="AH173" s="1308"/>
      <c r="AI173" s="1308"/>
      <c r="AJ173" s="1308"/>
      <c r="AK173" s="1308"/>
      <c r="AL173" s="1308"/>
      <c r="AM173" s="1250"/>
      <c r="AN173" s="1306" t="s">
        <v>9</v>
      </c>
      <c r="AO173" s="537" t="s">
        <v>171</v>
      </c>
      <c r="AP173" s="1306"/>
      <c r="AQ173" s="1307" t="s">
        <v>154</v>
      </c>
      <c r="AR173" s="1306" t="s">
        <v>155</v>
      </c>
      <c r="AS173" s="1307" t="s">
        <v>172</v>
      </c>
      <c r="AT173" s="1307" t="s">
        <v>173</v>
      </c>
    </row>
    <row r="174" spans="1:71" x14ac:dyDescent="0.25">
      <c r="A174" s="500"/>
      <c r="B174" s="493"/>
      <c r="C174" s="505"/>
      <c r="D174" s="506"/>
      <c r="E174" s="507"/>
      <c r="F174" s="1206" t="s">
        <v>13</v>
      </c>
      <c r="G174" s="1207"/>
      <c r="H174" s="1206" t="s">
        <v>14</v>
      </c>
      <c r="I174" s="1207"/>
      <c r="J174" s="1206" t="s">
        <v>15</v>
      </c>
      <c r="K174" s="1207"/>
      <c r="L174" s="1206" t="s">
        <v>16</v>
      </c>
      <c r="M174" s="1207"/>
      <c r="N174" s="1206" t="s">
        <v>17</v>
      </c>
      <c r="O174" s="1207"/>
      <c r="P174" s="1248" t="s">
        <v>18</v>
      </c>
      <c r="Q174" s="1251"/>
      <c r="R174" s="1248" t="s">
        <v>19</v>
      </c>
      <c r="S174" s="1251"/>
      <c r="T174" s="1248" t="s">
        <v>20</v>
      </c>
      <c r="U174" s="1251"/>
      <c r="V174" s="1248" t="s">
        <v>21</v>
      </c>
      <c r="W174" s="1251"/>
      <c r="X174" s="1248" t="s">
        <v>22</v>
      </c>
      <c r="Y174" s="1251"/>
      <c r="Z174" s="1248" t="s">
        <v>23</v>
      </c>
      <c r="AA174" s="1251"/>
      <c r="AB174" s="1248" t="s">
        <v>24</v>
      </c>
      <c r="AC174" s="1251"/>
      <c r="AD174" s="1248" t="s">
        <v>25</v>
      </c>
      <c r="AE174" s="1251"/>
      <c r="AF174" s="1248" t="s">
        <v>26</v>
      </c>
      <c r="AG174" s="1251"/>
      <c r="AH174" s="1248" t="s">
        <v>27</v>
      </c>
      <c r="AI174" s="1251"/>
      <c r="AJ174" s="1248" t="s">
        <v>28</v>
      </c>
      <c r="AK174" s="1251"/>
      <c r="AL174" s="1248" t="s">
        <v>29</v>
      </c>
      <c r="AM174" s="1250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336" t="s">
        <v>156</v>
      </c>
      <c r="D175" s="1337" t="s">
        <v>174</v>
      </c>
      <c r="E175" s="201" t="s">
        <v>175</v>
      </c>
      <c r="F175" s="1338" t="s">
        <v>174</v>
      </c>
      <c r="G175" s="1217" t="s">
        <v>175</v>
      </c>
      <c r="H175" s="1216" t="s">
        <v>174</v>
      </c>
      <c r="I175" s="1323" t="s">
        <v>175</v>
      </c>
      <c r="J175" s="1338" t="s">
        <v>174</v>
      </c>
      <c r="K175" s="1217" t="s">
        <v>175</v>
      </c>
      <c r="L175" s="1338" t="s">
        <v>174</v>
      </c>
      <c r="M175" s="1217" t="s">
        <v>175</v>
      </c>
      <c r="N175" s="1338" t="s">
        <v>174</v>
      </c>
      <c r="O175" s="1217" t="s">
        <v>175</v>
      </c>
      <c r="P175" s="1216" t="s">
        <v>174</v>
      </c>
      <c r="Q175" s="1323" t="s">
        <v>175</v>
      </c>
      <c r="R175" s="1216" t="s">
        <v>174</v>
      </c>
      <c r="S175" s="1323" t="s">
        <v>175</v>
      </c>
      <c r="T175" s="1338" t="s">
        <v>174</v>
      </c>
      <c r="U175" s="1217" t="s">
        <v>175</v>
      </c>
      <c r="V175" s="1216" t="s">
        <v>174</v>
      </c>
      <c r="W175" s="1323" t="s">
        <v>175</v>
      </c>
      <c r="X175" s="1216" t="s">
        <v>174</v>
      </c>
      <c r="Y175" s="1323" t="s">
        <v>175</v>
      </c>
      <c r="Z175" s="1338" t="s">
        <v>174</v>
      </c>
      <c r="AA175" s="1217" t="s">
        <v>175</v>
      </c>
      <c r="AB175" s="1338" t="s">
        <v>174</v>
      </c>
      <c r="AC175" s="1217" t="s">
        <v>175</v>
      </c>
      <c r="AD175" s="1216" t="s">
        <v>174</v>
      </c>
      <c r="AE175" s="1323" t="s">
        <v>175</v>
      </c>
      <c r="AF175" s="1216" t="s">
        <v>174</v>
      </c>
      <c r="AG175" s="1323" t="s">
        <v>175</v>
      </c>
      <c r="AH175" s="1338" t="s">
        <v>174</v>
      </c>
      <c r="AI175" s="1217" t="s">
        <v>175</v>
      </c>
      <c r="AJ175" s="1216" t="s">
        <v>174</v>
      </c>
      <c r="AK175" s="1323" t="s">
        <v>175</v>
      </c>
      <c r="AL175" s="1338" t="s">
        <v>174</v>
      </c>
      <c r="AM175" s="1240" t="s">
        <v>175</v>
      </c>
      <c r="AN175" s="495"/>
      <c r="AO175" s="428" t="s">
        <v>176</v>
      </c>
      <c r="AP175" s="1217" t="s">
        <v>177</v>
      </c>
      <c r="AQ175" s="494"/>
      <c r="AR175" s="495"/>
      <c r="AS175" s="494"/>
      <c r="AT175" s="494"/>
    </row>
    <row r="176" spans="1:71" ht="15" customHeight="1" x14ac:dyDescent="0.25">
      <c r="A176" s="1278" t="s">
        <v>178</v>
      </c>
      <c r="B176" s="1279" t="s">
        <v>157</v>
      </c>
      <c r="C176" s="1280">
        <f t="shared" ref="C176:C186" si="40">SUM(D176+E176)</f>
        <v>0</v>
      </c>
      <c r="D176" s="1281">
        <f>SUM(F176+H176+J176+L176+N176+P176+R176+T176+V176+X176+Z176+AB176+AD176+AF176+AH176+AJ176+AL176)</f>
        <v>0</v>
      </c>
      <c r="E176" s="1282">
        <f>SUM(G176+I176+K176+M176+O176+Q176+S176+U176+W176+Y176+AA176+AC176+AE176+AG176+AI176+AK176+AM176)</f>
        <v>0</v>
      </c>
      <c r="F176" s="1229"/>
      <c r="G176" s="1245"/>
      <c r="H176" s="1229"/>
      <c r="I176" s="1245"/>
      <c r="J176" s="1229"/>
      <c r="K176" s="1230"/>
      <c r="L176" s="1229"/>
      <c r="M176" s="1230"/>
      <c r="N176" s="1229"/>
      <c r="O176" s="1230"/>
      <c r="P176" s="1229"/>
      <c r="Q176" s="1230"/>
      <c r="R176" s="1229"/>
      <c r="S176" s="1230"/>
      <c r="T176" s="1229"/>
      <c r="U176" s="1230"/>
      <c r="V176" s="1229"/>
      <c r="W176" s="1230"/>
      <c r="X176" s="1229"/>
      <c r="Y176" s="1230"/>
      <c r="Z176" s="1229"/>
      <c r="AA176" s="1230"/>
      <c r="AB176" s="1229"/>
      <c r="AC176" s="1230"/>
      <c r="AD176" s="1229"/>
      <c r="AE176" s="1230"/>
      <c r="AF176" s="1229"/>
      <c r="AG176" s="1230"/>
      <c r="AH176" s="1229"/>
      <c r="AI176" s="1230"/>
      <c r="AJ176" s="1229"/>
      <c r="AK176" s="1230"/>
      <c r="AL176" s="1283"/>
      <c r="AM176" s="1244"/>
      <c r="AN176" s="1245">
        <v>0</v>
      </c>
      <c r="AO176" s="1231">
        <v>0</v>
      </c>
      <c r="AP176" s="1245">
        <v>0</v>
      </c>
      <c r="AQ176" s="1268">
        <v>0</v>
      </c>
      <c r="AR176" s="1245">
        <v>0</v>
      </c>
      <c r="AS176" s="1245">
        <v>0</v>
      </c>
      <c r="AT176" s="1245">
        <v>0</v>
      </c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38</v>
      </c>
      <c r="D177" s="190">
        <f>SUM(F177+H177+J177+L177+N177+P177+R177+T177+V177+X177+Z177+AB177+AD177+AF177+AH177+AJ177+AL177)</f>
        <v>8</v>
      </c>
      <c r="E177" s="191">
        <f t="shared" ref="E177:E184" si="41">SUM(G177+I177+K177+M177+O177+Q177+S177+U177+W177+Y177+AA177+AC177+AE177+AG177+AI177+AK177+AM177)</f>
        <v>30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3</v>
      </c>
      <c r="O177" s="57">
        <v>2</v>
      </c>
      <c r="P177" s="55">
        <v>0</v>
      </c>
      <c r="Q177" s="57">
        <v>6</v>
      </c>
      <c r="R177" s="55">
        <v>1</v>
      </c>
      <c r="S177" s="57">
        <v>6</v>
      </c>
      <c r="T177" s="55">
        <v>2</v>
      </c>
      <c r="U177" s="57">
        <v>7</v>
      </c>
      <c r="V177" s="55">
        <v>0</v>
      </c>
      <c r="W177" s="57">
        <v>2</v>
      </c>
      <c r="X177" s="55">
        <v>0</v>
      </c>
      <c r="Y177" s="57">
        <v>3</v>
      </c>
      <c r="Z177" s="55">
        <v>2</v>
      </c>
      <c r="AA177" s="57">
        <v>2</v>
      </c>
      <c r="AB177" s="55">
        <v>0</v>
      </c>
      <c r="AC177" s="57">
        <v>0</v>
      </c>
      <c r="AD177" s="55">
        <v>0</v>
      </c>
      <c r="AE177" s="57">
        <v>1</v>
      </c>
      <c r="AF177" s="55">
        <v>0</v>
      </c>
      <c r="AG177" s="57">
        <v>1</v>
      </c>
      <c r="AH177" s="55">
        <v>0</v>
      </c>
      <c r="AI177" s="57">
        <v>0</v>
      </c>
      <c r="AJ177" s="55">
        <v>0</v>
      </c>
      <c r="AK177" s="57">
        <v>0</v>
      </c>
      <c r="AL177" s="59">
        <v>0</v>
      </c>
      <c r="AM177" s="192">
        <v>0</v>
      </c>
      <c r="AN177" s="58">
        <v>38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284" t="s">
        <v>179</v>
      </c>
      <c r="B178" s="1279" t="s">
        <v>157</v>
      </c>
      <c r="C178" s="1280">
        <f t="shared" si="40"/>
        <v>0</v>
      </c>
      <c r="D178" s="1281">
        <f t="shared" ref="D178:D184" si="57">SUM(F178+H178+J178+L178+N178+P178+R178+T178+V178+X178+Z178+AB178+AD178+AF178+AH178+AJ178+AL178)</f>
        <v>0</v>
      </c>
      <c r="E178" s="1282">
        <f>SUM(G178+I178+K178+M178+O178+Q178+S178+U178+W178+Y178+AA178+AC178+AE178+AG178+AI178+AK178+AM178)</f>
        <v>0</v>
      </c>
      <c r="F178" s="1229"/>
      <c r="G178" s="1245"/>
      <c r="H178" s="1229"/>
      <c r="I178" s="1245"/>
      <c r="J178" s="1229"/>
      <c r="K178" s="1230"/>
      <c r="L178" s="1229"/>
      <c r="M178" s="1230"/>
      <c r="N178" s="1229"/>
      <c r="O178" s="1230"/>
      <c r="P178" s="1229"/>
      <c r="Q178" s="1230"/>
      <c r="R178" s="1229"/>
      <c r="S178" s="1230"/>
      <c r="T178" s="1229"/>
      <c r="U178" s="1230"/>
      <c r="V178" s="1229"/>
      <c r="W178" s="1230"/>
      <c r="X178" s="1229"/>
      <c r="Y178" s="1230"/>
      <c r="Z178" s="1229"/>
      <c r="AA178" s="1230"/>
      <c r="AB178" s="1229"/>
      <c r="AC178" s="1230"/>
      <c r="AD178" s="1229"/>
      <c r="AE178" s="1230"/>
      <c r="AF178" s="1229"/>
      <c r="AG178" s="1230"/>
      <c r="AH178" s="1229"/>
      <c r="AI178" s="1230"/>
      <c r="AJ178" s="1229"/>
      <c r="AK178" s="1230"/>
      <c r="AL178" s="1283"/>
      <c r="AM178" s="1244"/>
      <c r="AN178" s="1245">
        <v>0</v>
      </c>
      <c r="AO178" s="1231">
        <v>0</v>
      </c>
      <c r="AP178" s="1245">
        <v>0</v>
      </c>
      <c r="AQ178" s="1268">
        <v>0</v>
      </c>
      <c r="AR178" s="1245">
        <v>0</v>
      </c>
      <c r="AS178" s="1245">
        <v>0</v>
      </c>
      <c r="AT178" s="1245">
        <v>0</v>
      </c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>
        <v>0</v>
      </c>
      <c r="AO179" s="40">
        <v>0</v>
      </c>
      <c r="AP179" s="38">
        <v>0</v>
      </c>
      <c r="AQ179" s="113">
        <v>0</v>
      </c>
      <c r="AR179" s="38">
        <v>0</v>
      </c>
      <c r="AS179" s="38">
        <v>0</v>
      </c>
      <c r="AT179" s="38">
        <v>0</v>
      </c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>
        <v>0</v>
      </c>
      <c r="AO180" s="62">
        <v>0</v>
      </c>
      <c r="AP180" s="58">
        <v>0</v>
      </c>
      <c r="AQ180" s="174">
        <v>0</v>
      </c>
      <c r="AR180" s="58">
        <v>0</v>
      </c>
      <c r="AS180" s="58">
        <v>0</v>
      </c>
      <c r="AT180" s="58">
        <v>0</v>
      </c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326" t="s">
        <v>181</v>
      </c>
      <c r="B181" s="1279" t="s">
        <v>157</v>
      </c>
      <c r="C181" s="1280">
        <f t="shared" si="40"/>
        <v>0</v>
      </c>
      <c r="D181" s="1281">
        <f t="shared" si="57"/>
        <v>0</v>
      </c>
      <c r="E181" s="1282">
        <f t="shared" si="41"/>
        <v>0</v>
      </c>
      <c r="F181" s="1229"/>
      <c r="G181" s="1245"/>
      <c r="H181" s="1229"/>
      <c r="I181" s="1245"/>
      <c r="J181" s="1229"/>
      <c r="K181" s="1230"/>
      <c r="L181" s="1229"/>
      <c r="M181" s="1230"/>
      <c r="N181" s="1229"/>
      <c r="O181" s="1230"/>
      <c r="P181" s="1229"/>
      <c r="Q181" s="1230"/>
      <c r="R181" s="1229"/>
      <c r="S181" s="1230"/>
      <c r="T181" s="1229"/>
      <c r="U181" s="1230"/>
      <c r="V181" s="1229"/>
      <c r="W181" s="1245"/>
      <c r="X181" s="1229"/>
      <c r="Y181" s="1230"/>
      <c r="Z181" s="1229"/>
      <c r="AA181" s="1230"/>
      <c r="AB181" s="1229"/>
      <c r="AC181" s="1230"/>
      <c r="AD181" s="1229"/>
      <c r="AE181" s="1230"/>
      <c r="AF181" s="1229"/>
      <c r="AG181" s="1230"/>
      <c r="AH181" s="1229"/>
      <c r="AI181" s="1230"/>
      <c r="AJ181" s="1229"/>
      <c r="AK181" s="1230"/>
      <c r="AL181" s="1283"/>
      <c r="AM181" s="1244"/>
      <c r="AN181" s="1245">
        <v>0</v>
      </c>
      <c r="AO181" s="1231">
        <v>0</v>
      </c>
      <c r="AP181" s="1245">
        <v>0</v>
      </c>
      <c r="AQ181" s="1268">
        <v>0</v>
      </c>
      <c r="AR181" s="1245">
        <v>0</v>
      </c>
      <c r="AS181" s="1245">
        <v>0</v>
      </c>
      <c r="AT181" s="1245">
        <v>0</v>
      </c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167</v>
      </c>
      <c r="D182" s="165">
        <f t="shared" si="57"/>
        <v>133</v>
      </c>
      <c r="E182" s="166">
        <f t="shared" si="41"/>
        <v>34</v>
      </c>
      <c r="F182" s="55">
        <v>0</v>
      </c>
      <c r="G182" s="58">
        <v>0</v>
      </c>
      <c r="H182" s="55">
        <v>0</v>
      </c>
      <c r="I182" s="58">
        <v>0</v>
      </c>
      <c r="J182" s="55">
        <v>0</v>
      </c>
      <c r="K182" s="57">
        <v>0</v>
      </c>
      <c r="L182" s="55">
        <v>0</v>
      </c>
      <c r="M182" s="57">
        <v>0</v>
      </c>
      <c r="N182" s="55">
        <v>9</v>
      </c>
      <c r="O182" s="57">
        <v>0</v>
      </c>
      <c r="P182" s="55">
        <v>8</v>
      </c>
      <c r="Q182" s="57">
        <v>3</v>
      </c>
      <c r="R182" s="55">
        <v>23</v>
      </c>
      <c r="S182" s="57">
        <v>6</v>
      </c>
      <c r="T182" s="55">
        <v>24</v>
      </c>
      <c r="U182" s="57">
        <v>6</v>
      </c>
      <c r="V182" s="55">
        <v>19</v>
      </c>
      <c r="W182" s="57">
        <v>5</v>
      </c>
      <c r="X182" s="55">
        <v>12</v>
      </c>
      <c r="Y182" s="57">
        <v>5</v>
      </c>
      <c r="Z182" s="55">
        <v>12</v>
      </c>
      <c r="AA182" s="57">
        <v>5</v>
      </c>
      <c r="AB182" s="55">
        <v>14</v>
      </c>
      <c r="AC182" s="57">
        <v>2</v>
      </c>
      <c r="AD182" s="55">
        <v>7</v>
      </c>
      <c r="AE182" s="57">
        <v>1</v>
      </c>
      <c r="AF182" s="55">
        <v>3</v>
      </c>
      <c r="AG182" s="57">
        <v>1</v>
      </c>
      <c r="AH182" s="55">
        <v>1</v>
      </c>
      <c r="AI182" s="57">
        <v>0</v>
      </c>
      <c r="AJ182" s="55">
        <v>1</v>
      </c>
      <c r="AK182" s="57">
        <v>0</v>
      </c>
      <c r="AL182" s="59">
        <v>0</v>
      </c>
      <c r="AM182" s="192">
        <v>0</v>
      </c>
      <c r="AN182" s="58">
        <v>167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326" t="s">
        <v>182</v>
      </c>
      <c r="B183" s="1279" t="s">
        <v>157</v>
      </c>
      <c r="C183" s="1280">
        <f t="shared" si="40"/>
        <v>0</v>
      </c>
      <c r="D183" s="1281">
        <f t="shared" si="57"/>
        <v>0</v>
      </c>
      <c r="E183" s="1282">
        <f t="shared" si="41"/>
        <v>0</v>
      </c>
      <c r="F183" s="1229"/>
      <c r="G183" s="1245"/>
      <c r="H183" s="1229"/>
      <c r="I183" s="1245"/>
      <c r="J183" s="1229"/>
      <c r="K183" s="1230"/>
      <c r="L183" s="1229"/>
      <c r="M183" s="1230"/>
      <c r="N183" s="1229"/>
      <c r="O183" s="1230"/>
      <c r="P183" s="1229"/>
      <c r="Q183" s="1230"/>
      <c r="R183" s="1229"/>
      <c r="S183" s="1230"/>
      <c r="T183" s="1229"/>
      <c r="U183" s="1230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245">
        <v>0</v>
      </c>
      <c r="AO183" s="1231">
        <v>0</v>
      </c>
      <c r="AP183" s="1245">
        <v>0</v>
      </c>
      <c r="AQ183" s="1268">
        <v>0</v>
      </c>
      <c r="AR183" s="1245">
        <v>0</v>
      </c>
      <c r="AS183" s="1245">
        <v>0</v>
      </c>
      <c r="AT183" s="1245">
        <v>0</v>
      </c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7</v>
      </c>
      <c r="D184" s="165">
        <f t="shared" si="57"/>
        <v>6</v>
      </c>
      <c r="E184" s="166">
        <f t="shared" si="41"/>
        <v>1</v>
      </c>
      <c r="F184" s="55">
        <v>0</v>
      </c>
      <c r="G184" s="58">
        <v>0</v>
      </c>
      <c r="H184" s="55">
        <v>0</v>
      </c>
      <c r="I184" s="58">
        <v>0</v>
      </c>
      <c r="J184" s="55">
        <v>0</v>
      </c>
      <c r="K184" s="57">
        <v>0</v>
      </c>
      <c r="L184" s="55">
        <v>0</v>
      </c>
      <c r="M184" s="57">
        <v>0</v>
      </c>
      <c r="N184" s="55">
        <v>1</v>
      </c>
      <c r="O184" s="57">
        <v>1</v>
      </c>
      <c r="P184" s="55">
        <v>1</v>
      </c>
      <c r="Q184" s="57">
        <v>0</v>
      </c>
      <c r="R184" s="55">
        <v>2</v>
      </c>
      <c r="S184" s="57">
        <v>0</v>
      </c>
      <c r="T184" s="55">
        <v>1</v>
      </c>
      <c r="U184" s="57">
        <v>0</v>
      </c>
      <c r="V184" s="106">
        <v>1</v>
      </c>
      <c r="W184" s="26">
        <v>0</v>
      </c>
      <c r="X184" s="27">
        <v>0</v>
      </c>
      <c r="Y184" s="28">
        <v>0</v>
      </c>
      <c r="Z184" s="27">
        <v>0</v>
      </c>
      <c r="AA184" s="28">
        <v>0</v>
      </c>
      <c r="AB184" s="27">
        <v>0</v>
      </c>
      <c r="AC184" s="28">
        <v>0</v>
      </c>
      <c r="AD184" s="27">
        <v>0</v>
      </c>
      <c r="AE184" s="28">
        <v>0</v>
      </c>
      <c r="AF184" s="27">
        <v>0</v>
      </c>
      <c r="AG184" s="28">
        <v>0</v>
      </c>
      <c r="AH184" s="27">
        <v>0</v>
      </c>
      <c r="AI184" s="28">
        <v>0</v>
      </c>
      <c r="AJ184" s="27">
        <v>0</v>
      </c>
      <c r="AK184" s="28">
        <v>0</v>
      </c>
      <c r="AL184" s="51">
        <v>0</v>
      </c>
      <c r="AM184" s="161">
        <v>0</v>
      </c>
      <c r="AN184" s="26">
        <v>7</v>
      </c>
      <c r="AO184" s="111">
        <v>0</v>
      </c>
      <c r="AP184" s="26">
        <v>0</v>
      </c>
      <c r="AQ184" s="162">
        <v>0</v>
      </c>
      <c r="AR184" s="26">
        <v>0</v>
      </c>
      <c r="AS184" s="26">
        <v>0</v>
      </c>
      <c r="AT184" s="26">
        <v>0</v>
      </c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339" t="s">
        <v>183</v>
      </c>
      <c r="B185" s="1279" t="s">
        <v>157</v>
      </c>
      <c r="C185" s="1340">
        <f t="shared" si="40"/>
        <v>0</v>
      </c>
      <c r="D185" s="1327">
        <f>SUM(L185+N185+P185+R185+T185+V185+X185+Z185+AB185+AD185+AF185+AH185+AJ185+AL185)</f>
        <v>0</v>
      </c>
      <c r="E185" s="1328">
        <f>SUM(M185+O185+Q185+S185+U185+W185+Y185+AA185+AC185+AE185+AG185+AI185+AK185+AM185)</f>
        <v>0</v>
      </c>
      <c r="F185" s="1341"/>
      <c r="G185" s="1342"/>
      <c r="H185" s="1341"/>
      <c r="I185" s="1342"/>
      <c r="J185" s="1341"/>
      <c r="K185" s="1342"/>
      <c r="L185" s="1343"/>
      <c r="M185" s="1344"/>
      <c r="N185" s="1345"/>
      <c r="O185" s="1344"/>
      <c r="P185" s="1345"/>
      <c r="Q185" s="1344"/>
      <c r="R185" s="1345"/>
      <c r="S185" s="1344"/>
      <c r="T185" s="1345"/>
      <c r="U185" s="1344"/>
      <c r="V185" s="1345"/>
      <c r="W185" s="1344"/>
      <c r="X185" s="1345"/>
      <c r="Y185" s="1344"/>
      <c r="Z185" s="1345"/>
      <c r="AA185" s="1344"/>
      <c r="AB185" s="1345"/>
      <c r="AC185" s="1344"/>
      <c r="AD185" s="1345"/>
      <c r="AE185" s="1344"/>
      <c r="AF185" s="1345"/>
      <c r="AG185" s="1344"/>
      <c r="AH185" s="1345"/>
      <c r="AI185" s="1344"/>
      <c r="AJ185" s="1345"/>
      <c r="AK185" s="1344"/>
      <c r="AL185" s="1346"/>
      <c r="AM185" s="1347"/>
      <c r="AN185" s="1348">
        <v>0</v>
      </c>
      <c r="AO185" s="1349">
        <v>0</v>
      </c>
      <c r="AP185" s="1348">
        <v>0</v>
      </c>
      <c r="AQ185" s="1350">
        <v>0</v>
      </c>
      <c r="AR185" s="1348">
        <v>0</v>
      </c>
      <c r="AS185" s="1348">
        <v>0</v>
      </c>
      <c r="AT185" s="1348">
        <v>0</v>
      </c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1</v>
      </c>
      <c r="D186" s="190">
        <f>SUM(L186+N186+P186+R186+T186+V186+X186+Z186+AB186+AD186+AF186+AH186+AJ186+AL186)</f>
        <v>1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351">
        <v>0</v>
      </c>
      <c r="M186" s="57">
        <v>0</v>
      </c>
      <c r="N186" s="55">
        <v>0</v>
      </c>
      <c r="O186" s="57">
        <v>0</v>
      </c>
      <c r="P186" s="55">
        <v>1</v>
      </c>
      <c r="Q186" s="57">
        <v>0</v>
      </c>
      <c r="R186" s="55">
        <v>0</v>
      </c>
      <c r="S186" s="57">
        <v>0</v>
      </c>
      <c r="T186" s="55">
        <v>0</v>
      </c>
      <c r="U186" s="57">
        <v>0</v>
      </c>
      <c r="V186" s="55">
        <v>0</v>
      </c>
      <c r="W186" s="57">
        <v>0</v>
      </c>
      <c r="X186" s="55">
        <v>0</v>
      </c>
      <c r="Y186" s="57">
        <v>0</v>
      </c>
      <c r="Z186" s="55">
        <v>0</v>
      </c>
      <c r="AA186" s="57">
        <v>0</v>
      </c>
      <c r="AB186" s="55">
        <v>0</v>
      </c>
      <c r="AC186" s="57">
        <v>0</v>
      </c>
      <c r="AD186" s="55">
        <v>0</v>
      </c>
      <c r="AE186" s="57">
        <v>0</v>
      </c>
      <c r="AF186" s="55">
        <v>0</v>
      </c>
      <c r="AG186" s="57">
        <v>0</v>
      </c>
      <c r="AH186" s="55">
        <v>0</v>
      </c>
      <c r="AI186" s="57">
        <v>0</v>
      </c>
      <c r="AJ186" s="55">
        <v>0</v>
      </c>
      <c r="AK186" s="57">
        <v>0</v>
      </c>
      <c r="AL186" s="59">
        <v>0</v>
      </c>
      <c r="AM186" s="192">
        <v>0</v>
      </c>
      <c r="AN186" s="58">
        <v>1</v>
      </c>
      <c r="AO186" s="62">
        <v>0</v>
      </c>
      <c r="AP186" s="58">
        <v>0</v>
      </c>
      <c r="AQ186" s="174">
        <v>0</v>
      </c>
      <c r="AR186" s="58">
        <v>0</v>
      </c>
      <c r="AS186" s="58">
        <v>0</v>
      </c>
      <c r="AT186" s="58">
        <v>0</v>
      </c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4</v>
      </c>
      <c r="D191" s="219">
        <f>SUM(F191+H191+J191+L191+N191+P191+R191+T191+V191+X191+Z191+AB191+AD191+AF191)</f>
        <v>2</v>
      </c>
      <c r="E191" s="219">
        <f>SUM(G191+I191+K191+M191+O191+Q191+S191+U191+W191+Y191+AA191+AC191+AE191+AG191)</f>
        <v>2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/>
      <c r="U191" s="221"/>
      <c r="V191" s="220"/>
      <c r="W191" s="221"/>
      <c r="X191" s="220"/>
      <c r="Y191" s="221"/>
      <c r="Z191" s="220"/>
      <c r="AA191" s="221">
        <v>1</v>
      </c>
      <c r="AB191" s="220">
        <v>1</v>
      </c>
      <c r="AC191" s="221"/>
      <c r="AD191" s="220">
        <v>1</v>
      </c>
      <c r="AE191" s="221">
        <v>1</v>
      </c>
      <c r="AF191" s="220"/>
      <c r="AG191" s="222"/>
      <c r="AH191" s="223"/>
      <c r="AI191" s="224">
        <v>4</v>
      </c>
      <c r="AJ191" s="224"/>
      <c r="AK191" s="224"/>
      <c r="AL191" s="225"/>
      <c r="AM191" s="224">
        <v>4</v>
      </c>
      <c r="AN191" s="226"/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2</v>
      </c>
      <c r="D192" s="230">
        <f>SUM(F192+H192+J192+L192+N192+P192+R192+T192+V192+X192+Z192+AB192+AD192+AF192)</f>
        <v>0</v>
      </c>
      <c r="E192" s="230">
        <f>SUM(G192+I192+K192+M192+O192+Q192+S192+U192+W192+Y192+AA192+AC192+AE192+AG192)</f>
        <v>2</v>
      </c>
      <c r="F192" s="231"/>
      <c r="G192" s="232"/>
      <c r="H192" s="231"/>
      <c r="I192" s="232"/>
      <c r="J192" s="231"/>
      <c r="K192" s="232">
        <v>1</v>
      </c>
      <c r="L192" s="231"/>
      <c r="M192" s="232"/>
      <c r="N192" s="231"/>
      <c r="O192" s="232">
        <v>1</v>
      </c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>
        <v>2</v>
      </c>
      <c r="AJ192" s="235"/>
      <c r="AK192" s="235"/>
      <c r="AL192" s="236"/>
      <c r="AM192" s="235">
        <v>1</v>
      </c>
      <c r="AN192" s="237">
        <v>1</v>
      </c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1</v>
      </c>
      <c r="D195" s="241">
        <f t="shared" si="64"/>
        <v>0</v>
      </c>
      <c r="E195" s="241">
        <f t="shared" si="64"/>
        <v>1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>
        <v>1</v>
      </c>
      <c r="AB195" s="220"/>
      <c r="AC195" s="221"/>
      <c r="AD195" s="220"/>
      <c r="AE195" s="221"/>
      <c r="AF195" s="220"/>
      <c r="AG195" s="222"/>
      <c r="AH195" s="223"/>
      <c r="AI195" s="224">
        <v>1</v>
      </c>
      <c r="AJ195" s="224"/>
      <c r="AK195" s="224"/>
      <c r="AL195" s="243"/>
      <c r="AM195" s="225"/>
      <c r="AN195" s="225"/>
      <c r="AO195" s="227">
        <v>0</v>
      </c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3</v>
      </c>
      <c r="D197" s="241">
        <f t="shared" si="64"/>
        <v>0</v>
      </c>
      <c r="E197" s="241">
        <f t="shared" si="64"/>
        <v>3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>
        <v>1</v>
      </c>
      <c r="R197" s="220"/>
      <c r="S197" s="221"/>
      <c r="T197" s="220"/>
      <c r="U197" s="221"/>
      <c r="V197" s="220"/>
      <c r="W197" s="221"/>
      <c r="X197" s="220"/>
      <c r="Y197" s="221"/>
      <c r="Z197" s="220"/>
      <c r="AA197" s="221">
        <v>1</v>
      </c>
      <c r="AB197" s="220"/>
      <c r="AC197" s="221"/>
      <c r="AD197" s="220"/>
      <c r="AE197" s="221">
        <v>1</v>
      </c>
      <c r="AF197" s="220"/>
      <c r="AG197" s="222"/>
      <c r="AH197" s="223"/>
      <c r="AI197" s="224">
        <v>3</v>
      </c>
      <c r="AJ197" s="224"/>
      <c r="AK197" s="224"/>
      <c r="AL197" s="245"/>
      <c r="AM197" s="225"/>
      <c r="AN197" s="225"/>
      <c r="AO197" s="227">
        <v>0</v>
      </c>
      <c r="AP197" s="228"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53551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49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52.85546875" customWidth="1"/>
    <col min="2" max="2" width="31.5703125" customWidth="1"/>
    <col min="3" max="3" width="12.140625" customWidth="1"/>
    <col min="4" max="4" width="11.7109375" customWidth="1"/>
    <col min="5" max="18" width="11.28515625" customWidth="1"/>
    <col min="19" max="19" width="13.5703125" customWidth="1"/>
    <col min="20" max="20" width="13.140625" customWidth="1"/>
    <col min="21" max="24" width="11.42578125" customWidth="1"/>
    <col min="25" max="25" width="13.7109375" customWidth="1"/>
    <col min="26" max="28" width="11.42578125" customWidth="1"/>
    <col min="29" max="29" width="13.5703125" customWidth="1"/>
    <col min="30" max="32" width="11.42578125" customWidth="1"/>
    <col min="36" max="36" width="12" bestFit="1" customWidth="1"/>
    <col min="37" max="37" width="14.28515625" customWidth="1"/>
    <col min="38" max="38" width="16.140625" customWidth="1"/>
    <col min="39" max="39" width="13.85546875" customWidth="1"/>
    <col min="40" max="40" width="11.42578125" bestFit="1" customWidth="1"/>
    <col min="41" max="41" width="14" customWidth="1"/>
    <col min="42" max="42" width="14.85546875" customWidth="1"/>
    <col min="45" max="45" width="13.42578125" customWidth="1"/>
    <col min="46" max="46" width="13.85546875" customWidth="1"/>
    <col min="47" max="55" width="14.42578125" customWidth="1"/>
    <col min="56" max="56" width="11.42578125" hidden="1" customWidth="1"/>
    <col min="57" max="57" width="14" hidden="1" customWidth="1"/>
    <col min="58" max="58" width="11.42578125" hidden="1" customWidth="1"/>
    <col min="59" max="62" width="13.42578125" hidden="1" customWidth="1"/>
    <col min="63" max="71" width="11.42578125" hidden="1" customWidth="1"/>
    <col min="89" max="89" width="11.140625" customWidth="1"/>
    <col min="90" max="141" width="11.42578125" customWidth="1"/>
  </cols>
  <sheetData>
    <row r="1" spans="1:141" x14ac:dyDescent="0.25">
      <c r="A1" s="1" t="s">
        <v>0</v>
      </c>
    </row>
    <row r="2" spans="1:141" x14ac:dyDescent="0.25">
      <c r="A2" s="1" t="str">
        <f>CONCATENATE("COMUNA: ",[13]NOMBRE!B2," - ","( ",[13]NOMBRE!C2,[13]NOMBRE!D2,[13]NOMBRE!E2,[13]NOMBRE!F2,[13]NOMBRE!G2," )")</f>
        <v>COMUNA: LINARES - ( 07401 )</v>
      </c>
    </row>
    <row r="3" spans="1:141" x14ac:dyDescent="0.25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141" x14ac:dyDescent="0.25">
      <c r="A4" s="1" t="str">
        <f>CONCATENATE("MES: ",[13]NOMBRE!B6," - ","( ",[13]NOMBRE!C6,[13]NOMBRE!D6," )")</f>
        <v>MES: DICIEMBRE - ( 12 )</v>
      </c>
    </row>
    <row r="5" spans="1:141" x14ac:dyDescent="0.25">
      <c r="A5" s="1" t="str">
        <f>CONCATENATE("AÑO: ",[13]NOMBRE!B7)</f>
        <v>AÑO: 2024</v>
      </c>
    </row>
    <row r="6" spans="1:141" s="5" customFormat="1" ht="18" customHeight="1" x14ac:dyDescent="0.25">
      <c r="A6" s="530" t="s">
        <v>1</v>
      </c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530"/>
      <c r="AB6" s="530"/>
      <c r="AC6" s="530"/>
      <c r="AD6" s="530"/>
      <c r="AE6" s="2"/>
      <c r="AF6" s="2"/>
      <c r="AG6" s="2"/>
      <c r="AH6" s="3"/>
      <c r="AI6" s="2"/>
      <c r="AJ6" s="2"/>
      <c r="AK6" s="3"/>
      <c r="AL6" s="2"/>
      <c r="AM6" s="2"/>
      <c r="AN6" s="4"/>
      <c r="AP6"/>
      <c r="AQ6"/>
      <c r="AR6"/>
      <c r="BE6" s="6"/>
      <c r="BF6" s="6"/>
      <c r="BG6" s="6"/>
      <c r="BH6" s="6"/>
      <c r="BI6" s="6"/>
      <c r="BJ6" s="6"/>
      <c r="BK6" s="6"/>
      <c r="BL6" s="6"/>
      <c r="BM6" s="6"/>
      <c r="BN6" s="6"/>
      <c r="CI6" s="7"/>
      <c r="CJ6" s="7"/>
      <c r="CK6" s="7"/>
      <c r="CL6" s="8"/>
      <c r="CM6" s="8"/>
      <c r="CN6" s="8"/>
      <c r="CO6" s="8"/>
      <c r="CP6" s="8"/>
      <c r="CQ6" s="8"/>
      <c r="CR6"/>
      <c r="CS6"/>
      <c r="CT6"/>
      <c r="CU6"/>
      <c r="CV6"/>
      <c r="CW6"/>
      <c r="CX6"/>
      <c r="CY6"/>
      <c r="CZ6"/>
      <c r="DA6"/>
      <c r="DB6"/>
      <c r="DC6"/>
      <c r="DD6" s="6"/>
      <c r="DE6" s="6"/>
      <c r="DF6" s="6"/>
      <c r="DG6" s="6"/>
      <c r="DH6" s="6"/>
      <c r="DI6" s="6"/>
      <c r="DJ6" s="6"/>
      <c r="DK6" s="6"/>
      <c r="DL6" s="8"/>
      <c r="DM6" s="8"/>
      <c r="DN6" s="8"/>
      <c r="DO6" s="8"/>
      <c r="DP6" s="8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</row>
    <row r="8" spans="1:141" s="14" customFormat="1" ht="18" customHeight="1" x14ac:dyDescent="0.2">
      <c r="A8" s="9" t="s">
        <v>2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2"/>
      <c r="AE8" s="13"/>
      <c r="AF8" s="13"/>
    </row>
    <row r="9" spans="1:141" x14ac:dyDescent="0.25">
      <c r="A9" s="1430" t="s">
        <v>3</v>
      </c>
      <c r="B9" s="1411" t="s">
        <v>4</v>
      </c>
      <c r="C9" s="1412"/>
      <c r="D9" s="1412"/>
      <c r="E9" s="1412"/>
      <c r="F9" s="1412"/>
      <c r="G9" s="1412"/>
      <c r="H9" s="1412"/>
      <c r="I9" s="1412"/>
      <c r="J9" s="1412"/>
      <c r="K9" s="1412"/>
      <c r="L9" s="1412"/>
      <c r="M9" s="1412"/>
      <c r="N9" s="1412"/>
      <c r="O9" s="1412"/>
      <c r="P9" s="1412"/>
      <c r="Q9" s="1412"/>
      <c r="R9" s="1412"/>
      <c r="S9" s="1412"/>
      <c r="T9" s="1412"/>
      <c r="U9" s="1412"/>
      <c r="V9" s="1413"/>
      <c r="W9" s="1430" t="s">
        <v>5</v>
      </c>
      <c r="X9" s="537"/>
      <c r="Y9" s="537"/>
      <c r="Z9" s="537"/>
      <c r="AA9" s="537"/>
      <c r="AB9" s="537"/>
      <c r="AC9" s="537"/>
      <c r="AD9" s="1431"/>
      <c r="AE9" s="1414" t="s">
        <v>6</v>
      </c>
      <c r="AF9" s="1414"/>
    </row>
    <row r="10" spans="1:141" ht="15" customHeight="1" x14ac:dyDescent="0.25">
      <c r="A10" s="531"/>
      <c r="B10" s="1432" t="s">
        <v>7</v>
      </c>
      <c r="C10" s="1430" t="s">
        <v>8</v>
      </c>
      <c r="D10" s="537"/>
      <c r="E10" s="537"/>
      <c r="F10" s="537"/>
      <c r="G10" s="537"/>
      <c r="H10" s="537"/>
      <c r="I10" s="537"/>
      <c r="J10" s="537"/>
      <c r="K10" s="537"/>
      <c r="L10" s="537"/>
      <c r="M10" s="537"/>
      <c r="N10" s="537"/>
      <c r="O10" s="537"/>
      <c r="P10" s="537"/>
      <c r="Q10" s="537"/>
      <c r="R10" s="537"/>
      <c r="S10" s="1431"/>
      <c r="T10" s="1432" t="s">
        <v>9</v>
      </c>
      <c r="U10" s="1388" t="s">
        <v>10</v>
      </c>
      <c r="V10" s="1390"/>
      <c r="W10" s="1415" t="s">
        <v>11</v>
      </c>
      <c r="X10" s="1415"/>
      <c r="Y10" s="1415"/>
      <c r="Z10" s="1390"/>
      <c r="AA10" s="1388" t="s">
        <v>12</v>
      </c>
      <c r="AB10" s="1415"/>
      <c r="AC10" s="1415"/>
      <c r="AD10" s="1390"/>
      <c r="AE10" s="1414"/>
      <c r="AF10" s="1414"/>
    </row>
    <row r="11" spans="1:141" ht="32.25" customHeight="1" x14ac:dyDescent="0.25">
      <c r="A11" s="532"/>
      <c r="B11" s="494"/>
      <c r="C11" s="1363" t="s">
        <v>13</v>
      </c>
      <c r="D11" s="1379" t="s">
        <v>14</v>
      </c>
      <c r="E11" s="1380" t="s">
        <v>15</v>
      </c>
      <c r="F11" s="1380" t="s">
        <v>16</v>
      </c>
      <c r="G11" s="1380" t="s">
        <v>17</v>
      </c>
      <c r="H11" s="1381" t="s">
        <v>18</v>
      </c>
      <c r="I11" s="1381" t="s">
        <v>19</v>
      </c>
      <c r="J11" s="1381" t="s">
        <v>20</v>
      </c>
      <c r="K11" s="1381" t="s">
        <v>21</v>
      </c>
      <c r="L11" s="1381" t="s">
        <v>22</v>
      </c>
      <c r="M11" s="1381" t="s">
        <v>23</v>
      </c>
      <c r="N11" s="1381" t="s">
        <v>24</v>
      </c>
      <c r="O11" s="1381" t="s">
        <v>25</v>
      </c>
      <c r="P11" s="1381" t="s">
        <v>26</v>
      </c>
      <c r="Q11" s="1381" t="s">
        <v>27</v>
      </c>
      <c r="R11" s="1381" t="s">
        <v>28</v>
      </c>
      <c r="S11" s="1364" t="s">
        <v>29</v>
      </c>
      <c r="T11" s="495"/>
      <c r="U11" s="1410" t="s">
        <v>30</v>
      </c>
      <c r="V11" s="1364" t="s">
        <v>31</v>
      </c>
      <c r="W11" s="1416" t="s">
        <v>32</v>
      </c>
      <c r="X11" s="1391" t="s">
        <v>33</v>
      </c>
      <c r="Y11" s="1380" t="s">
        <v>34</v>
      </c>
      <c r="Z11" s="1364" t="s">
        <v>35</v>
      </c>
      <c r="AA11" s="1391" t="s">
        <v>32</v>
      </c>
      <c r="AB11" s="1391" t="s">
        <v>33</v>
      </c>
      <c r="AC11" s="1380" t="s">
        <v>34</v>
      </c>
      <c r="AD11" s="1364" t="s">
        <v>36</v>
      </c>
      <c r="AE11" s="1363" t="s">
        <v>37</v>
      </c>
      <c r="AF11" s="1364" t="s">
        <v>38</v>
      </c>
    </row>
    <row r="12" spans="1:141" x14ac:dyDescent="0.25">
      <c r="A12" s="23" t="s">
        <v>39</v>
      </c>
      <c r="B12" s="24">
        <f>SUM(C12:S12)</f>
        <v>327</v>
      </c>
      <c r="C12" s="1372">
        <v>154</v>
      </c>
      <c r="D12" s="1375">
        <v>77</v>
      </c>
      <c r="E12" s="1375">
        <v>80</v>
      </c>
      <c r="F12" s="1375">
        <v>16</v>
      </c>
      <c r="G12" s="1417">
        <v>0</v>
      </c>
      <c r="H12" s="1417">
        <v>0</v>
      </c>
      <c r="I12" s="1417">
        <v>0</v>
      </c>
      <c r="J12" s="1417">
        <v>0</v>
      </c>
      <c r="K12" s="1417">
        <v>0</v>
      </c>
      <c r="L12" s="1417">
        <v>0</v>
      </c>
      <c r="M12" s="1417">
        <v>0</v>
      </c>
      <c r="N12" s="1417">
        <v>0</v>
      </c>
      <c r="O12" s="1417">
        <v>0</v>
      </c>
      <c r="P12" s="1417">
        <v>0</v>
      </c>
      <c r="Q12" s="1417">
        <v>0</v>
      </c>
      <c r="R12" s="1417">
        <v>0</v>
      </c>
      <c r="S12" s="1418">
        <v>0</v>
      </c>
      <c r="T12" s="26">
        <v>327</v>
      </c>
      <c r="U12" s="27">
        <v>175</v>
      </c>
      <c r="V12" s="28">
        <v>152</v>
      </c>
      <c r="W12" s="23">
        <f>SUM(X12+Y12+Z12)</f>
        <v>80</v>
      </c>
      <c r="X12" s="27">
        <v>6</v>
      </c>
      <c r="Y12" s="29">
        <v>74</v>
      </c>
      <c r="Z12" s="28">
        <v>0</v>
      </c>
      <c r="AA12" s="1384">
        <f>SUM(AB12+AC12+AD12)</f>
        <v>6</v>
      </c>
      <c r="AB12" s="27">
        <v>0</v>
      </c>
      <c r="AC12" s="29">
        <v>6</v>
      </c>
      <c r="AD12" s="28">
        <v>0</v>
      </c>
      <c r="AE12" s="31">
        <v>0</v>
      </c>
      <c r="AF12" s="32">
        <v>0</v>
      </c>
      <c r="AG12" t="str">
        <f>BE12&amp;BF12&amp;BG12</f>
        <v/>
      </c>
      <c r="BE12" s="33" t="str">
        <f>IF(U12+V12&lt;&gt;B12," * Las consultas según sexo NO DEBEN ser diferente al Total de Consultas","")</f>
        <v/>
      </c>
      <c r="BF12" s="33" t="str">
        <f>IF(AND(B12&gt;0,T12="")," * No olvide digitar la columna Beneficiarios (Digite CERO si no tiene)",IF(T12&gt;B12," * La variable beneficiarios No puede ser mayor al Total.",""))</f>
        <v/>
      </c>
      <c r="BG12" s="33" t="str">
        <f>IF((W12+AA12)&gt;B12," * La suma del Total de Consultas Nuevas NO DEBE ser MAYOR que el total de Consultas y Controles médicos.","")</f>
        <v/>
      </c>
      <c r="BL12" s="34">
        <f>IF(U12+V12&lt;&gt;B12,1,0)</f>
        <v>0</v>
      </c>
      <c r="BM12" s="34">
        <f>IF(AND(B12&gt;0,T12=""),1,IF(T12&gt;B12,1,0))</f>
        <v>0</v>
      </c>
      <c r="BN12" s="34">
        <f>IF((W12+AA12)&gt;B12,1,0)</f>
        <v>0</v>
      </c>
    </row>
    <row r="13" spans="1:141" x14ac:dyDescent="0.25">
      <c r="A13" s="35" t="s">
        <v>40</v>
      </c>
      <c r="B13" s="24">
        <f t="shared" ref="B13:B71" si="0">SUM(C13:S13)</f>
        <v>963</v>
      </c>
      <c r="C13" s="36">
        <v>0</v>
      </c>
      <c r="D13" s="37">
        <v>0</v>
      </c>
      <c r="E13" s="37">
        <v>0</v>
      </c>
      <c r="F13" s="37">
        <v>11</v>
      </c>
      <c r="G13" s="37">
        <v>19</v>
      </c>
      <c r="H13" s="37">
        <v>39</v>
      </c>
      <c r="I13" s="37">
        <v>42</v>
      </c>
      <c r="J13" s="37">
        <v>53</v>
      </c>
      <c r="K13" s="37">
        <v>65</v>
      </c>
      <c r="L13" s="37">
        <v>61</v>
      </c>
      <c r="M13" s="37">
        <v>64</v>
      </c>
      <c r="N13" s="37">
        <v>91</v>
      </c>
      <c r="O13" s="37">
        <v>110</v>
      </c>
      <c r="P13" s="37">
        <v>116</v>
      </c>
      <c r="Q13" s="37">
        <v>106</v>
      </c>
      <c r="R13" s="37">
        <v>83</v>
      </c>
      <c r="S13" s="32">
        <v>103</v>
      </c>
      <c r="T13" s="38">
        <v>963</v>
      </c>
      <c r="U13" s="36">
        <v>346</v>
      </c>
      <c r="V13" s="32">
        <v>617</v>
      </c>
      <c r="W13" s="35">
        <f t="shared" ref="W13:W37" si="1">SUM(X13+Y13+Z13)</f>
        <v>0</v>
      </c>
      <c r="X13" s="36">
        <v>0</v>
      </c>
      <c r="Y13" s="37">
        <v>0</v>
      </c>
      <c r="Z13" s="32">
        <v>0</v>
      </c>
      <c r="AA13" s="39">
        <f t="shared" ref="AA13:AA38" si="2">SUM(AB13+AC13+AD13)</f>
        <v>301</v>
      </c>
      <c r="AB13" s="36">
        <v>66</v>
      </c>
      <c r="AC13" s="40">
        <v>235</v>
      </c>
      <c r="AD13" s="32">
        <v>0</v>
      </c>
      <c r="AE13" s="31">
        <v>0</v>
      </c>
      <c r="AF13" s="32">
        <v>211</v>
      </c>
      <c r="AG13" t="str">
        <f t="shared" ref="AG13:AG70" si="3">BE13&amp;BF13&amp;BG13</f>
        <v/>
      </c>
      <c r="BE13" s="33" t="str">
        <f t="shared" ref="BE13:BE71" si="4">IF(U13+V13&lt;&gt;B13," * Las consultas según sexo NO DEBEN ser diferente al Total de Consultas","")</f>
        <v/>
      </c>
      <c r="BF13" s="33" t="str">
        <f t="shared" ref="BF13:BF71" si="5">IF(AND(B13&gt;0,T13="")," * No olvide digitar la columna Beneficiarios (Digite CERO si no tiene)",IF(T13&gt;B13," * La variable beneficiarios No puede ser mayor al Total.",""))</f>
        <v/>
      </c>
      <c r="BG13" s="33" t="str">
        <f t="shared" ref="BG13:BG71" si="6">IF((W13+AA13)&gt;B13," * La suma del Total de Consultas Nuevas NO DEBE ser MAYOR que el total de Consultas y Controles médicos.","")</f>
        <v/>
      </c>
      <c r="BL13" s="34">
        <f t="shared" ref="BL13:BL71" si="7">IF(U13+V13&lt;&gt;B13,1,0)</f>
        <v>0</v>
      </c>
      <c r="BM13" s="34">
        <f t="shared" ref="BM13:BM71" si="8">IF(AND(B13&gt;0,T13=""),1,IF(T13&gt;B13,1,0))</f>
        <v>0</v>
      </c>
      <c r="BN13" s="34">
        <f t="shared" ref="BN13:BN71" si="9">IF((W13+AA13)&gt;B13,1,0)</f>
        <v>0</v>
      </c>
    </row>
    <row r="14" spans="1:141" x14ac:dyDescent="0.25">
      <c r="A14" s="35" t="s">
        <v>41</v>
      </c>
      <c r="B14" s="24">
        <f>SUM(C14)</f>
        <v>0</v>
      </c>
      <c r="C14" s="36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8"/>
      <c r="U14" s="36"/>
      <c r="V14" s="32"/>
      <c r="W14" s="35">
        <f t="shared" si="1"/>
        <v>0</v>
      </c>
      <c r="X14" s="36">
        <v>0</v>
      </c>
      <c r="Y14" s="37">
        <v>0</v>
      </c>
      <c r="Z14" s="32">
        <v>0</v>
      </c>
      <c r="AA14" s="39">
        <f t="shared" si="2"/>
        <v>0</v>
      </c>
      <c r="AB14" s="36">
        <v>0</v>
      </c>
      <c r="AC14" s="40">
        <v>0</v>
      </c>
      <c r="AD14" s="32">
        <v>0</v>
      </c>
      <c r="AE14" s="31">
        <v>0</v>
      </c>
      <c r="AF14" s="32">
        <v>0</v>
      </c>
      <c r="AG14" t="str">
        <f t="shared" si="3"/>
        <v/>
      </c>
      <c r="BE14" s="33" t="str">
        <f t="shared" si="4"/>
        <v/>
      </c>
      <c r="BF14" s="33" t="str">
        <f t="shared" si="5"/>
        <v/>
      </c>
      <c r="BG14" s="33" t="str">
        <f t="shared" si="6"/>
        <v/>
      </c>
      <c r="BL14" s="34">
        <f t="shared" si="7"/>
        <v>0</v>
      </c>
      <c r="BM14" s="34">
        <f t="shared" si="8"/>
        <v>0</v>
      </c>
      <c r="BN14" s="34">
        <f t="shared" si="9"/>
        <v>0</v>
      </c>
    </row>
    <row r="15" spans="1:141" x14ac:dyDescent="0.25">
      <c r="A15" s="35" t="s">
        <v>42</v>
      </c>
      <c r="B15" s="24">
        <f t="shared" si="0"/>
        <v>0</v>
      </c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2"/>
      <c r="T15" s="38"/>
      <c r="U15" s="36"/>
      <c r="V15" s="32"/>
      <c r="W15" s="35">
        <f t="shared" si="1"/>
        <v>0</v>
      </c>
      <c r="X15" s="36">
        <v>0</v>
      </c>
      <c r="Y15" s="37">
        <v>0</v>
      </c>
      <c r="Z15" s="32">
        <v>0</v>
      </c>
      <c r="AA15" s="39">
        <f t="shared" si="2"/>
        <v>0</v>
      </c>
      <c r="AB15" s="36">
        <v>0</v>
      </c>
      <c r="AC15" s="40">
        <v>0</v>
      </c>
      <c r="AD15" s="32">
        <v>0</v>
      </c>
      <c r="AE15" s="31">
        <v>0</v>
      </c>
      <c r="AF15" s="32">
        <v>0</v>
      </c>
      <c r="AG15" t="str">
        <f t="shared" si="3"/>
        <v/>
      </c>
      <c r="BE15" s="33" t="str">
        <f t="shared" si="4"/>
        <v/>
      </c>
      <c r="BF15" s="33" t="str">
        <f t="shared" si="5"/>
        <v/>
      </c>
      <c r="BG15" s="33" t="str">
        <f t="shared" si="6"/>
        <v/>
      </c>
      <c r="BL15" s="34">
        <f t="shared" si="7"/>
        <v>0</v>
      </c>
      <c r="BM15" s="34">
        <f t="shared" si="8"/>
        <v>0</v>
      </c>
      <c r="BN15" s="34">
        <f t="shared" si="9"/>
        <v>0</v>
      </c>
    </row>
    <row r="16" spans="1:141" x14ac:dyDescent="0.25">
      <c r="A16" s="35" t="s">
        <v>43</v>
      </c>
      <c r="B16" s="24">
        <f t="shared" si="0"/>
        <v>149</v>
      </c>
      <c r="C16" s="36">
        <v>0</v>
      </c>
      <c r="D16" s="37">
        <v>0</v>
      </c>
      <c r="E16" s="37">
        <v>0</v>
      </c>
      <c r="F16" s="37">
        <v>4</v>
      </c>
      <c r="G16" s="37">
        <v>2</v>
      </c>
      <c r="H16" s="37">
        <v>0</v>
      </c>
      <c r="I16" s="37">
        <v>4</v>
      </c>
      <c r="J16" s="37">
        <v>3</v>
      </c>
      <c r="K16" s="37">
        <v>3</v>
      </c>
      <c r="L16" s="37">
        <v>5</v>
      </c>
      <c r="M16" s="37">
        <v>4</v>
      </c>
      <c r="N16" s="37">
        <v>7</v>
      </c>
      <c r="O16" s="37">
        <v>17</v>
      </c>
      <c r="P16" s="37">
        <v>22</v>
      </c>
      <c r="Q16" s="37">
        <v>23</v>
      </c>
      <c r="R16" s="37">
        <v>28</v>
      </c>
      <c r="S16" s="32">
        <v>27</v>
      </c>
      <c r="T16" s="38">
        <v>149</v>
      </c>
      <c r="U16" s="36">
        <v>58</v>
      </c>
      <c r="V16" s="32">
        <v>91</v>
      </c>
      <c r="W16" s="35">
        <f t="shared" si="1"/>
        <v>0</v>
      </c>
      <c r="X16" s="36">
        <v>0</v>
      </c>
      <c r="Y16" s="37">
        <v>0</v>
      </c>
      <c r="Z16" s="32">
        <v>0</v>
      </c>
      <c r="AA16" s="43">
        <f t="shared" si="2"/>
        <v>57</v>
      </c>
      <c r="AB16" s="36">
        <v>41</v>
      </c>
      <c r="AC16" s="40">
        <v>16</v>
      </c>
      <c r="AD16" s="32">
        <v>0</v>
      </c>
      <c r="AE16" s="31">
        <v>0</v>
      </c>
      <c r="AF16" s="32">
        <v>0</v>
      </c>
      <c r="AG16" t="str">
        <f t="shared" si="3"/>
        <v/>
      </c>
      <c r="BE16" s="33" t="str">
        <f t="shared" si="4"/>
        <v/>
      </c>
      <c r="BF16" s="33" t="str">
        <f t="shared" si="5"/>
        <v/>
      </c>
      <c r="BG16" s="33" t="str">
        <f t="shared" si="6"/>
        <v/>
      </c>
      <c r="BL16" s="34">
        <f t="shared" si="7"/>
        <v>0</v>
      </c>
      <c r="BM16" s="34">
        <f t="shared" si="8"/>
        <v>0</v>
      </c>
      <c r="BN16" s="34">
        <f t="shared" si="9"/>
        <v>0</v>
      </c>
    </row>
    <row r="17" spans="1:66" x14ac:dyDescent="0.25">
      <c r="A17" s="35" t="s">
        <v>44</v>
      </c>
      <c r="B17" s="24">
        <f t="shared" si="0"/>
        <v>44</v>
      </c>
      <c r="C17" s="36">
        <v>24</v>
      </c>
      <c r="D17" s="37">
        <v>9</v>
      </c>
      <c r="E17" s="37">
        <v>8</v>
      </c>
      <c r="F17" s="37">
        <v>3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2">
        <v>0</v>
      </c>
      <c r="T17" s="38">
        <v>44</v>
      </c>
      <c r="U17" s="36">
        <v>27</v>
      </c>
      <c r="V17" s="32">
        <v>17</v>
      </c>
      <c r="W17" s="35">
        <f t="shared" si="1"/>
        <v>9</v>
      </c>
      <c r="X17" s="36">
        <v>6</v>
      </c>
      <c r="Y17" s="37">
        <v>3</v>
      </c>
      <c r="Z17" s="32">
        <v>0</v>
      </c>
      <c r="AA17" s="43">
        <f t="shared" si="2"/>
        <v>1</v>
      </c>
      <c r="AB17" s="36">
        <v>0</v>
      </c>
      <c r="AC17" s="40">
        <v>1</v>
      </c>
      <c r="AD17" s="32">
        <v>0</v>
      </c>
      <c r="AE17" s="31">
        <v>0</v>
      </c>
      <c r="AF17" s="32">
        <v>0</v>
      </c>
      <c r="AG17" t="str">
        <f t="shared" si="3"/>
        <v/>
      </c>
      <c r="BE17" s="33" t="str">
        <f t="shared" si="4"/>
        <v/>
      </c>
      <c r="BF17" s="33" t="str">
        <f t="shared" si="5"/>
        <v/>
      </c>
      <c r="BG17" s="33" t="str">
        <f t="shared" si="6"/>
        <v/>
      </c>
      <c r="BL17" s="34">
        <f t="shared" si="7"/>
        <v>0</v>
      </c>
      <c r="BM17" s="34">
        <f t="shared" si="8"/>
        <v>0</v>
      </c>
      <c r="BN17" s="34">
        <f t="shared" si="9"/>
        <v>0</v>
      </c>
    </row>
    <row r="18" spans="1:66" x14ac:dyDescent="0.25">
      <c r="A18" s="35" t="s">
        <v>45</v>
      </c>
      <c r="B18" s="24">
        <f t="shared" si="0"/>
        <v>158</v>
      </c>
      <c r="C18" s="36">
        <v>0</v>
      </c>
      <c r="D18" s="37">
        <v>0</v>
      </c>
      <c r="E18" s="37">
        <v>0</v>
      </c>
      <c r="F18" s="37">
        <v>0</v>
      </c>
      <c r="G18" s="37">
        <v>1</v>
      </c>
      <c r="H18" s="37">
        <v>1</v>
      </c>
      <c r="I18" s="37">
        <v>4</v>
      </c>
      <c r="J18" s="37">
        <v>1</v>
      </c>
      <c r="K18" s="37">
        <v>5</v>
      </c>
      <c r="L18" s="37">
        <v>3</v>
      </c>
      <c r="M18" s="37">
        <v>12</v>
      </c>
      <c r="N18" s="37">
        <v>13</v>
      </c>
      <c r="O18" s="37">
        <v>31</v>
      </c>
      <c r="P18" s="37">
        <v>16</v>
      </c>
      <c r="Q18" s="37">
        <v>19</v>
      </c>
      <c r="R18" s="37">
        <v>20</v>
      </c>
      <c r="S18" s="32">
        <v>32</v>
      </c>
      <c r="T18" s="38">
        <v>158</v>
      </c>
      <c r="U18" s="36">
        <v>88</v>
      </c>
      <c r="V18" s="32">
        <v>70</v>
      </c>
      <c r="W18" s="35">
        <f t="shared" si="1"/>
        <v>0</v>
      </c>
      <c r="X18" s="36">
        <v>0</v>
      </c>
      <c r="Y18" s="37">
        <v>0</v>
      </c>
      <c r="Z18" s="32">
        <v>0</v>
      </c>
      <c r="AA18" s="43">
        <f t="shared" si="2"/>
        <v>76</v>
      </c>
      <c r="AB18" s="36">
        <v>25</v>
      </c>
      <c r="AC18" s="40">
        <v>51</v>
      </c>
      <c r="AD18" s="32">
        <v>0</v>
      </c>
      <c r="AE18" s="31">
        <v>0</v>
      </c>
      <c r="AF18" s="32">
        <v>0</v>
      </c>
      <c r="AG18" t="str">
        <f t="shared" si="3"/>
        <v/>
      </c>
      <c r="BE18" s="33" t="str">
        <f t="shared" si="4"/>
        <v/>
      </c>
      <c r="BF18" s="33" t="str">
        <f t="shared" si="5"/>
        <v/>
      </c>
      <c r="BG18" s="33" t="str">
        <f t="shared" si="6"/>
        <v/>
      </c>
      <c r="BL18" s="34">
        <f t="shared" si="7"/>
        <v>0</v>
      </c>
      <c r="BM18" s="34">
        <f t="shared" si="8"/>
        <v>0</v>
      </c>
      <c r="BN18" s="34">
        <f t="shared" si="9"/>
        <v>0</v>
      </c>
    </row>
    <row r="19" spans="1:66" x14ac:dyDescent="0.25">
      <c r="A19" s="35" t="s">
        <v>46</v>
      </c>
      <c r="B19" s="24">
        <f t="shared" si="0"/>
        <v>0</v>
      </c>
      <c r="C19" s="36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2">
        <v>0</v>
      </c>
      <c r="T19" s="38">
        <v>0</v>
      </c>
      <c r="U19" s="36">
        <v>0</v>
      </c>
      <c r="V19" s="32">
        <v>0</v>
      </c>
      <c r="W19" s="35">
        <f t="shared" si="1"/>
        <v>0</v>
      </c>
      <c r="X19" s="36">
        <v>0</v>
      </c>
      <c r="Y19" s="37">
        <v>0</v>
      </c>
      <c r="Z19" s="32">
        <v>0</v>
      </c>
      <c r="AA19" s="43">
        <f t="shared" si="2"/>
        <v>0</v>
      </c>
      <c r="AB19" s="36">
        <v>0</v>
      </c>
      <c r="AC19" s="40">
        <v>0</v>
      </c>
      <c r="AD19" s="32">
        <v>0</v>
      </c>
      <c r="AE19" s="31">
        <v>0</v>
      </c>
      <c r="AF19" s="32">
        <v>0</v>
      </c>
      <c r="AG19" t="str">
        <f t="shared" si="3"/>
        <v/>
      </c>
      <c r="BE19" s="33" t="str">
        <f t="shared" si="4"/>
        <v/>
      </c>
      <c r="BF19" s="33" t="str">
        <f t="shared" si="5"/>
        <v/>
      </c>
      <c r="BG19" s="33" t="str">
        <f t="shared" si="6"/>
        <v/>
      </c>
      <c r="BL19" s="34">
        <f t="shared" si="7"/>
        <v>0</v>
      </c>
      <c r="BM19" s="34">
        <f t="shared" si="8"/>
        <v>0</v>
      </c>
      <c r="BN19" s="34">
        <f t="shared" si="9"/>
        <v>0</v>
      </c>
    </row>
    <row r="20" spans="1:66" x14ac:dyDescent="0.25">
      <c r="A20" s="35" t="s">
        <v>47</v>
      </c>
      <c r="B20" s="24">
        <f t="shared" si="0"/>
        <v>91</v>
      </c>
      <c r="C20" s="36">
        <v>0</v>
      </c>
      <c r="D20" s="37">
        <v>0</v>
      </c>
      <c r="E20" s="37">
        <v>0</v>
      </c>
      <c r="F20" s="37">
        <v>1</v>
      </c>
      <c r="G20" s="37">
        <v>2</v>
      </c>
      <c r="H20" s="37">
        <v>2</v>
      </c>
      <c r="I20" s="37">
        <v>7</v>
      </c>
      <c r="J20" s="37">
        <v>8</v>
      </c>
      <c r="K20" s="37">
        <v>7</v>
      </c>
      <c r="L20" s="37">
        <v>9</v>
      </c>
      <c r="M20" s="37">
        <v>11</v>
      </c>
      <c r="N20" s="37">
        <v>9</v>
      </c>
      <c r="O20" s="37">
        <v>15</v>
      </c>
      <c r="P20" s="37">
        <v>8</v>
      </c>
      <c r="Q20" s="37">
        <v>5</v>
      </c>
      <c r="R20" s="37">
        <v>5</v>
      </c>
      <c r="S20" s="32">
        <v>2</v>
      </c>
      <c r="T20" s="38">
        <v>91</v>
      </c>
      <c r="U20" s="36">
        <v>23</v>
      </c>
      <c r="V20" s="32">
        <v>68</v>
      </c>
      <c r="W20" s="35">
        <f t="shared" si="1"/>
        <v>0</v>
      </c>
      <c r="X20" s="36">
        <v>0</v>
      </c>
      <c r="Y20" s="37">
        <v>0</v>
      </c>
      <c r="Z20" s="32">
        <v>0</v>
      </c>
      <c r="AA20" s="43">
        <f t="shared" si="2"/>
        <v>54</v>
      </c>
      <c r="AB20" s="36">
        <v>25</v>
      </c>
      <c r="AC20" s="40">
        <v>29</v>
      </c>
      <c r="AD20" s="32">
        <v>0</v>
      </c>
      <c r="AE20" s="31">
        <v>0</v>
      </c>
      <c r="AF20" s="32">
        <v>0</v>
      </c>
      <c r="AG20" t="str">
        <f t="shared" si="3"/>
        <v/>
      </c>
      <c r="BE20" s="33" t="str">
        <f t="shared" si="4"/>
        <v/>
      </c>
      <c r="BF20" s="33" t="str">
        <f t="shared" si="5"/>
        <v/>
      </c>
      <c r="BG20" s="33" t="str">
        <f t="shared" si="6"/>
        <v/>
      </c>
      <c r="BL20" s="34">
        <f t="shared" si="7"/>
        <v>0</v>
      </c>
      <c r="BM20" s="34">
        <f t="shared" si="8"/>
        <v>0</v>
      </c>
      <c r="BN20" s="34">
        <f t="shared" si="9"/>
        <v>0</v>
      </c>
    </row>
    <row r="21" spans="1:66" x14ac:dyDescent="0.25">
      <c r="A21" s="35" t="s">
        <v>48</v>
      </c>
      <c r="B21" s="24">
        <f t="shared" si="0"/>
        <v>0</v>
      </c>
      <c r="C21" s="36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2">
        <v>0</v>
      </c>
      <c r="T21" s="38">
        <v>0</v>
      </c>
      <c r="U21" s="36">
        <v>0</v>
      </c>
      <c r="V21" s="32">
        <v>0</v>
      </c>
      <c r="W21" s="35">
        <f t="shared" si="1"/>
        <v>0</v>
      </c>
      <c r="X21" s="36">
        <v>0</v>
      </c>
      <c r="Y21" s="37">
        <v>0</v>
      </c>
      <c r="Z21" s="32">
        <v>0</v>
      </c>
      <c r="AA21" s="43">
        <f t="shared" si="2"/>
        <v>0</v>
      </c>
      <c r="AB21" s="36">
        <v>0</v>
      </c>
      <c r="AC21" s="40">
        <v>0</v>
      </c>
      <c r="AD21" s="32">
        <v>0</v>
      </c>
      <c r="AE21" s="31">
        <v>0</v>
      </c>
      <c r="AF21" s="32">
        <v>0</v>
      </c>
      <c r="AG21" t="str">
        <f t="shared" si="3"/>
        <v/>
      </c>
      <c r="BE21" s="33" t="str">
        <f t="shared" si="4"/>
        <v/>
      </c>
      <c r="BF21" s="33" t="str">
        <f t="shared" si="5"/>
        <v/>
      </c>
      <c r="BG21" s="33" t="str">
        <f t="shared" si="6"/>
        <v/>
      </c>
      <c r="BL21" s="34">
        <f t="shared" si="7"/>
        <v>0</v>
      </c>
      <c r="BM21" s="34">
        <f t="shared" si="8"/>
        <v>0</v>
      </c>
      <c r="BN21" s="34">
        <f t="shared" si="9"/>
        <v>0</v>
      </c>
    </row>
    <row r="22" spans="1:66" x14ac:dyDescent="0.25">
      <c r="A22" s="35" t="s">
        <v>49</v>
      </c>
      <c r="B22" s="24">
        <f t="shared" si="0"/>
        <v>88</v>
      </c>
      <c r="C22" s="36">
        <v>0</v>
      </c>
      <c r="D22" s="37">
        <v>0</v>
      </c>
      <c r="E22" s="37">
        <v>0</v>
      </c>
      <c r="F22" s="37">
        <v>3</v>
      </c>
      <c r="G22" s="37">
        <v>5</v>
      </c>
      <c r="H22" s="37">
        <v>3</v>
      </c>
      <c r="I22" s="37">
        <v>6</v>
      </c>
      <c r="J22" s="37">
        <v>2</v>
      </c>
      <c r="K22" s="37">
        <v>3</v>
      </c>
      <c r="L22" s="37">
        <v>6</v>
      </c>
      <c r="M22" s="37">
        <v>8</v>
      </c>
      <c r="N22" s="37">
        <v>11</v>
      </c>
      <c r="O22" s="37">
        <v>11</v>
      </c>
      <c r="P22" s="37">
        <v>9</v>
      </c>
      <c r="Q22" s="37">
        <v>10</v>
      </c>
      <c r="R22" s="37">
        <v>11</v>
      </c>
      <c r="S22" s="32">
        <v>0</v>
      </c>
      <c r="T22" s="38">
        <v>88</v>
      </c>
      <c r="U22" s="36">
        <v>35</v>
      </c>
      <c r="V22" s="32">
        <v>53</v>
      </c>
      <c r="W22" s="35">
        <f t="shared" si="1"/>
        <v>0</v>
      </c>
      <c r="X22" s="36">
        <v>0</v>
      </c>
      <c r="Y22" s="37">
        <v>0</v>
      </c>
      <c r="Z22" s="32">
        <v>0</v>
      </c>
      <c r="AA22" s="43">
        <f t="shared" si="2"/>
        <v>55</v>
      </c>
      <c r="AB22" s="36">
        <v>40</v>
      </c>
      <c r="AC22" s="40">
        <v>15</v>
      </c>
      <c r="AD22" s="32">
        <v>0</v>
      </c>
      <c r="AE22" s="31">
        <v>0</v>
      </c>
      <c r="AF22" s="32">
        <v>0</v>
      </c>
      <c r="AG22" t="str">
        <f t="shared" si="3"/>
        <v/>
      </c>
      <c r="BE22" s="33" t="str">
        <f t="shared" si="4"/>
        <v/>
      </c>
      <c r="BF22" s="33" t="str">
        <f t="shared" si="5"/>
        <v/>
      </c>
      <c r="BG22" s="33" t="str">
        <f t="shared" si="6"/>
        <v/>
      </c>
      <c r="BL22" s="34">
        <f t="shared" si="7"/>
        <v>0</v>
      </c>
      <c r="BM22" s="34">
        <f t="shared" si="8"/>
        <v>0</v>
      </c>
      <c r="BN22" s="34">
        <f t="shared" si="9"/>
        <v>0</v>
      </c>
    </row>
    <row r="23" spans="1:66" x14ac:dyDescent="0.25">
      <c r="A23" s="35" t="s">
        <v>50</v>
      </c>
      <c r="B23" s="24">
        <f t="shared" si="0"/>
        <v>0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2"/>
      <c r="T23" s="38"/>
      <c r="U23" s="36"/>
      <c r="V23" s="32"/>
      <c r="W23" s="35">
        <f t="shared" si="1"/>
        <v>0</v>
      </c>
      <c r="X23" s="36">
        <v>0</v>
      </c>
      <c r="Y23" s="37">
        <v>0</v>
      </c>
      <c r="Z23" s="32">
        <v>0</v>
      </c>
      <c r="AA23" s="43">
        <f t="shared" si="2"/>
        <v>0</v>
      </c>
      <c r="AB23" s="36">
        <v>0</v>
      </c>
      <c r="AC23" s="40">
        <v>0</v>
      </c>
      <c r="AD23" s="32">
        <v>0</v>
      </c>
      <c r="AE23" s="31">
        <v>0</v>
      </c>
      <c r="AF23" s="32">
        <v>0</v>
      </c>
      <c r="AG23" t="str">
        <f t="shared" si="3"/>
        <v/>
      </c>
      <c r="BE23" s="33" t="str">
        <f t="shared" si="4"/>
        <v/>
      </c>
      <c r="BF23" s="33" t="str">
        <f t="shared" si="5"/>
        <v/>
      </c>
      <c r="BG23" s="33" t="str">
        <f t="shared" si="6"/>
        <v/>
      </c>
      <c r="BL23" s="34">
        <f t="shared" si="7"/>
        <v>0</v>
      </c>
      <c r="BM23" s="34">
        <f t="shared" si="8"/>
        <v>0</v>
      </c>
      <c r="BN23" s="34">
        <f t="shared" si="9"/>
        <v>0</v>
      </c>
    </row>
    <row r="24" spans="1:66" x14ac:dyDescent="0.25">
      <c r="A24" s="35" t="s">
        <v>51</v>
      </c>
      <c r="B24" s="24">
        <f t="shared" si="0"/>
        <v>0</v>
      </c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2"/>
      <c r="T24" s="38"/>
      <c r="U24" s="36"/>
      <c r="V24" s="32"/>
      <c r="W24" s="35">
        <f t="shared" si="1"/>
        <v>0</v>
      </c>
      <c r="X24" s="36">
        <v>0</v>
      </c>
      <c r="Y24" s="37">
        <v>0</v>
      </c>
      <c r="Z24" s="32">
        <v>0</v>
      </c>
      <c r="AA24" s="43">
        <f t="shared" si="2"/>
        <v>0</v>
      </c>
      <c r="AB24" s="36">
        <v>0</v>
      </c>
      <c r="AC24" s="40">
        <v>0</v>
      </c>
      <c r="AD24" s="32">
        <v>0</v>
      </c>
      <c r="AE24" s="31">
        <v>0</v>
      </c>
      <c r="AF24" s="32">
        <v>0</v>
      </c>
      <c r="AG24" t="str">
        <f t="shared" si="3"/>
        <v/>
      </c>
      <c r="BE24" s="33" t="str">
        <f t="shared" si="4"/>
        <v/>
      </c>
      <c r="BF24" s="33" t="str">
        <f t="shared" si="5"/>
        <v/>
      </c>
      <c r="BG24" s="33" t="str">
        <f t="shared" si="6"/>
        <v/>
      </c>
      <c r="BL24" s="34">
        <f t="shared" si="7"/>
        <v>0</v>
      </c>
      <c r="BM24" s="34">
        <f t="shared" si="8"/>
        <v>0</v>
      </c>
      <c r="BN24" s="34">
        <f t="shared" si="9"/>
        <v>0</v>
      </c>
    </row>
    <row r="25" spans="1:66" x14ac:dyDescent="0.25">
      <c r="A25" s="35" t="s">
        <v>52</v>
      </c>
      <c r="B25" s="24">
        <f t="shared" si="0"/>
        <v>0</v>
      </c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2"/>
      <c r="T25" s="38"/>
      <c r="U25" s="36"/>
      <c r="V25" s="32"/>
      <c r="W25" s="35">
        <f t="shared" si="1"/>
        <v>0</v>
      </c>
      <c r="X25" s="36">
        <v>0</v>
      </c>
      <c r="Y25" s="37">
        <v>0</v>
      </c>
      <c r="Z25" s="32">
        <v>0</v>
      </c>
      <c r="AA25" s="43">
        <f t="shared" si="2"/>
        <v>0</v>
      </c>
      <c r="AB25" s="36">
        <v>0</v>
      </c>
      <c r="AC25" s="40">
        <v>0</v>
      </c>
      <c r="AD25" s="32">
        <v>0</v>
      </c>
      <c r="AE25" s="31">
        <v>0</v>
      </c>
      <c r="AF25" s="32">
        <v>0</v>
      </c>
      <c r="AG25" t="str">
        <f t="shared" si="3"/>
        <v/>
      </c>
      <c r="BE25" s="33" t="str">
        <f t="shared" si="4"/>
        <v/>
      </c>
      <c r="BF25" s="33" t="str">
        <f t="shared" si="5"/>
        <v/>
      </c>
      <c r="BG25" s="33" t="str">
        <f t="shared" si="6"/>
        <v/>
      </c>
      <c r="BL25" s="34">
        <f t="shared" si="7"/>
        <v>0</v>
      </c>
      <c r="BM25" s="34">
        <f t="shared" si="8"/>
        <v>0</v>
      </c>
      <c r="BN25" s="34">
        <f t="shared" si="9"/>
        <v>0</v>
      </c>
    </row>
    <row r="26" spans="1:66" x14ac:dyDescent="0.25">
      <c r="A26" s="35" t="s">
        <v>53</v>
      </c>
      <c r="B26" s="24">
        <f t="shared" si="0"/>
        <v>0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2"/>
      <c r="T26" s="38"/>
      <c r="U26" s="36"/>
      <c r="V26" s="32"/>
      <c r="W26" s="35">
        <f t="shared" si="1"/>
        <v>0</v>
      </c>
      <c r="X26" s="36">
        <v>0</v>
      </c>
      <c r="Y26" s="37">
        <v>0</v>
      </c>
      <c r="Z26" s="32">
        <v>0</v>
      </c>
      <c r="AA26" s="43">
        <f t="shared" si="2"/>
        <v>0</v>
      </c>
      <c r="AB26" s="36">
        <v>0</v>
      </c>
      <c r="AC26" s="40">
        <v>0</v>
      </c>
      <c r="AD26" s="32">
        <v>0</v>
      </c>
      <c r="AE26" s="31">
        <v>0</v>
      </c>
      <c r="AF26" s="32">
        <v>0</v>
      </c>
      <c r="AG26" t="str">
        <f t="shared" si="3"/>
        <v/>
      </c>
      <c r="BE26" s="33" t="str">
        <f t="shared" si="4"/>
        <v/>
      </c>
      <c r="BF26" s="33" t="str">
        <f t="shared" si="5"/>
        <v/>
      </c>
      <c r="BG26" s="33" t="str">
        <f t="shared" si="6"/>
        <v/>
      </c>
      <c r="BL26" s="34">
        <f t="shared" si="7"/>
        <v>0</v>
      </c>
      <c r="BM26" s="34">
        <f t="shared" si="8"/>
        <v>0</v>
      </c>
      <c r="BN26" s="34">
        <f t="shared" si="9"/>
        <v>0</v>
      </c>
    </row>
    <row r="27" spans="1:66" x14ac:dyDescent="0.25">
      <c r="A27" s="35" t="s">
        <v>54</v>
      </c>
      <c r="B27" s="24">
        <f t="shared" si="0"/>
        <v>0</v>
      </c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2"/>
      <c r="T27" s="38"/>
      <c r="U27" s="36"/>
      <c r="V27" s="32"/>
      <c r="W27" s="35">
        <f t="shared" si="1"/>
        <v>0</v>
      </c>
      <c r="X27" s="36">
        <v>0</v>
      </c>
      <c r="Y27" s="37">
        <v>0</v>
      </c>
      <c r="Z27" s="32">
        <v>0</v>
      </c>
      <c r="AA27" s="43">
        <f t="shared" si="2"/>
        <v>0</v>
      </c>
      <c r="AB27" s="36">
        <v>0</v>
      </c>
      <c r="AC27" s="40">
        <v>0</v>
      </c>
      <c r="AD27" s="32">
        <v>0</v>
      </c>
      <c r="AE27" s="31">
        <v>0</v>
      </c>
      <c r="AF27" s="32">
        <v>0</v>
      </c>
      <c r="AG27" t="str">
        <f t="shared" si="3"/>
        <v/>
      </c>
      <c r="BE27" s="33" t="str">
        <f t="shared" si="4"/>
        <v/>
      </c>
      <c r="BF27" s="33" t="str">
        <f t="shared" si="5"/>
        <v/>
      </c>
      <c r="BG27" s="33" t="str">
        <f t="shared" si="6"/>
        <v/>
      </c>
      <c r="BL27" s="34">
        <f t="shared" si="7"/>
        <v>0</v>
      </c>
      <c r="BM27" s="34">
        <f t="shared" si="8"/>
        <v>0</v>
      </c>
      <c r="BN27" s="34">
        <f t="shared" si="9"/>
        <v>0</v>
      </c>
    </row>
    <row r="28" spans="1:66" x14ac:dyDescent="0.25">
      <c r="A28" s="35" t="s">
        <v>55</v>
      </c>
      <c r="B28" s="24">
        <f t="shared" si="0"/>
        <v>0</v>
      </c>
      <c r="C28" s="36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2"/>
      <c r="T28" s="38"/>
      <c r="U28" s="36"/>
      <c r="V28" s="32"/>
      <c r="W28" s="35">
        <f t="shared" si="1"/>
        <v>0</v>
      </c>
      <c r="X28" s="36">
        <v>0</v>
      </c>
      <c r="Y28" s="37">
        <v>0</v>
      </c>
      <c r="Z28" s="32">
        <v>0</v>
      </c>
      <c r="AA28" s="43">
        <f t="shared" si="2"/>
        <v>0</v>
      </c>
      <c r="AB28" s="36">
        <v>0</v>
      </c>
      <c r="AC28" s="40">
        <v>0</v>
      </c>
      <c r="AD28" s="32">
        <v>0</v>
      </c>
      <c r="AE28" s="31">
        <v>0</v>
      </c>
      <c r="AF28" s="32">
        <v>0</v>
      </c>
      <c r="AG28" t="str">
        <f t="shared" si="3"/>
        <v/>
      </c>
      <c r="BE28" s="33" t="str">
        <f t="shared" si="4"/>
        <v/>
      </c>
      <c r="BF28" s="33" t="str">
        <f t="shared" si="5"/>
        <v/>
      </c>
      <c r="BG28" s="33" t="str">
        <f t="shared" si="6"/>
        <v/>
      </c>
      <c r="BL28" s="34">
        <f t="shared" si="7"/>
        <v>0</v>
      </c>
      <c r="BM28" s="34">
        <f t="shared" si="8"/>
        <v>0</v>
      </c>
      <c r="BN28" s="34">
        <f t="shared" si="9"/>
        <v>0</v>
      </c>
    </row>
    <row r="29" spans="1:66" x14ac:dyDescent="0.25">
      <c r="A29" s="35" t="s">
        <v>56</v>
      </c>
      <c r="B29" s="24">
        <f t="shared" si="0"/>
        <v>0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2"/>
      <c r="T29" s="38"/>
      <c r="U29" s="36"/>
      <c r="V29" s="32"/>
      <c r="W29" s="35">
        <f t="shared" si="1"/>
        <v>0</v>
      </c>
      <c r="X29" s="36">
        <v>0</v>
      </c>
      <c r="Y29" s="37">
        <v>0</v>
      </c>
      <c r="Z29" s="32">
        <v>0</v>
      </c>
      <c r="AA29" s="43">
        <f t="shared" si="2"/>
        <v>0</v>
      </c>
      <c r="AB29" s="36">
        <v>0</v>
      </c>
      <c r="AC29" s="40">
        <v>0</v>
      </c>
      <c r="AD29" s="32">
        <v>0</v>
      </c>
      <c r="AE29" s="31">
        <v>0</v>
      </c>
      <c r="AF29" s="32">
        <v>0</v>
      </c>
      <c r="AG29" t="str">
        <f t="shared" si="3"/>
        <v/>
      </c>
      <c r="BE29" s="33" t="str">
        <f t="shared" si="4"/>
        <v/>
      </c>
      <c r="BF29" s="33" t="str">
        <f t="shared" si="5"/>
        <v/>
      </c>
      <c r="BG29" s="33" t="str">
        <f t="shared" si="6"/>
        <v/>
      </c>
      <c r="BL29" s="34">
        <f t="shared" si="7"/>
        <v>0</v>
      </c>
      <c r="BM29" s="34">
        <f t="shared" si="8"/>
        <v>0</v>
      </c>
      <c r="BN29" s="34">
        <f t="shared" si="9"/>
        <v>0</v>
      </c>
    </row>
    <row r="30" spans="1:66" x14ac:dyDescent="0.25">
      <c r="A30" s="35" t="s">
        <v>57</v>
      </c>
      <c r="B30" s="24">
        <f>SUM(C30:S30)</f>
        <v>0</v>
      </c>
      <c r="C30" s="36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2"/>
      <c r="T30" s="38"/>
      <c r="U30" s="36"/>
      <c r="V30" s="32"/>
      <c r="W30" s="35">
        <f t="shared" si="1"/>
        <v>0</v>
      </c>
      <c r="X30" s="36">
        <v>0</v>
      </c>
      <c r="Y30" s="37">
        <v>0</v>
      </c>
      <c r="Z30" s="32">
        <v>0</v>
      </c>
      <c r="AA30" s="43">
        <f t="shared" si="2"/>
        <v>0</v>
      </c>
      <c r="AB30" s="36">
        <v>0</v>
      </c>
      <c r="AC30" s="40">
        <v>0</v>
      </c>
      <c r="AD30" s="32">
        <v>0</v>
      </c>
      <c r="AE30" s="31">
        <v>0</v>
      </c>
      <c r="AF30" s="32">
        <v>0</v>
      </c>
      <c r="AG30" t="str">
        <f t="shared" si="3"/>
        <v/>
      </c>
      <c r="BE30" s="33" t="str">
        <f t="shared" si="4"/>
        <v/>
      </c>
      <c r="BF30" s="33" t="str">
        <f t="shared" si="5"/>
        <v/>
      </c>
      <c r="BG30" s="33" t="str">
        <f t="shared" si="6"/>
        <v/>
      </c>
      <c r="BL30" s="34">
        <f t="shared" si="7"/>
        <v>0</v>
      </c>
      <c r="BM30" s="34">
        <f t="shared" si="8"/>
        <v>0</v>
      </c>
      <c r="BN30" s="34">
        <f t="shared" si="9"/>
        <v>0</v>
      </c>
    </row>
    <row r="31" spans="1:66" x14ac:dyDescent="0.25">
      <c r="A31" s="35" t="s">
        <v>58</v>
      </c>
      <c r="B31" s="24">
        <f t="shared" si="0"/>
        <v>0</v>
      </c>
      <c r="C31" s="36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2"/>
      <c r="T31" s="38"/>
      <c r="U31" s="36"/>
      <c r="V31" s="32"/>
      <c r="W31" s="35">
        <f t="shared" si="1"/>
        <v>0</v>
      </c>
      <c r="X31" s="36">
        <v>0</v>
      </c>
      <c r="Y31" s="37">
        <v>0</v>
      </c>
      <c r="Z31" s="32">
        <v>0</v>
      </c>
      <c r="AA31" s="43">
        <f t="shared" si="2"/>
        <v>0</v>
      </c>
      <c r="AB31" s="36">
        <v>0</v>
      </c>
      <c r="AC31" s="40">
        <v>0</v>
      </c>
      <c r="AD31" s="32">
        <v>0</v>
      </c>
      <c r="AE31" s="31">
        <v>0</v>
      </c>
      <c r="AF31" s="32">
        <v>0</v>
      </c>
      <c r="AG31" t="str">
        <f t="shared" si="3"/>
        <v/>
      </c>
      <c r="BE31" s="33" t="str">
        <f t="shared" si="4"/>
        <v/>
      </c>
      <c r="BF31" s="33" t="str">
        <f t="shared" si="5"/>
        <v/>
      </c>
      <c r="BG31" s="33" t="str">
        <f t="shared" si="6"/>
        <v/>
      </c>
      <c r="BL31" s="34">
        <f t="shared" si="7"/>
        <v>0</v>
      </c>
      <c r="BM31" s="34">
        <f t="shared" si="8"/>
        <v>0</v>
      </c>
      <c r="BN31" s="34">
        <f t="shared" si="9"/>
        <v>0</v>
      </c>
    </row>
    <row r="32" spans="1:66" x14ac:dyDescent="0.25">
      <c r="A32" s="35" t="s">
        <v>59</v>
      </c>
      <c r="B32" s="24">
        <f t="shared" si="0"/>
        <v>125</v>
      </c>
      <c r="C32" s="36">
        <v>5</v>
      </c>
      <c r="D32" s="37">
        <v>5</v>
      </c>
      <c r="E32" s="37">
        <v>2</v>
      </c>
      <c r="F32" s="37">
        <v>9</v>
      </c>
      <c r="G32" s="37">
        <v>4</v>
      </c>
      <c r="H32" s="37">
        <v>2</v>
      </c>
      <c r="I32" s="37">
        <v>4</v>
      </c>
      <c r="J32" s="37">
        <v>8</v>
      </c>
      <c r="K32" s="37">
        <v>8</v>
      </c>
      <c r="L32" s="37">
        <v>3</v>
      </c>
      <c r="M32" s="37">
        <v>10</v>
      </c>
      <c r="N32" s="37">
        <v>8</v>
      </c>
      <c r="O32" s="37">
        <v>5</v>
      </c>
      <c r="P32" s="37">
        <v>14</v>
      </c>
      <c r="Q32" s="37">
        <v>11</v>
      </c>
      <c r="R32" s="37">
        <v>12</v>
      </c>
      <c r="S32" s="32">
        <v>15</v>
      </c>
      <c r="T32" s="38">
        <v>125</v>
      </c>
      <c r="U32" s="36">
        <v>46</v>
      </c>
      <c r="V32" s="32">
        <v>79</v>
      </c>
      <c r="W32" s="35">
        <f t="shared" si="1"/>
        <v>8</v>
      </c>
      <c r="X32" s="36">
        <v>2</v>
      </c>
      <c r="Y32" s="37">
        <v>6</v>
      </c>
      <c r="Z32" s="32">
        <v>0</v>
      </c>
      <c r="AA32" s="43">
        <f t="shared" si="2"/>
        <v>65</v>
      </c>
      <c r="AB32" s="36">
        <v>27</v>
      </c>
      <c r="AC32" s="40">
        <v>38</v>
      </c>
      <c r="AD32" s="32">
        <v>0</v>
      </c>
      <c r="AE32" s="31">
        <v>0</v>
      </c>
      <c r="AF32" s="32">
        <v>0</v>
      </c>
      <c r="AG32" t="str">
        <f t="shared" si="3"/>
        <v/>
      </c>
      <c r="BE32" s="33" t="str">
        <f t="shared" si="4"/>
        <v/>
      </c>
      <c r="BF32" s="33" t="str">
        <f t="shared" si="5"/>
        <v/>
      </c>
      <c r="BG32" s="33" t="str">
        <f t="shared" si="6"/>
        <v/>
      </c>
      <c r="BL32" s="34">
        <f t="shared" si="7"/>
        <v>0</v>
      </c>
      <c r="BM32" s="34">
        <f t="shared" si="8"/>
        <v>0</v>
      </c>
      <c r="BN32" s="34">
        <f t="shared" si="9"/>
        <v>0</v>
      </c>
    </row>
    <row r="33" spans="1:66" x14ac:dyDescent="0.25">
      <c r="A33" s="35" t="s">
        <v>60</v>
      </c>
      <c r="B33" s="24">
        <f t="shared" si="0"/>
        <v>0</v>
      </c>
      <c r="C33" s="36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2"/>
      <c r="T33" s="38"/>
      <c r="U33" s="36"/>
      <c r="V33" s="32"/>
      <c r="W33" s="35">
        <f t="shared" si="1"/>
        <v>0</v>
      </c>
      <c r="X33" s="36">
        <v>0</v>
      </c>
      <c r="Y33" s="37">
        <v>0</v>
      </c>
      <c r="Z33" s="32">
        <v>0</v>
      </c>
      <c r="AA33" s="43">
        <f t="shared" si="2"/>
        <v>0</v>
      </c>
      <c r="AB33" s="36">
        <v>0</v>
      </c>
      <c r="AC33" s="40">
        <v>0</v>
      </c>
      <c r="AD33" s="32">
        <v>0</v>
      </c>
      <c r="AE33" s="31">
        <v>0</v>
      </c>
      <c r="AF33" s="32">
        <v>0</v>
      </c>
      <c r="AG33" t="str">
        <f t="shared" si="3"/>
        <v/>
      </c>
      <c r="BE33" s="33" t="str">
        <f t="shared" si="4"/>
        <v/>
      </c>
      <c r="BF33" s="33" t="str">
        <f t="shared" si="5"/>
        <v/>
      </c>
      <c r="BG33" s="33" t="str">
        <f t="shared" si="6"/>
        <v/>
      </c>
      <c r="BL33" s="34">
        <f t="shared" si="7"/>
        <v>0</v>
      </c>
      <c r="BM33" s="34">
        <f t="shared" si="8"/>
        <v>0</v>
      </c>
      <c r="BN33" s="34">
        <f t="shared" si="9"/>
        <v>0</v>
      </c>
    </row>
    <row r="34" spans="1:66" x14ac:dyDescent="0.25">
      <c r="A34" s="35" t="s">
        <v>61</v>
      </c>
      <c r="B34" s="24">
        <f t="shared" si="0"/>
        <v>0</v>
      </c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2"/>
      <c r="T34" s="38"/>
      <c r="U34" s="36"/>
      <c r="V34" s="32"/>
      <c r="W34" s="35">
        <f t="shared" si="1"/>
        <v>0</v>
      </c>
      <c r="X34" s="36">
        <v>0</v>
      </c>
      <c r="Y34" s="37">
        <v>0</v>
      </c>
      <c r="Z34" s="32">
        <v>0</v>
      </c>
      <c r="AA34" s="43">
        <f t="shared" si="2"/>
        <v>0</v>
      </c>
      <c r="AB34" s="36">
        <v>0</v>
      </c>
      <c r="AC34" s="40">
        <v>0</v>
      </c>
      <c r="AD34" s="32">
        <v>0</v>
      </c>
      <c r="AE34" s="31">
        <v>0</v>
      </c>
      <c r="AF34" s="32">
        <v>0</v>
      </c>
      <c r="AG34" t="str">
        <f t="shared" si="3"/>
        <v/>
      </c>
      <c r="BE34" s="33" t="str">
        <f t="shared" si="4"/>
        <v/>
      </c>
      <c r="BF34" s="33" t="str">
        <f t="shared" si="5"/>
        <v/>
      </c>
      <c r="BG34" s="33" t="str">
        <f t="shared" si="6"/>
        <v/>
      </c>
      <c r="BL34" s="34">
        <f t="shared" si="7"/>
        <v>0</v>
      </c>
      <c r="BM34" s="34">
        <f t="shared" si="8"/>
        <v>0</v>
      </c>
      <c r="BN34" s="34">
        <f t="shared" si="9"/>
        <v>0</v>
      </c>
    </row>
    <row r="35" spans="1:66" x14ac:dyDescent="0.25">
      <c r="A35" s="35" t="s">
        <v>62</v>
      </c>
      <c r="B35" s="24">
        <f t="shared" si="0"/>
        <v>0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2"/>
      <c r="T35" s="38"/>
      <c r="U35" s="36"/>
      <c r="V35" s="32"/>
      <c r="W35" s="35">
        <f t="shared" si="1"/>
        <v>0</v>
      </c>
      <c r="X35" s="36">
        <v>0</v>
      </c>
      <c r="Y35" s="37">
        <v>0</v>
      </c>
      <c r="Z35" s="32">
        <v>0</v>
      </c>
      <c r="AA35" s="43">
        <f t="shared" si="2"/>
        <v>0</v>
      </c>
      <c r="AB35" s="36">
        <v>0</v>
      </c>
      <c r="AC35" s="40">
        <v>0</v>
      </c>
      <c r="AD35" s="32">
        <v>0</v>
      </c>
      <c r="AE35" s="31">
        <v>0</v>
      </c>
      <c r="AF35" s="32">
        <v>0</v>
      </c>
      <c r="AG35" t="str">
        <f t="shared" si="3"/>
        <v/>
      </c>
      <c r="BE35" s="33" t="str">
        <f t="shared" si="4"/>
        <v/>
      </c>
      <c r="BF35" s="33" t="str">
        <f t="shared" si="5"/>
        <v/>
      </c>
      <c r="BG35" s="33" t="str">
        <f t="shared" si="6"/>
        <v/>
      </c>
      <c r="BL35" s="34">
        <f t="shared" si="7"/>
        <v>0</v>
      </c>
      <c r="BM35" s="34">
        <f t="shared" si="8"/>
        <v>0</v>
      </c>
      <c r="BN35" s="34">
        <f t="shared" si="9"/>
        <v>0</v>
      </c>
    </row>
    <row r="36" spans="1:66" x14ac:dyDescent="0.25">
      <c r="A36" s="35" t="s">
        <v>63</v>
      </c>
      <c r="B36" s="24">
        <f>SUM(O36:S36)</f>
        <v>0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7"/>
      <c r="P36" s="37"/>
      <c r="Q36" s="37"/>
      <c r="R36" s="37"/>
      <c r="S36" s="32"/>
      <c r="T36" s="38"/>
      <c r="U36" s="36"/>
      <c r="V36" s="32"/>
      <c r="W36" s="35">
        <f>SUM(X36+Y36+Z36)</f>
        <v>0</v>
      </c>
      <c r="X36" s="36">
        <v>0</v>
      </c>
      <c r="Y36" s="37">
        <v>0</v>
      </c>
      <c r="Z36" s="32">
        <v>0</v>
      </c>
      <c r="AA36" s="43">
        <f t="shared" si="2"/>
        <v>0</v>
      </c>
      <c r="AB36" s="36">
        <v>0</v>
      </c>
      <c r="AC36" s="40">
        <v>0</v>
      </c>
      <c r="AD36" s="32">
        <v>0</v>
      </c>
      <c r="AE36" s="31">
        <v>0</v>
      </c>
      <c r="AF36" s="32">
        <v>0</v>
      </c>
      <c r="AG36" t="str">
        <f t="shared" si="3"/>
        <v/>
      </c>
      <c r="BE36" s="33" t="str">
        <f t="shared" si="4"/>
        <v/>
      </c>
      <c r="BF36" s="33" t="str">
        <f t="shared" si="5"/>
        <v/>
      </c>
      <c r="BG36" s="33" t="str">
        <f t="shared" si="6"/>
        <v/>
      </c>
      <c r="BL36" s="34">
        <f t="shared" si="7"/>
        <v>0</v>
      </c>
      <c r="BM36" s="34">
        <f t="shared" si="8"/>
        <v>0</v>
      </c>
      <c r="BN36" s="34">
        <f t="shared" si="9"/>
        <v>0</v>
      </c>
    </row>
    <row r="37" spans="1:66" x14ac:dyDescent="0.25">
      <c r="A37" s="35" t="s">
        <v>64</v>
      </c>
      <c r="B37" s="24">
        <f t="shared" si="0"/>
        <v>0</v>
      </c>
      <c r="C37" s="36"/>
      <c r="D37" s="37"/>
      <c r="E37" s="37"/>
      <c r="F37" s="45"/>
      <c r="G37" s="45"/>
      <c r="H37" s="45"/>
      <c r="I37" s="45"/>
      <c r="J37" s="45"/>
      <c r="K37" s="45"/>
      <c r="L37" s="37"/>
      <c r="M37" s="37"/>
      <c r="N37" s="37"/>
      <c r="O37" s="37"/>
      <c r="P37" s="37"/>
      <c r="Q37" s="37"/>
      <c r="R37" s="37"/>
      <c r="S37" s="32"/>
      <c r="T37" s="38"/>
      <c r="U37" s="36"/>
      <c r="V37" s="32"/>
      <c r="W37" s="35">
        <f t="shared" si="1"/>
        <v>0</v>
      </c>
      <c r="X37" s="36">
        <v>0</v>
      </c>
      <c r="Y37" s="37">
        <v>0</v>
      </c>
      <c r="Z37" s="32">
        <v>0</v>
      </c>
      <c r="AA37" s="43">
        <f t="shared" si="2"/>
        <v>0</v>
      </c>
      <c r="AB37" s="36">
        <v>0</v>
      </c>
      <c r="AC37" s="40">
        <v>0</v>
      </c>
      <c r="AD37" s="32">
        <v>0</v>
      </c>
      <c r="AE37" s="31">
        <v>0</v>
      </c>
      <c r="AF37" s="32">
        <v>0</v>
      </c>
      <c r="AG37" t="str">
        <f t="shared" si="3"/>
        <v/>
      </c>
      <c r="BE37" s="33" t="str">
        <f t="shared" si="4"/>
        <v/>
      </c>
      <c r="BF37" s="33" t="str">
        <f t="shared" si="5"/>
        <v/>
      </c>
      <c r="BG37" s="33" t="str">
        <f t="shared" si="6"/>
        <v/>
      </c>
      <c r="BL37" s="34">
        <f t="shared" si="7"/>
        <v>0</v>
      </c>
      <c r="BM37" s="34">
        <f t="shared" si="8"/>
        <v>0</v>
      </c>
      <c r="BN37" s="34">
        <f t="shared" si="9"/>
        <v>0</v>
      </c>
    </row>
    <row r="38" spans="1:66" x14ac:dyDescent="0.25">
      <c r="A38" s="35" t="s">
        <v>65</v>
      </c>
      <c r="B38" s="24">
        <f t="shared" si="0"/>
        <v>0</v>
      </c>
      <c r="C38" s="46"/>
      <c r="D38" s="45"/>
      <c r="E38" s="45"/>
      <c r="F38" s="45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2"/>
      <c r="T38" s="38"/>
      <c r="U38" s="36"/>
      <c r="V38" s="32"/>
      <c r="W38" s="35">
        <f>SUM(X38+Y38+Z38)</f>
        <v>0</v>
      </c>
      <c r="X38" s="36">
        <v>0</v>
      </c>
      <c r="Y38" s="37">
        <v>0</v>
      </c>
      <c r="Z38" s="32">
        <v>0</v>
      </c>
      <c r="AA38" s="43">
        <f t="shared" si="2"/>
        <v>0</v>
      </c>
      <c r="AB38" s="36">
        <v>0</v>
      </c>
      <c r="AC38" s="40">
        <v>0</v>
      </c>
      <c r="AD38" s="32">
        <v>0</v>
      </c>
      <c r="AE38" s="31">
        <v>0</v>
      </c>
      <c r="AF38" s="32">
        <v>0</v>
      </c>
      <c r="AG38" t="str">
        <f t="shared" si="3"/>
        <v/>
      </c>
      <c r="BE38" s="33" t="str">
        <f t="shared" si="4"/>
        <v/>
      </c>
      <c r="BF38" s="33" t="str">
        <f t="shared" si="5"/>
        <v/>
      </c>
      <c r="BG38" s="33" t="str">
        <f t="shared" si="6"/>
        <v/>
      </c>
      <c r="BL38" s="34">
        <f t="shared" si="7"/>
        <v>0</v>
      </c>
      <c r="BM38" s="34">
        <f t="shared" si="8"/>
        <v>0</v>
      </c>
      <c r="BN38" s="34">
        <f t="shared" si="9"/>
        <v>0</v>
      </c>
    </row>
    <row r="39" spans="1:66" x14ac:dyDescent="0.25">
      <c r="A39" s="35" t="s">
        <v>66</v>
      </c>
      <c r="B39" s="24">
        <f t="shared" si="0"/>
        <v>150</v>
      </c>
      <c r="C39" s="46">
        <v>34</v>
      </c>
      <c r="D39" s="45">
        <v>56</v>
      </c>
      <c r="E39" s="45">
        <v>46</v>
      </c>
      <c r="F39" s="45">
        <v>14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2">
        <v>0</v>
      </c>
      <c r="T39" s="38">
        <v>150</v>
      </c>
      <c r="U39" s="36">
        <v>103</v>
      </c>
      <c r="V39" s="32">
        <v>47</v>
      </c>
      <c r="W39" s="35">
        <f>SUM(X39+Y39+Z39)</f>
        <v>42</v>
      </c>
      <c r="X39" s="36">
        <v>24</v>
      </c>
      <c r="Y39" s="37">
        <v>18</v>
      </c>
      <c r="Z39" s="32">
        <v>0</v>
      </c>
      <c r="AA39" s="43">
        <f>SUM(AB39+AC39+AD39)</f>
        <v>1</v>
      </c>
      <c r="AB39" s="36">
        <v>1</v>
      </c>
      <c r="AC39" s="40">
        <v>0</v>
      </c>
      <c r="AD39" s="32">
        <v>0</v>
      </c>
      <c r="AE39" s="31">
        <v>0</v>
      </c>
      <c r="AF39" s="32">
        <v>0</v>
      </c>
      <c r="AG39" t="str">
        <f t="shared" si="3"/>
        <v/>
      </c>
      <c r="BE39" s="33" t="str">
        <f t="shared" si="4"/>
        <v/>
      </c>
      <c r="BF39" s="33" t="str">
        <f t="shared" si="5"/>
        <v/>
      </c>
      <c r="BG39" s="33" t="str">
        <f t="shared" si="6"/>
        <v/>
      </c>
      <c r="BL39" s="34">
        <f t="shared" si="7"/>
        <v>0</v>
      </c>
      <c r="BM39" s="34">
        <f t="shared" si="8"/>
        <v>0</v>
      </c>
      <c r="BN39" s="34">
        <f t="shared" si="9"/>
        <v>0</v>
      </c>
    </row>
    <row r="40" spans="1:66" x14ac:dyDescent="0.25">
      <c r="A40" s="35" t="s">
        <v>67</v>
      </c>
      <c r="B40" s="24">
        <f t="shared" si="0"/>
        <v>216</v>
      </c>
      <c r="C40" s="46">
        <v>0</v>
      </c>
      <c r="D40" s="45">
        <v>0</v>
      </c>
      <c r="E40" s="45">
        <v>0</v>
      </c>
      <c r="F40" s="37">
        <v>14</v>
      </c>
      <c r="G40" s="37">
        <v>2</v>
      </c>
      <c r="H40" s="37">
        <v>2</v>
      </c>
      <c r="I40" s="37">
        <v>5</v>
      </c>
      <c r="J40" s="37">
        <v>4</v>
      </c>
      <c r="K40" s="37">
        <v>13</v>
      </c>
      <c r="L40" s="37">
        <v>8</v>
      </c>
      <c r="M40" s="37">
        <v>7</v>
      </c>
      <c r="N40" s="37">
        <v>14</v>
      </c>
      <c r="O40" s="37">
        <v>26</v>
      </c>
      <c r="P40" s="37">
        <v>31</v>
      </c>
      <c r="Q40" s="37">
        <v>28</v>
      </c>
      <c r="R40" s="37">
        <v>23</v>
      </c>
      <c r="S40" s="32">
        <v>39</v>
      </c>
      <c r="T40" s="38">
        <v>216</v>
      </c>
      <c r="U40" s="36">
        <v>101</v>
      </c>
      <c r="V40" s="32">
        <v>115</v>
      </c>
      <c r="W40" s="35">
        <f>SUM(X40+Y40+Z40)</f>
        <v>0</v>
      </c>
      <c r="X40" s="36">
        <v>0</v>
      </c>
      <c r="Y40" s="37">
        <v>0</v>
      </c>
      <c r="Z40" s="32">
        <v>0</v>
      </c>
      <c r="AA40" s="43">
        <f>SUM(AB40+AC40+AD40)</f>
        <v>147</v>
      </c>
      <c r="AB40" s="36">
        <v>101</v>
      </c>
      <c r="AC40" s="40">
        <v>46</v>
      </c>
      <c r="AD40" s="32">
        <v>0</v>
      </c>
      <c r="AE40" s="31">
        <v>0</v>
      </c>
      <c r="AF40" s="32">
        <v>0</v>
      </c>
      <c r="AG40" t="str">
        <f t="shared" si="3"/>
        <v/>
      </c>
      <c r="BE40" s="33" t="str">
        <f t="shared" si="4"/>
        <v/>
      </c>
      <c r="BF40" s="33" t="str">
        <f t="shared" si="5"/>
        <v/>
      </c>
      <c r="BG40" s="33" t="str">
        <f t="shared" si="6"/>
        <v/>
      </c>
      <c r="BL40" s="34">
        <f t="shared" si="7"/>
        <v>0</v>
      </c>
      <c r="BM40" s="34">
        <f t="shared" si="8"/>
        <v>0</v>
      </c>
      <c r="BN40" s="34">
        <f t="shared" si="9"/>
        <v>0</v>
      </c>
    </row>
    <row r="41" spans="1:66" x14ac:dyDescent="0.25">
      <c r="A41" s="35" t="s">
        <v>68</v>
      </c>
      <c r="B41" s="24">
        <f t="shared" si="0"/>
        <v>0</v>
      </c>
      <c r="C41" s="46">
        <v>0</v>
      </c>
      <c r="D41" s="45">
        <v>0</v>
      </c>
      <c r="E41" s="45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2">
        <v>0</v>
      </c>
      <c r="T41" s="38">
        <v>0</v>
      </c>
      <c r="U41" s="36">
        <v>0</v>
      </c>
      <c r="V41" s="32">
        <v>0</v>
      </c>
      <c r="W41" s="35">
        <f>SUM(X41+Y41+Z41)</f>
        <v>0</v>
      </c>
      <c r="X41" s="36">
        <v>0</v>
      </c>
      <c r="Y41" s="37">
        <v>0</v>
      </c>
      <c r="Z41" s="32">
        <v>0</v>
      </c>
      <c r="AA41" s="43">
        <f>SUM(AB41+AC41+AD41)</f>
        <v>0</v>
      </c>
      <c r="AB41" s="36">
        <v>0</v>
      </c>
      <c r="AC41" s="40">
        <v>0</v>
      </c>
      <c r="AD41" s="32">
        <v>0</v>
      </c>
      <c r="AE41" s="31">
        <v>0</v>
      </c>
      <c r="AF41" s="32">
        <v>0</v>
      </c>
      <c r="AG41" t="str">
        <f t="shared" si="3"/>
        <v/>
      </c>
      <c r="BE41" s="33" t="str">
        <f t="shared" si="4"/>
        <v/>
      </c>
      <c r="BF41" s="33" t="str">
        <f t="shared" si="5"/>
        <v/>
      </c>
      <c r="BG41" s="33" t="str">
        <f t="shared" si="6"/>
        <v/>
      </c>
      <c r="BL41" s="34">
        <f t="shared" si="7"/>
        <v>0</v>
      </c>
      <c r="BM41" s="34">
        <f t="shared" si="8"/>
        <v>0</v>
      </c>
      <c r="BN41" s="34">
        <f t="shared" si="9"/>
        <v>0</v>
      </c>
    </row>
    <row r="42" spans="1:66" x14ac:dyDescent="0.25">
      <c r="A42" s="35" t="s">
        <v>69</v>
      </c>
      <c r="B42" s="24">
        <f t="shared" si="0"/>
        <v>57</v>
      </c>
      <c r="C42" s="46">
        <v>0</v>
      </c>
      <c r="D42" s="45">
        <v>6</v>
      </c>
      <c r="E42" s="45">
        <v>20</v>
      </c>
      <c r="F42" s="37">
        <v>31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2">
        <v>0</v>
      </c>
      <c r="T42" s="38">
        <v>57</v>
      </c>
      <c r="U42" s="36">
        <v>21</v>
      </c>
      <c r="V42" s="32">
        <v>36</v>
      </c>
      <c r="W42" s="35">
        <f>SUM(X42+Y42+Z42)</f>
        <v>15</v>
      </c>
      <c r="X42" s="36">
        <v>7</v>
      </c>
      <c r="Y42" s="37">
        <v>8</v>
      </c>
      <c r="Z42" s="32">
        <v>0</v>
      </c>
      <c r="AA42" s="43">
        <f>SUM(AB42+AC42+AD42)</f>
        <v>18</v>
      </c>
      <c r="AB42" s="36">
        <v>14</v>
      </c>
      <c r="AC42" s="40">
        <v>4</v>
      </c>
      <c r="AD42" s="32">
        <v>0</v>
      </c>
      <c r="AE42" s="31">
        <v>10</v>
      </c>
      <c r="AF42" s="32">
        <v>13</v>
      </c>
      <c r="AG42" t="str">
        <f t="shared" si="3"/>
        <v/>
      </c>
      <c r="BE42" s="33" t="str">
        <f t="shared" si="4"/>
        <v/>
      </c>
      <c r="BF42" s="33" t="str">
        <f t="shared" si="5"/>
        <v/>
      </c>
      <c r="BG42" s="33" t="str">
        <f t="shared" si="6"/>
        <v/>
      </c>
      <c r="BL42" s="34">
        <f t="shared" si="7"/>
        <v>0</v>
      </c>
      <c r="BM42" s="34">
        <f t="shared" si="8"/>
        <v>0</v>
      </c>
      <c r="BN42" s="34">
        <f t="shared" si="9"/>
        <v>0</v>
      </c>
    </row>
    <row r="43" spans="1:66" x14ac:dyDescent="0.25">
      <c r="A43" s="35" t="s">
        <v>70</v>
      </c>
      <c r="B43" s="24">
        <f t="shared" si="0"/>
        <v>299</v>
      </c>
      <c r="C43" s="36">
        <v>0</v>
      </c>
      <c r="D43" s="37">
        <v>0</v>
      </c>
      <c r="E43" s="37">
        <v>0</v>
      </c>
      <c r="F43" s="37">
        <v>6</v>
      </c>
      <c r="G43" s="37">
        <v>11</v>
      </c>
      <c r="H43" s="37">
        <v>24</v>
      </c>
      <c r="I43" s="37">
        <v>40</v>
      </c>
      <c r="J43" s="37">
        <v>38</v>
      </c>
      <c r="K43" s="37">
        <v>30</v>
      </c>
      <c r="L43" s="37">
        <v>38</v>
      </c>
      <c r="M43" s="37">
        <v>26</v>
      </c>
      <c r="N43" s="37">
        <v>30</v>
      </c>
      <c r="O43" s="37">
        <v>27</v>
      </c>
      <c r="P43" s="37">
        <v>13</v>
      </c>
      <c r="Q43" s="37">
        <v>9</v>
      </c>
      <c r="R43" s="37">
        <v>6</v>
      </c>
      <c r="S43" s="32">
        <v>1</v>
      </c>
      <c r="T43" s="38">
        <v>299</v>
      </c>
      <c r="U43" s="36">
        <v>128</v>
      </c>
      <c r="V43" s="32">
        <v>171</v>
      </c>
      <c r="W43" s="35">
        <f t="shared" ref="W43:W68" si="10">SUM(X43+Y43+Z43)</f>
        <v>0</v>
      </c>
      <c r="X43" s="36">
        <v>0</v>
      </c>
      <c r="Y43" s="37">
        <v>0</v>
      </c>
      <c r="Z43" s="32">
        <v>0</v>
      </c>
      <c r="AA43" s="43">
        <f>SUM(AB43+AC43+AD43)</f>
        <v>24</v>
      </c>
      <c r="AB43" s="36">
        <v>8</v>
      </c>
      <c r="AC43" s="40">
        <v>16</v>
      </c>
      <c r="AD43" s="32">
        <v>0</v>
      </c>
      <c r="AE43" s="31">
        <v>0</v>
      </c>
      <c r="AF43" s="32">
        <v>55</v>
      </c>
      <c r="AG43" t="str">
        <f t="shared" si="3"/>
        <v/>
      </c>
      <c r="BE43" s="33" t="str">
        <f t="shared" si="4"/>
        <v/>
      </c>
      <c r="BF43" s="33" t="str">
        <f t="shared" si="5"/>
        <v/>
      </c>
      <c r="BG43" s="33" t="str">
        <f t="shared" si="6"/>
        <v/>
      </c>
      <c r="BL43" s="34">
        <f t="shared" si="7"/>
        <v>0</v>
      </c>
      <c r="BM43" s="34">
        <f t="shared" si="8"/>
        <v>0</v>
      </c>
      <c r="BN43" s="34">
        <f t="shared" si="9"/>
        <v>0</v>
      </c>
    </row>
    <row r="44" spans="1:66" x14ac:dyDescent="0.25">
      <c r="A44" s="35" t="s">
        <v>71</v>
      </c>
      <c r="B44" s="24">
        <f t="shared" si="0"/>
        <v>111</v>
      </c>
      <c r="C44" s="36">
        <v>32</v>
      </c>
      <c r="D44" s="37">
        <v>65</v>
      </c>
      <c r="E44" s="37">
        <v>13</v>
      </c>
      <c r="F44" s="37">
        <v>1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2">
        <v>0</v>
      </c>
      <c r="T44" s="38">
        <v>111</v>
      </c>
      <c r="U44" s="36">
        <v>98</v>
      </c>
      <c r="V44" s="32">
        <v>13</v>
      </c>
      <c r="W44" s="35">
        <f t="shared" si="10"/>
        <v>34</v>
      </c>
      <c r="X44" s="36">
        <v>17</v>
      </c>
      <c r="Y44" s="37">
        <v>17</v>
      </c>
      <c r="Z44" s="32">
        <v>0</v>
      </c>
      <c r="AA44" s="43">
        <f t="shared" ref="AA44:AA71" si="11">SUM(AB44+AC44+AD44)</f>
        <v>1</v>
      </c>
      <c r="AB44" s="36">
        <v>0</v>
      </c>
      <c r="AC44" s="40">
        <v>1</v>
      </c>
      <c r="AD44" s="32">
        <v>0</v>
      </c>
      <c r="AE44" s="31">
        <v>0</v>
      </c>
      <c r="AF44" s="32">
        <v>0</v>
      </c>
      <c r="AG44" t="str">
        <f t="shared" si="3"/>
        <v/>
      </c>
      <c r="BE44" s="33" t="str">
        <f t="shared" si="4"/>
        <v/>
      </c>
      <c r="BF44" s="33" t="str">
        <f t="shared" si="5"/>
        <v/>
      </c>
      <c r="BG44" s="33" t="str">
        <f t="shared" si="6"/>
        <v/>
      </c>
      <c r="BL44" s="34">
        <f t="shared" si="7"/>
        <v>0</v>
      </c>
      <c r="BM44" s="34">
        <f t="shared" si="8"/>
        <v>0</v>
      </c>
      <c r="BN44" s="34">
        <f t="shared" si="9"/>
        <v>0</v>
      </c>
    </row>
    <row r="45" spans="1:66" x14ac:dyDescent="0.25">
      <c r="A45" s="35" t="s">
        <v>72</v>
      </c>
      <c r="B45" s="24">
        <f t="shared" si="0"/>
        <v>745</v>
      </c>
      <c r="C45" s="36">
        <v>0</v>
      </c>
      <c r="D45" s="37">
        <v>0</v>
      </c>
      <c r="E45" s="37">
        <v>0</v>
      </c>
      <c r="F45" s="37">
        <v>7</v>
      </c>
      <c r="G45" s="37">
        <v>10</v>
      </c>
      <c r="H45" s="37">
        <v>8</v>
      </c>
      <c r="I45" s="37">
        <v>28</v>
      </c>
      <c r="J45" s="37">
        <v>40</v>
      </c>
      <c r="K45" s="37">
        <v>43</v>
      </c>
      <c r="L45" s="37">
        <v>56</v>
      </c>
      <c r="M45" s="37">
        <v>70</v>
      </c>
      <c r="N45" s="37">
        <v>79</v>
      </c>
      <c r="O45" s="37">
        <v>95</v>
      </c>
      <c r="P45" s="37">
        <v>90</v>
      </c>
      <c r="Q45" s="37">
        <v>80</v>
      </c>
      <c r="R45" s="37">
        <v>72</v>
      </c>
      <c r="S45" s="32">
        <v>67</v>
      </c>
      <c r="T45" s="38">
        <v>745</v>
      </c>
      <c r="U45" s="36">
        <v>268</v>
      </c>
      <c r="V45" s="32">
        <v>477</v>
      </c>
      <c r="W45" s="35">
        <f t="shared" si="10"/>
        <v>0</v>
      </c>
      <c r="X45" s="36">
        <v>0</v>
      </c>
      <c r="Y45" s="37">
        <v>0</v>
      </c>
      <c r="Z45" s="32">
        <v>0</v>
      </c>
      <c r="AA45" s="43">
        <f t="shared" si="11"/>
        <v>285</v>
      </c>
      <c r="AB45" s="36">
        <v>148</v>
      </c>
      <c r="AC45" s="40">
        <v>137</v>
      </c>
      <c r="AD45" s="32">
        <v>0</v>
      </c>
      <c r="AE45" s="31">
        <v>0</v>
      </c>
      <c r="AF45" s="32">
        <v>0</v>
      </c>
      <c r="AG45" t="str">
        <f t="shared" si="3"/>
        <v/>
      </c>
      <c r="BE45" s="33" t="str">
        <f t="shared" si="4"/>
        <v/>
      </c>
      <c r="BF45" s="33" t="str">
        <f t="shared" si="5"/>
        <v/>
      </c>
      <c r="BG45" s="33" t="str">
        <f t="shared" si="6"/>
        <v/>
      </c>
      <c r="BL45" s="34">
        <f t="shared" si="7"/>
        <v>0</v>
      </c>
      <c r="BM45" s="34">
        <f t="shared" si="8"/>
        <v>0</v>
      </c>
      <c r="BN45" s="34">
        <f t="shared" si="9"/>
        <v>0</v>
      </c>
    </row>
    <row r="46" spans="1:66" x14ac:dyDescent="0.25">
      <c r="A46" s="47" t="s">
        <v>73</v>
      </c>
      <c r="B46" s="24">
        <f t="shared" si="0"/>
        <v>0</v>
      </c>
      <c r="C46" s="46"/>
      <c r="D46" s="45"/>
      <c r="E46" s="45"/>
      <c r="F46" s="45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2"/>
      <c r="T46" s="38"/>
      <c r="U46" s="36"/>
      <c r="V46" s="32"/>
      <c r="W46" s="35">
        <f t="shared" si="10"/>
        <v>0</v>
      </c>
      <c r="X46" s="36">
        <v>0</v>
      </c>
      <c r="Y46" s="37">
        <v>0</v>
      </c>
      <c r="Z46" s="32">
        <v>0</v>
      </c>
      <c r="AA46" s="43">
        <f t="shared" si="11"/>
        <v>0</v>
      </c>
      <c r="AB46" s="36">
        <v>0</v>
      </c>
      <c r="AC46" s="40">
        <v>0</v>
      </c>
      <c r="AD46" s="32">
        <v>0</v>
      </c>
      <c r="AE46" s="31">
        <v>0</v>
      </c>
      <c r="AF46" s="32">
        <v>0</v>
      </c>
      <c r="AG46" t="str">
        <f t="shared" si="3"/>
        <v/>
      </c>
      <c r="BE46" s="33" t="str">
        <f t="shared" si="4"/>
        <v/>
      </c>
      <c r="BF46" s="33" t="str">
        <f t="shared" si="5"/>
        <v/>
      </c>
      <c r="BG46" s="33" t="str">
        <f t="shared" si="6"/>
        <v/>
      </c>
      <c r="BL46" s="34">
        <f t="shared" si="7"/>
        <v>0</v>
      </c>
      <c r="BM46" s="34">
        <f t="shared" si="8"/>
        <v>0</v>
      </c>
      <c r="BN46" s="34">
        <f t="shared" si="9"/>
        <v>0</v>
      </c>
    </row>
    <row r="47" spans="1:66" x14ac:dyDescent="0.25">
      <c r="A47" s="48" t="s">
        <v>74</v>
      </c>
      <c r="B47" s="24">
        <f t="shared" si="0"/>
        <v>0</v>
      </c>
      <c r="C47" s="46"/>
      <c r="D47" s="45"/>
      <c r="E47" s="45"/>
      <c r="F47" s="45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2"/>
      <c r="T47" s="38"/>
      <c r="U47" s="36"/>
      <c r="V47" s="32"/>
      <c r="W47" s="35">
        <f t="shared" si="10"/>
        <v>0</v>
      </c>
      <c r="X47" s="36">
        <v>0</v>
      </c>
      <c r="Y47" s="37">
        <v>0</v>
      </c>
      <c r="Z47" s="32">
        <v>0</v>
      </c>
      <c r="AA47" s="43">
        <f t="shared" si="11"/>
        <v>0</v>
      </c>
      <c r="AB47" s="36">
        <v>0</v>
      </c>
      <c r="AC47" s="40">
        <v>0</v>
      </c>
      <c r="AD47" s="32">
        <v>0</v>
      </c>
      <c r="AE47" s="31">
        <v>0</v>
      </c>
      <c r="AF47" s="32">
        <v>0</v>
      </c>
      <c r="AG47" t="str">
        <f t="shared" si="3"/>
        <v/>
      </c>
      <c r="BE47" s="33" t="str">
        <f t="shared" si="4"/>
        <v/>
      </c>
      <c r="BF47" s="33" t="str">
        <f t="shared" si="5"/>
        <v/>
      </c>
      <c r="BG47" s="33" t="str">
        <f t="shared" si="6"/>
        <v/>
      </c>
      <c r="BL47" s="34">
        <f t="shared" si="7"/>
        <v>0</v>
      </c>
      <c r="BM47" s="34">
        <f t="shared" si="8"/>
        <v>0</v>
      </c>
      <c r="BN47" s="34">
        <f t="shared" si="9"/>
        <v>0</v>
      </c>
    </row>
    <row r="48" spans="1:66" x14ac:dyDescent="0.25">
      <c r="A48" s="35" t="s">
        <v>75</v>
      </c>
      <c r="B48" s="24">
        <f t="shared" si="0"/>
        <v>0</v>
      </c>
      <c r="C48" s="46"/>
      <c r="D48" s="45"/>
      <c r="E48" s="45"/>
      <c r="F48" s="45"/>
      <c r="G48" s="45"/>
      <c r="H48" s="45"/>
      <c r="I48" s="45"/>
      <c r="J48" s="45"/>
      <c r="K48" s="45"/>
      <c r="L48" s="37"/>
      <c r="M48" s="37"/>
      <c r="N48" s="37"/>
      <c r="O48" s="37"/>
      <c r="P48" s="37"/>
      <c r="Q48" s="37"/>
      <c r="R48" s="37"/>
      <c r="S48" s="32"/>
      <c r="T48" s="38"/>
      <c r="U48" s="36"/>
      <c r="V48" s="32"/>
      <c r="W48" s="35">
        <f t="shared" si="10"/>
        <v>0</v>
      </c>
      <c r="X48" s="36">
        <v>0</v>
      </c>
      <c r="Y48" s="37">
        <v>0</v>
      </c>
      <c r="Z48" s="32">
        <v>0</v>
      </c>
      <c r="AA48" s="43">
        <f t="shared" si="11"/>
        <v>0</v>
      </c>
      <c r="AB48" s="36">
        <v>0</v>
      </c>
      <c r="AC48" s="40">
        <v>0</v>
      </c>
      <c r="AD48" s="32">
        <v>0</v>
      </c>
      <c r="AE48" s="31">
        <v>0</v>
      </c>
      <c r="AF48" s="32">
        <v>0</v>
      </c>
      <c r="AG48" t="str">
        <f t="shared" si="3"/>
        <v/>
      </c>
      <c r="BE48" s="33" t="str">
        <f t="shared" si="4"/>
        <v/>
      </c>
      <c r="BF48" s="33" t="str">
        <f t="shared" si="5"/>
        <v/>
      </c>
      <c r="BG48" s="33" t="str">
        <f t="shared" si="6"/>
        <v/>
      </c>
      <c r="BL48" s="34">
        <f t="shared" si="7"/>
        <v>0</v>
      </c>
      <c r="BM48" s="34">
        <f t="shared" si="8"/>
        <v>0</v>
      </c>
      <c r="BN48" s="34">
        <f t="shared" si="9"/>
        <v>0</v>
      </c>
    </row>
    <row r="49" spans="1:66" x14ac:dyDescent="0.25">
      <c r="A49" s="35" t="s">
        <v>76</v>
      </c>
      <c r="B49" s="24">
        <f t="shared" si="0"/>
        <v>0</v>
      </c>
      <c r="C49" s="46"/>
      <c r="D49" s="45"/>
      <c r="E49" s="45"/>
      <c r="F49" s="45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2"/>
      <c r="T49" s="26"/>
      <c r="U49" s="27"/>
      <c r="V49" s="28"/>
      <c r="W49" s="23">
        <f t="shared" si="10"/>
        <v>0</v>
      </c>
      <c r="X49" s="36">
        <v>0</v>
      </c>
      <c r="Y49" s="37">
        <v>0</v>
      </c>
      <c r="Z49" s="32">
        <v>0</v>
      </c>
      <c r="AA49" s="43">
        <f t="shared" si="11"/>
        <v>0</v>
      </c>
      <c r="AB49" s="36">
        <v>0</v>
      </c>
      <c r="AC49" s="40">
        <v>0</v>
      </c>
      <c r="AD49" s="32">
        <v>0</v>
      </c>
      <c r="AE49" s="31">
        <v>0</v>
      </c>
      <c r="AF49" s="32">
        <v>0</v>
      </c>
      <c r="AG49" t="str">
        <f t="shared" si="3"/>
        <v/>
      </c>
      <c r="BE49" s="33" t="str">
        <f t="shared" si="4"/>
        <v/>
      </c>
      <c r="BF49" s="33" t="str">
        <f t="shared" si="5"/>
        <v/>
      </c>
      <c r="BG49" s="33" t="str">
        <f t="shared" si="6"/>
        <v/>
      </c>
      <c r="BL49" s="34">
        <f t="shared" si="7"/>
        <v>0</v>
      </c>
      <c r="BM49" s="34">
        <f t="shared" si="8"/>
        <v>0</v>
      </c>
      <c r="BN49" s="34">
        <f t="shared" si="9"/>
        <v>0</v>
      </c>
    </row>
    <row r="50" spans="1:66" x14ac:dyDescent="0.25">
      <c r="A50" s="35" t="s">
        <v>77</v>
      </c>
      <c r="B50" s="24">
        <f t="shared" si="0"/>
        <v>0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2"/>
      <c r="T50" s="38"/>
      <c r="U50" s="36"/>
      <c r="V50" s="32"/>
      <c r="W50" s="35">
        <f t="shared" si="10"/>
        <v>0</v>
      </c>
      <c r="X50" s="36">
        <v>0</v>
      </c>
      <c r="Y50" s="37">
        <v>0</v>
      </c>
      <c r="Z50" s="32">
        <v>0</v>
      </c>
      <c r="AA50" s="43">
        <f t="shared" si="11"/>
        <v>0</v>
      </c>
      <c r="AB50" s="36">
        <v>0</v>
      </c>
      <c r="AC50" s="40">
        <v>0</v>
      </c>
      <c r="AD50" s="32">
        <v>0</v>
      </c>
      <c r="AE50" s="31">
        <v>0</v>
      </c>
      <c r="AF50" s="32">
        <v>0</v>
      </c>
      <c r="AG50" t="str">
        <f t="shared" si="3"/>
        <v/>
      </c>
      <c r="BE50" s="33" t="str">
        <f t="shared" si="4"/>
        <v/>
      </c>
      <c r="BF50" s="33" t="str">
        <f t="shared" si="5"/>
        <v/>
      </c>
      <c r="BG50" s="33" t="str">
        <f t="shared" si="6"/>
        <v/>
      </c>
      <c r="BL50" s="34">
        <f t="shared" si="7"/>
        <v>0</v>
      </c>
      <c r="BM50" s="34">
        <f t="shared" si="8"/>
        <v>0</v>
      </c>
      <c r="BN50" s="34">
        <f t="shared" si="9"/>
        <v>0</v>
      </c>
    </row>
    <row r="51" spans="1:66" x14ac:dyDescent="0.25">
      <c r="A51" s="35" t="s">
        <v>78</v>
      </c>
      <c r="B51" s="24">
        <f t="shared" si="0"/>
        <v>0</v>
      </c>
      <c r="C51" s="36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2"/>
      <c r="T51" s="38"/>
      <c r="U51" s="36"/>
      <c r="V51" s="32"/>
      <c r="W51" s="35">
        <f t="shared" si="10"/>
        <v>0</v>
      </c>
      <c r="X51" s="36">
        <v>0</v>
      </c>
      <c r="Y51" s="37">
        <v>0</v>
      </c>
      <c r="Z51" s="32">
        <v>0</v>
      </c>
      <c r="AA51" s="43">
        <f t="shared" si="11"/>
        <v>0</v>
      </c>
      <c r="AB51" s="36">
        <v>0</v>
      </c>
      <c r="AC51" s="40">
        <v>0</v>
      </c>
      <c r="AD51" s="32">
        <v>0</v>
      </c>
      <c r="AE51" s="31">
        <v>0</v>
      </c>
      <c r="AF51" s="32">
        <v>0</v>
      </c>
      <c r="AG51" t="str">
        <f t="shared" si="3"/>
        <v/>
      </c>
      <c r="BE51" s="33" t="str">
        <f t="shared" si="4"/>
        <v/>
      </c>
      <c r="BF51" s="33" t="str">
        <f t="shared" si="5"/>
        <v/>
      </c>
      <c r="BG51" s="33" t="str">
        <f t="shared" si="6"/>
        <v/>
      </c>
      <c r="BL51" s="34">
        <f t="shared" si="7"/>
        <v>0</v>
      </c>
      <c r="BM51" s="34">
        <f t="shared" si="8"/>
        <v>0</v>
      </c>
      <c r="BN51" s="34">
        <f t="shared" si="9"/>
        <v>0</v>
      </c>
    </row>
    <row r="52" spans="1:66" x14ac:dyDescent="0.25">
      <c r="A52" s="35" t="s">
        <v>79</v>
      </c>
      <c r="B52" s="24">
        <f t="shared" si="0"/>
        <v>33</v>
      </c>
      <c r="C52" s="36">
        <v>0</v>
      </c>
      <c r="D52" s="37">
        <v>0</v>
      </c>
      <c r="E52" s="37">
        <v>0</v>
      </c>
      <c r="F52" s="37">
        <v>0</v>
      </c>
      <c r="G52" s="37">
        <v>0</v>
      </c>
      <c r="H52" s="37">
        <v>1</v>
      </c>
      <c r="I52" s="37">
        <v>0</v>
      </c>
      <c r="J52" s="37">
        <v>3</v>
      </c>
      <c r="K52" s="37">
        <v>0</v>
      </c>
      <c r="L52" s="37">
        <v>2</v>
      </c>
      <c r="M52" s="37">
        <v>2</v>
      </c>
      <c r="N52" s="37">
        <v>4</v>
      </c>
      <c r="O52" s="37">
        <v>5</v>
      </c>
      <c r="P52" s="37">
        <v>4</v>
      </c>
      <c r="Q52" s="37">
        <v>7</v>
      </c>
      <c r="R52" s="37">
        <v>5</v>
      </c>
      <c r="S52" s="32">
        <v>0</v>
      </c>
      <c r="T52" s="38">
        <v>33</v>
      </c>
      <c r="U52" s="36">
        <v>13</v>
      </c>
      <c r="V52" s="32">
        <v>20</v>
      </c>
      <c r="W52" s="35">
        <f t="shared" si="10"/>
        <v>0</v>
      </c>
      <c r="X52" s="36">
        <v>0</v>
      </c>
      <c r="Y52" s="37">
        <v>0</v>
      </c>
      <c r="Z52" s="32">
        <v>0</v>
      </c>
      <c r="AA52" s="43">
        <f t="shared" si="11"/>
        <v>26</v>
      </c>
      <c r="AB52" s="36">
        <v>5</v>
      </c>
      <c r="AC52" s="40">
        <v>21</v>
      </c>
      <c r="AD52" s="32">
        <v>0</v>
      </c>
      <c r="AE52" s="31">
        <v>0</v>
      </c>
      <c r="AF52" s="32">
        <v>0</v>
      </c>
      <c r="AG52" t="str">
        <f t="shared" si="3"/>
        <v/>
      </c>
      <c r="BE52" s="33" t="str">
        <f t="shared" si="4"/>
        <v/>
      </c>
      <c r="BF52" s="33" t="str">
        <f t="shared" si="5"/>
        <v/>
      </c>
      <c r="BG52" s="33" t="str">
        <f t="shared" si="6"/>
        <v/>
      </c>
      <c r="BL52" s="34">
        <f t="shared" si="7"/>
        <v>0</v>
      </c>
      <c r="BM52" s="34">
        <f t="shared" si="8"/>
        <v>0</v>
      </c>
      <c r="BN52" s="34">
        <f t="shared" si="9"/>
        <v>0</v>
      </c>
    </row>
    <row r="53" spans="1:66" x14ac:dyDescent="0.25">
      <c r="A53" s="35" t="s">
        <v>80</v>
      </c>
      <c r="B53" s="24">
        <f t="shared" si="0"/>
        <v>0</v>
      </c>
      <c r="C53" s="36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2">
        <v>0</v>
      </c>
      <c r="T53" s="38">
        <v>0</v>
      </c>
      <c r="U53" s="36">
        <v>0</v>
      </c>
      <c r="V53" s="32">
        <v>0</v>
      </c>
      <c r="W53" s="35">
        <f t="shared" si="10"/>
        <v>0</v>
      </c>
      <c r="X53" s="36">
        <v>0</v>
      </c>
      <c r="Y53" s="37">
        <v>0</v>
      </c>
      <c r="Z53" s="32">
        <v>0</v>
      </c>
      <c r="AA53" s="43">
        <f t="shared" si="11"/>
        <v>0</v>
      </c>
      <c r="AB53" s="36">
        <v>0</v>
      </c>
      <c r="AC53" s="40">
        <v>0</v>
      </c>
      <c r="AD53" s="32">
        <v>0</v>
      </c>
      <c r="AE53" s="31">
        <v>0</v>
      </c>
      <c r="AF53" s="32">
        <v>0</v>
      </c>
      <c r="AG53" t="str">
        <f t="shared" si="3"/>
        <v/>
      </c>
      <c r="BE53" s="33" t="str">
        <f t="shared" si="4"/>
        <v/>
      </c>
      <c r="BF53" s="33" t="str">
        <f t="shared" si="5"/>
        <v/>
      </c>
      <c r="BG53" s="33" t="str">
        <f t="shared" si="6"/>
        <v/>
      </c>
      <c r="BL53" s="34">
        <f t="shared" si="7"/>
        <v>0</v>
      </c>
      <c r="BM53" s="34">
        <f t="shared" si="8"/>
        <v>0</v>
      </c>
      <c r="BN53" s="34">
        <f t="shared" si="9"/>
        <v>0</v>
      </c>
    </row>
    <row r="54" spans="1:66" x14ac:dyDescent="0.25">
      <c r="A54" s="35" t="s">
        <v>81</v>
      </c>
      <c r="B54" s="24">
        <f t="shared" si="0"/>
        <v>0</v>
      </c>
      <c r="C54" s="36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2">
        <v>0</v>
      </c>
      <c r="T54" s="38">
        <v>0</v>
      </c>
      <c r="U54" s="36">
        <v>0</v>
      </c>
      <c r="V54" s="32">
        <v>0</v>
      </c>
      <c r="W54" s="35">
        <f t="shared" si="10"/>
        <v>0</v>
      </c>
      <c r="X54" s="36">
        <v>0</v>
      </c>
      <c r="Y54" s="37">
        <v>0</v>
      </c>
      <c r="Z54" s="32">
        <v>0</v>
      </c>
      <c r="AA54" s="43">
        <f t="shared" si="11"/>
        <v>0</v>
      </c>
      <c r="AB54" s="36">
        <v>0</v>
      </c>
      <c r="AC54" s="40">
        <v>0</v>
      </c>
      <c r="AD54" s="32">
        <v>0</v>
      </c>
      <c r="AE54" s="31">
        <v>0</v>
      </c>
      <c r="AF54" s="32">
        <v>0</v>
      </c>
      <c r="AG54" t="str">
        <f t="shared" si="3"/>
        <v/>
      </c>
      <c r="BE54" s="33" t="str">
        <f t="shared" si="4"/>
        <v/>
      </c>
      <c r="BF54" s="33" t="str">
        <f t="shared" si="5"/>
        <v/>
      </c>
      <c r="BG54" s="33" t="str">
        <f t="shared" si="6"/>
        <v/>
      </c>
      <c r="BL54" s="34">
        <f t="shared" si="7"/>
        <v>0</v>
      </c>
      <c r="BM54" s="34">
        <f t="shared" si="8"/>
        <v>0</v>
      </c>
      <c r="BN54" s="34">
        <f t="shared" si="9"/>
        <v>0</v>
      </c>
    </row>
    <row r="55" spans="1:66" x14ac:dyDescent="0.25">
      <c r="A55" s="23" t="s">
        <v>82</v>
      </c>
      <c r="B55" s="24">
        <f t="shared" si="0"/>
        <v>185</v>
      </c>
      <c r="C55" s="36">
        <v>0</v>
      </c>
      <c r="D55" s="37">
        <v>3</v>
      </c>
      <c r="E55" s="37">
        <v>0</v>
      </c>
      <c r="F55" s="37">
        <v>1</v>
      </c>
      <c r="G55" s="37">
        <v>0</v>
      </c>
      <c r="H55" s="37">
        <v>2</v>
      </c>
      <c r="I55" s="37">
        <v>3</v>
      </c>
      <c r="J55" s="37">
        <v>2</v>
      </c>
      <c r="K55" s="37">
        <v>8</v>
      </c>
      <c r="L55" s="37">
        <v>5</v>
      </c>
      <c r="M55" s="37">
        <v>15</v>
      </c>
      <c r="N55" s="37">
        <v>11</v>
      </c>
      <c r="O55" s="37">
        <v>21</v>
      </c>
      <c r="P55" s="37">
        <v>27</v>
      </c>
      <c r="Q55" s="37">
        <v>23</v>
      </c>
      <c r="R55" s="37">
        <v>28</v>
      </c>
      <c r="S55" s="32">
        <v>36</v>
      </c>
      <c r="T55" s="38">
        <v>185</v>
      </c>
      <c r="U55" s="36">
        <v>80</v>
      </c>
      <c r="V55" s="32">
        <v>105</v>
      </c>
      <c r="W55" s="35">
        <f t="shared" si="10"/>
        <v>0</v>
      </c>
      <c r="X55" s="36">
        <v>0</v>
      </c>
      <c r="Y55" s="37">
        <v>0</v>
      </c>
      <c r="Z55" s="32">
        <v>0</v>
      </c>
      <c r="AA55" s="43">
        <f t="shared" si="11"/>
        <v>95</v>
      </c>
      <c r="AB55" s="36">
        <v>4</v>
      </c>
      <c r="AC55" s="40">
        <v>91</v>
      </c>
      <c r="AD55" s="32">
        <v>0</v>
      </c>
      <c r="AE55" s="31">
        <v>0</v>
      </c>
      <c r="AF55" s="32">
        <v>0</v>
      </c>
      <c r="AG55" t="str">
        <f t="shared" si="3"/>
        <v/>
      </c>
      <c r="BE55" s="33" t="str">
        <f t="shared" si="4"/>
        <v/>
      </c>
      <c r="BF55" s="33" t="str">
        <f t="shared" si="5"/>
        <v/>
      </c>
      <c r="BG55" s="33" t="str">
        <f t="shared" si="6"/>
        <v/>
      </c>
      <c r="BL55" s="34">
        <f t="shared" si="7"/>
        <v>0</v>
      </c>
      <c r="BM55" s="34">
        <f t="shared" si="8"/>
        <v>0</v>
      </c>
      <c r="BN55" s="34">
        <f t="shared" si="9"/>
        <v>0</v>
      </c>
    </row>
    <row r="56" spans="1:66" x14ac:dyDescent="0.25">
      <c r="A56" s="48" t="s">
        <v>83</v>
      </c>
      <c r="B56" s="24">
        <f t="shared" si="0"/>
        <v>160</v>
      </c>
      <c r="C56" s="36">
        <v>0</v>
      </c>
      <c r="D56" s="37">
        <v>0</v>
      </c>
      <c r="E56" s="37">
        <v>0</v>
      </c>
      <c r="F56" s="37">
        <v>8</v>
      </c>
      <c r="G56" s="37">
        <v>16</v>
      </c>
      <c r="H56" s="37">
        <v>34</v>
      </c>
      <c r="I56" s="37">
        <v>58</v>
      </c>
      <c r="J56" s="37">
        <v>37</v>
      </c>
      <c r="K56" s="37">
        <v>7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2">
        <v>0</v>
      </c>
      <c r="T56" s="38">
        <v>160</v>
      </c>
      <c r="U56" s="36">
        <v>2</v>
      </c>
      <c r="V56" s="32">
        <v>158</v>
      </c>
      <c r="W56" s="35">
        <f t="shared" si="10"/>
        <v>0</v>
      </c>
      <c r="X56" s="36">
        <v>0</v>
      </c>
      <c r="Y56" s="37">
        <v>0</v>
      </c>
      <c r="Z56" s="32">
        <v>0</v>
      </c>
      <c r="AA56" s="43">
        <f t="shared" si="11"/>
        <v>58</v>
      </c>
      <c r="AB56" s="36">
        <v>28</v>
      </c>
      <c r="AC56" s="40">
        <v>30</v>
      </c>
      <c r="AD56" s="32">
        <v>0</v>
      </c>
      <c r="AE56" s="31">
        <v>0</v>
      </c>
      <c r="AF56" s="32">
        <v>0</v>
      </c>
      <c r="AG56" t="str">
        <f t="shared" si="3"/>
        <v/>
      </c>
      <c r="BE56" s="33" t="str">
        <f t="shared" si="4"/>
        <v/>
      </c>
      <c r="BF56" s="33" t="str">
        <f t="shared" si="5"/>
        <v/>
      </c>
      <c r="BG56" s="33" t="str">
        <f t="shared" si="6"/>
        <v/>
      </c>
      <c r="BL56" s="34">
        <f t="shared" si="7"/>
        <v>0</v>
      </c>
      <c r="BM56" s="34">
        <f t="shared" si="8"/>
        <v>0</v>
      </c>
      <c r="BN56" s="34">
        <f t="shared" si="9"/>
        <v>0</v>
      </c>
    </row>
    <row r="57" spans="1:66" x14ac:dyDescent="0.25">
      <c r="A57" s="48" t="s">
        <v>84</v>
      </c>
      <c r="B57" s="24">
        <f t="shared" si="0"/>
        <v>57</v>
      </c>
      <c r="C57" s="36">
        <v>0</v>
      </c>
      <c r="D57" s="37">
        <v>20</v>
      </c>
      <c r="E57" s="37">
        <v>22</v>
      </c>
      <c r="F57" s="37">
        <v>13</v>
      </c>
      <c r="G57" s="37">
        <v>2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2">
        <v>0</v>
      </c>
      <c r="T57" s="38">
        <v>57</v>
      </c>
      <c r="U57" s="36">
        <v>0</v>
      </c>
      <c r="V57" s="32">
        <v>57</v>
      </c>
      <c r="W57" s="35">
        <f t="shared" si="10"/>
        <v>14</v>
      </c>
      <c r="X57" s="36">
        <v>0</v>
      </c>
      <c r="Y57" s="37">
        <v>14</v>
      </c>
      <c r="Z57" s="32">
        <v>0</v>
      </c>
      <c r="AA57" s="43">
        <f t="shared" si="11"/>
        <v>6</v>
      </c>
      <c r="AB57" s="36">
        <v>1</v>
      </c>
      <c r="AC57" s="40">
        <v>5</v>
      </c>
      <c r="AD57" s="32">
        <v>0</v>
      </c>
      <c r="AE57" s="31">
        <v>0</v>
      </c>
      <c r="AF57" s="32">
        <v>0</v>
      </c>
      <c r="AG57" t="str">
        <f t="shared" si="3"/>
        <v/>
      </c>
      <c r="BE57" s="33" t="str">
        <f t="shared" si="4"/>
        <v/>
      </c>
      <c r="BF57" s="33" t="str">
        <f t="shared" si="5"/>
        <v/>
      </c>
      <c r="BG57" s="33" t="str">
        <f t="shared" si="6"/>
        <v/>
      </c>
      <c r="BL57" s="34">
        <f t="shared" si="7"/>
        <v>0</v>
      </c>
      <c r="BM57" s="34">
        <f t="shared" si="8"/>
        <v>0</v>
      </c>
      <c r="BN57" s="34">
        <f t="shared" si="9"/>
        <v>0</v>
      </c>
    </row>
    <row r="58" spans="1:66" x14ac:dyDescent="0.25">
      <c r="A58" s="48" t="s">
        <v>85</v>
      </c>
      <c r="B58" s="24">
        <f t="shared" si="0"/>
        <v>345</v>
      </c>
      <c r="C58" s="36">
        <v>0</v>
      </c>
      <c r="D58" s="37">
        <v>0</v>
      </c>
      <c r="E58" s="37">
        <v>0</v>
      </c>
      <c r="F58" s="37">
        <v>0</v>
      </c>
      <c r="G58" s="37">
        <v>7</v>
      </c>
      <c r="H58" s="37">
        <v>26</v>
      </c>
      <c r="I58" s="37">
        <v>43</v>
      </c>
      <c r="J58" s="37">
        <v>50</v>
      </c>
      <c r="K58" s="37">
        <v>48</v>
      </c>
      <c r="L58" s="37">
        <v>39</v>
      </c>
      <c r="M58" s="37">
        <v>36</v>
      </c>
      <c r="N58" s="37">
        <v>26</v>
      </c>
      <c r="O58" s="37">
        <v>26</v>
      </c>
      <c r="P58" s="37">
        <v>15</v>
      </c>
      <c r="Q58" s="37">
        <v>18</v>
      </c>
      <c r="R58" s="37">
        <v>8</v>
      </c>
      <c r="S58" s="32">
        <v>3</v>
      </c>
      <c r="T58" s="38">
        <v>345</v>
      </c>
      <c r="U58" s="36">
        <v>0</v>
      </c>
      <c r="V58" s="32">
        <v>345</v>
      </c>
      <c r="W58" s="35">
        <f t="shared" si="10"/>
        <v>0</v>
      </c>
      <c r="X58" s="36">
        <v>0</v>
      </c>
      <c r="Y58" s="37">
        <v>0</v>
      </c>
      <c r="Z58" s="32">
        <v>0</v>
      </c>
      <c r="AA58" s="43">
        <f t="shared" si="11"/>
        <v>169</v>
      </c>
      <c r="AB58" s="36">
        <v>47</v>
      </c>
      <c r="AC58" s="40">
        <v>122</v>
      </c>
      <c r="AD58" s="32">
        <v>0</v>
      </c>
      <c r="AE58" s="31">
        <v>0</v>
      </c>
      <c r="AF58" s="32">
        <v>0</v>
      </c>
      <c r="AG58" t="str">
        <f t="shared" si="3"/>
        <v/>
      </c>
      <c r="BE58" s="33" t="str">
        <f t="shared" si="4"/>
        <v/>
      </c>
      <c r="BF58" s="33" t="str">
        <f t="shared" si="5"/>
        <v/>
      </c>
      <c r="BG58" s="33" t="str">
        <f t="shared" si="6"/>
        <v/>
      </c>
      <c r="BL58" s="34">
        <f t="shared" si="7"/>
        <v>0</v>
      </c>
      <c r="BM58" s="34">
        <f t="shared" si="8"/>
        <v>0</v>
      </c>
      <c r="BN58" s="34">
        <f t="shared" si="9"/>
        <v>0</v>
      </c>
    </row>
    <row r="59" spans="1:66" x14ac:dyDescent="0.25">
      <c r="A59" s="35" t="s">
        <v>86</v>
      </c>
      <c r="B59" s="24">
        <f t="shared" si="0"/>
        <v>1237</v>
      </c>
      <c r="C59" s="36">
        <v>5</v>
      </c>
      <c r="D59" s="37">
        <v>1</v>
      </c>
      <c r="E59" s="37">
        <v>9</v>
      </c>
      <c r="F59" s="37">
        <v>5</v>
      </c>
      <c r="G59" s="37">
        <v>6</v>
      </c>
      <c r="H59" s="37">
        <v>5</v>
      </c>
      <c r="I59" s="37">
        <v>5</v>
      </c>
      <c r="J59" s="37">
        <v>13</v>
      </c>
      <c r="K59" s="37">
        <v>15</v>
      </c>
      <c r="L59" s="37">
        <v>17</v>
      </c>
      <c r="M59" s="37">
        <v>53</v>
      </c>
      <c r="N59" s="37">
        <v>68</v>
      </c>
      <c r="O59" s="37">
        <v>121</v>
      </c>
      <c r="P59" s="37">
        <v>182</v>
      </c>
      <c r="Q59" s="37">
        <v>232</v>
      </c>
      <c r="R59" s="37">
        <v>280</v>
      </c>
      <c r="S59" s="32">
        <v>220</v>
      </c>
      <c r="T59" s="38">
        <v>1237</v>
      </c>
      <c r="U59" s="36">
        <v>467</v>
      </c>
      <c r="V59" s="32">
        <v>770</v>
      </c>
      <c r="W59" s="35">
        <f t="shared" si="10"/>
        <v>12</v>
      </c>
      <c r="X59" s="36">
        <v>8</v>
      </c>
      <c r="Y59" s="37">
        <v>4</v>
      </c>
      <c r="Z59" s="32">
        <v>0</v>
      </c>
      <c r="AA59" s="43">
        <f t="shared" si="11"/>
        <v>682</v>
      </c>
      <c r="AB59" s="36">
        <v>394</v>
      </c>
      <c r="AC59" s="40">
        <v>288</v>
      </c>
      <c r="AD59" s="32">
        <v>0</v>
      </c>
      <c r="AE59" s="31">
        <v>0</v>
      </c>
      <c r="AF59" s="32">
        <v>0</v>
      </c>
      <c r="AG59" t="str">
        <f t="shared" si="3"/>
        <v/>
      </c>
      <c r="BE59" s="33" t="str">
        <f t="shared" si="4"/>
        <v/>
      </c>
      <c r="BF59" s="33" t="str">
        <f t="shared" si="5"/>
        <v/>
      </c>
      <c r="BG59" s="33" t="str">
        <f t="shared" si="6"/>
        <v/>
      </c>
      <c r="BL59" s="34">
        <f t="shared" si="7"/>
        <v>0</v>
      </c>
      <c r="BM59" s="34">
        <f t="shared" si="8"/>
        <v>0</v>
      </c>
      <c r="BN59" s="34">
        <f t="shared" si="9"/>
        <v>0</v>
      </c>
    </row>
    <row r="60" spans="1:66" x14ac:dyDescent="0.25">
      <c r="A60" s="35" t="s">
        <v>87</v>
      </c>
      <c r="B60" s="24">
        <f t="shared" si="0"/>
        <v>511</v>
      </c>
      <c r="C60" s="36">
        <v>19</v>
      </c>
      <c r="D60" s="37">
        <v>57</v>
      </c>
      <c r="E60" s="37">
        <v>34</v>
      </c>
      <c r="F60" s="37">
        <v>8</v>
      </c>
      <c r="G60" s="37">
        <v>10</v>
      </c>
      <c r="H60" s="37">
        <v>9</v>
      </c>
      <c r="I60" s="37">
        <v>5</v>
      </c>
      <c r="J60" s="37">
        <v>12</v>
      </c>
      <c r="K60" s="37">
        <v>8</v>
      </c>
      <c r="L60" s="37">
        <v>13</v>
      </c>
      <c r="M60" s="37">
        <v>7</v>
      </c>
      <c r="N60" s="37">
        <v>16</v>
      </c>
      <c r="O60" s="37">
        <v>21</v>
      </c>
      <c r="P60" s="37">
        <v>29</v>
      </c>
      <c r="Q60" s="37">
        <v>68</v>
      </c>
      <c r="R60" s="37">
        <v>72</v>
      </c>
      <c r="S60" s="32">
        <v>123</v>
      </c>
      <c r="T60" s="38">
        <v>511</v>
      </c>
      <c r="U60" s="36">
        <v>234</v>
      </c>
      <c r="V60" s="32">
        <v>277</v>
      </c>
      <c r="W60" s="35">
        <f t="shared" si="10"/>
        <v>90</v>
      </c>
      <c r="X60" s="36">
        <v>55</v>
      </c>
      <c r="Y60" s="37">
        <v>35</v>
      </c>
      <c r="Z60" s="32">
        <v>0</v>
      </c>
      <c r="AA60" s="43">
        <f t="shared" si="11"/>
        <v>346</v>
      </c>
      <c r="AB60" s="36">
        <v>94</v>
      </c>
      <c r="AC60" s="40">
        <v>252</v>
      </c>
      <c r="AD60" s="32">
        <v>0</v>
      </c>
      <c r="AE60" s="31">
        <v>0</v>
      </c>
      <c r="AF60" s="32">
        <v>0</v>
      </c>
      <c r="AG60" t="str">
        <f t="shared" si="3"/>
        <v/>
      </c>
      <c r="BE60" s="33" t="str">
        <f t="shared" si="4"/>
        <v/>
      </c>
      <c r="BF60" s="33" t="str">
        <f t="shared" si="5"/>
        <v/>
      </c>
      <c r="BG60" s="33" t="str">
        <f t="shared" si="6"/>
        <v/>
      </c>
      <c r="BL60" s="34">
        <f t="shared" si="7"/>
        <v>0</v>
      </c>
      <c r="BM60" s="34">
        <f t="shared" si="8"/>
        <v>0</v>
      </c>
      <c r="BN60" s="34">
        <f t="shared" si="9"/>
        <v>0</v>
      </c>
    </row>
    <row r="61" spans="1:66" x14ac:dyDescent="0.25">
      <c r="A61" s="35" t="s">
        <v>88</v>
      </c>
      <c r="B61" s="24">
        <f t="shared" si="0"/>
        <v>243</v>
      </c>
      <c r="C61" s="36">
        <v>98</v>
      </c>
      <c r="D61" s="37">
        <v>42</v>
      </c>
      <c r="E61" s="37">
        <v>100</v>
      </c>
      <c r="F61" s="37">
        <v>3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2">
        <v>0</v>
      </c>
      <c r="T61" s="38">
        <v>243</v>
      </c>
      <c r="U61" s="36">
        <v>109</v>
      </c>
      <c r="V61" s="32">
        <v>134</v>
      </c>
      <c r="W61" s="35">
        <f t="shared" si="10"/>
        <v>81</v>
      </c>
      <c r="X61" s="36">
        <v>36</v>
      </c>
      <c r="Y61" s="37">
        <v>45</v>
      </c>
      <c r="Z61" s="32">
        <v>0</v>
      </c>
      <c r="AA61" s="43">
        <f t="shared" si="11"/>
        <v>0</v>
      </c>
      <c r="AB61" s="36">
        <v>0</v>
      </c>
      <c r="AC61" s="40">
        <v>0</v>
      </c>
      <c r="AD61" s="32">
        <v>0</v>
      </c>
      <c r="AE61" s="31">
        <v>0</v>
      </c>
      <c r="AF61" s="32">
        <v>0</v>
      </c>
      <c r="AG61" t="str">
        <f t="shared" si="3"/>
        <v/>
      </c>
      <c r="BE61" s="33" t="str">
        <f t="shared" si="4"/>
        <v/>
      </c>
      <c r="BF61" s="33" t="str">
        <f t="shared" si="5"/>
        <v/>
      </c>
      <c r="BG61" s="33" t="str">
        <f t="shared" si="6"/>
        <v/>
      </c>
      <c r="BL61" s="34">
        <f t="shared" si="7"/>
        <v>0</v>
      </c>
      <c r="BM61" s="34">
        <f t="shared" si="8"/>
        <v>0</v>
      </c>
      <c r="BN61" s="34">
        <f t="shared" si="9"/>
        <v>0</v>
      </c>
    </row>
    <row r="62" spans="1:66" x14ac:dyDescent="0.25">
      <c r="A62" s="35" t="s">
        <v>89</v>
      </c>
      <c r="B62" s="24">
        <f t="shared" si="0"/>
        <v>726</v>
      </c>
      <c r="C62" s="36">
        <v>0</v>
      </c>
      <c r="D62" s="37">
        <v>20</v>
      </c>
      <c r="E62" s="37">
        <v>1</v>
      </c>
      <c r="F62" s="37">
        <v>37</v>
      </c>
      <c r="G62" s="37">
        <v>21</v>
      </c>
      <c r="H62" s="37">
        <v>20</v>
      </c>
      <c r="I62" s="37">
        <v>30</v>
      </c>
      <c r="J62" s="37">
        <v>30</v>
      </c>
      <c r="K62" s="37">
        <v>27</v>
      </c>
      <c r="L62" s="37">
        <v>45</v>
      </c>
      <c r="M62" s="37">
        <v>64</v>
      </c>
      <c r="N62" s="37">
        <v>81</v>
      </c>
      <c r="O62" s="37">
        <v>108</v>
      </c>
      <c r="P62" s="37">
        <v>87</v>
      </c>
      <c r="Q62" s="37">
        <v>57</v>
      </c>
      <c r="R62" s="37">
        <v>49</v>
      </c>
      <c r="S62" s="32">
        <v>49</v>
      </c>
      <c r="T62" s="38">
        <v>726</v>
      </c>
      <c r="U62" s="36">
        <v>299</v>
      </c>
      <c r="V62" s="32">
        <v>427</v>
      </c>
      <c r="W62" s="35">
        <f>SUM(X62+Y62+Z62)</f>
        <v>12</v>
      </c>
      <c r="X62" s="36">
        <v>2</v>
      </c>
      <c r="Y62" s="37">
        <v>10</v>
      </c>
      <c r="Z62" s="32">
        <v>0</v>
      </c>
      <c r="AA62" s="43">
        <f t="shared" si="11"/>
        <v>267</v>
      </c>
      <c r="AB62" s="36">
        <v>115</v>
      </c>
      <c r="AC62" s="40">
        <v>152</v>
      </c>
      <c r="AD62" s="32">
        <v>0</v>
      </c>
      <c r="AE62" s="31">
        <v>0</v>
      </c>
      <c r="AF62" s="32">
        <v>0</v>
      </c>
      <c r="AG62" t="str">
        <f t="shared" si="3"/>
        <v/>
      </c>
      <c r="BE62" s="33" t="str">
        <f t="shared" si="4"/>
        <v/>
      </c>
      <c r="BF62" s="33" t="str">
        <f t="shared" si="5"/>
        <v/>
      </c>
      <c r="BG62" s="33" t="str">
        <f t="shared" si="6"/>
        <v/>
      </c>
      <c r="BL62" s="34">
        <f t="shared" si="7"/>
        <v>0</v>
      </c>
      <c r="BM62" s="34">
        <f t="shared" si="8"/>
        <v>0</v>
      </c>
      <c r="BN62" s="34">
        <f t="shared" si="9"/>
        <v>0</v>
      </c>
    </row>
    <row r="63" spans="1:66" x14ac:dyDescent="0.25">
      <c r="A63" s="35" t="s">
        <v>90</v>
      </c>
      <c r="B63" s="24">
        <f t="shared" si="0"/>
        <v>0</v>
      </c>
      <c r="C63" s="36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2">
        <v>0</v>
      </c>
      <c r="T63" s="38">
        <v>0</v>
      </c>
      <c r="U63" s="36">
        <v>0</v>
      </c>
      <c r="V63" s="32">
        <v>0</v>
      </c>
      <c r="W63" s="35">
        <f t="shared" si="10"/>
        <v>0</v>
      </c>
      <c r="X63" s="36"/>
      <c r="Y63" s="37"/>
      <c r="Z63" s="32"/>
      <c r="AA63" s="43">
        <f t="shared" si="11"/>
        <v>0</v>
      </c>
      <c r="AB63" s="36">
        <v>0</v>
      </c>
      <c r="AC63" s="40">
        <v>0</v>
      </c>
      <c r="AD63" s="32">
        <v>0</v>
      </c>
      <c r="AE63" s="31">
        <v>0</v>
      </c>
      <c r="AF63" s="32">
        <v>0</v>
      </c>
      <c r="AG63" t="str">
        <f t="shared" si="3"/>
        <v/>
      </c>
      <c r="BE63" s="33" t="str">
        <f t="shared" si="4"/>
        <v/>
      </c>
      <c r="BF63" s="33" t="str">
        <f t="shared" si="5"/>
        <v/>
      </c>
      <c r="BG63" s="33" t="str">
        <f t="shared" si="6"/>
        <v/>
      </c>
      <c r="BL63" s="34">
        <f t="shared" si="7"/>
        <v>0</v>
      </c>
      <c r="BM63" s="34">
        <f t="shared" si="8"/>
        <v>0</v>
      </c>
      <c r="BN63" s="34">
        <f t="shared" si="9"/>
        <v>0</v>
      </c>
    </row>
    <row r="64" spans="1:66" x14ac:dyDescent="0.25">
      <c r="A64" s="35" t="s">
        <v>91</v>
      </c>
      <c r="B64" s="24">
        <f t="shared" si="0"/>
        <v>348</v>
      </c>
      <c r="C64" s="36">
        <v>0</v>
      </c>
      <c r="D64" s="37">
        <v>0</v>
      </c>
      <c r="E64" s="37">
        <v>0</v>
      </c>
      <c r="F64" s="37">
        <v>2</v>
      </c>
      <c r="G64" s="37">
        <v>6</v>
      </c>
      <c r="H64" s="37">
        <v>7</v>
      </c>
      <c r="I64" s="37">
        <v>8</v>
      </c>
      <c r="J64" s="37">
        <v>13</v>
      </c>
      <c r="K64" s="37">
        <v>10</v>
      </c>
      <c r="L64" s="37">
        <v>11</v>
      </c>
      <c r="M64" s="37">
        <v>17</v>
      </c>
      <c r="N64" s="37">
        <v>36</v>
      </c>
      <c r="O64" s="37">
        <v>44</v>
      </c>
      <c r="P64" s="37">
        <v>44</v>
      </c>
      <c r="Q64" s="37">
        <v>45</v>
      </c>
      <c r="R64" s="37">
        <v>59</v>
      </c>
      <c r="S64" s="32">
        <v>46</v>
      </c>
      <c r="T64" s="38">
        <v>348</v>
      </c>
      <c r="U64" s="36">
        <v>276</v>
      </c>
      <c r="V64" s="32">
        <v>72</v>
      </c>
      <c r="W64" s="35">
        <f t="shared" si="10"/>
        <v>0</v>
      </c>
      <c r="X64" s="36"/>
      <c r="Y64" s="37"/>
      <c r="Z64" s="32"/>
      <c r="AA64" s="43">
        <f t="shared" si="11"/>
        <v>214</v>
      </c>
      <c r="AB64" s="36">
        <v>169</v>
      </c>
      <c r="AC64" s="40">
        <v>45</v>
      </c>
      <c r="AD64" s="32">
        <v>0</v>
      </c>
      <c r="AE64" s="31">
        <v>0</v>
      </c>
      <c r="AF64" s="32">
        <v>20</v>
      </c>
      <c r="AG64" t="str">
        <f t="shared" si="3"/>
        <v/>
      </c>
      <c r="BE64" s="33" t="str">
        <f t="shared" si="4"/>
        <v/>
      </c>
      <c r="BF64" s="33" t="str">
        <f t="shared" si="5"/>
        <v/>
      </c>
      <c r="BG64" s="33" t="str">
        <f t="shared" si="6"/>
        <v/>
      </c>
      <c r="BL64" s="34">
        <f t="shared" si="7"/>
        <v>0</v>
      </c>
      <c r="BM64" s="34">
        <f t="shared" si="8"/>
        <v>0</v>
      </c>
      <c r="BN64" s="34">
        <f t="shared" si="9"/>
        <v>0</v>
      </c>
    </row>
    <row r="65" spans="1:66" x14ac:dyDescent="0.25">
      <c r="A65" s="35" t="s">
        <v>92</v>
      </c>
      <c r="B65" s="24">
        <f t="shared" si="0"/>
        <v>0</v>
      </c>
      <c r="C65" s="36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2">
        <v>0</v>
      </c>
      <c r="T65" s="38">
        <v>0</v>
      </c>
      <c r="U65" s="36">
        <v>0</v>
      </c>
      <c r="V65" s="32">
        <v>0</v>
      </c>
      <c r="W65" s="35">
        <f t="shared" si="10"/>
        <v>0</v>
      </c>
      <c r="X65" s="36"/>
      <c r="Y65" s="37"/>
      <c r="Z65" s="32"/>
      <c r="AA65" s="43">
        <f t="shared" si="11"/>
        <v>0</v>
      </c>
      <c r="AB65" s="36">
        <v>0</v>
      </c>
      <c r="AC65" s="40">
        <v>0</v>
      </c>
      <c r="AD65" s="32">
        <v>0</v>
      </c>
      <c r="AE65" s="31">
        <v>0</v>
      </c>
      <c r="AF65" s="32">
        <v>0</v>
      </c>
      <c r="AG65" t="str">
        <f t="shared" si="3"/>
        <v/>
      </c>
      <c r="BE65" s="33" t="str">
        <f t="shared" si="4"/>
        <v/>
      </c>
      <c r="BF65" s="33" t="str">
        <f t="shared" si="5"/>
        <v/>
      </c>
      <c r="BG65" s="33" t="str">
        <f t="shared" si="6"/>
        <v/>
      </c>
      <c r="BL65" s="34">
        <f t="shared" si="7"/>
        <v>0</v>
      </c>
      <c r="BM65" s="34">
        <f t="shared" si="8"/>
        <v>0</v>
      </c>
      <c r="BN65" s="34">
        <f t="shared" si="9"/>
        <v>0</v>
      </c>
    </row>
    <row r="66" spans="1:66" x14ac:dyDescent="0.25">
      <c r="A66" s="35" t="s">
        <v>93</v>
      </c>
      <c r="B66" s="24">
        <f t="shared" si="0"/>
        <v>15</v>
      </c>
      <c r="C66" s="36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1</v>
      </c>
      <c r="M66" s="37">
        <v>1</v>
      </c>
      <c r="N66" s="37">
        <v>0</v>
      </c>
      <c r="O66" s="37">
        <v>1</v>
      </c>
      <c r="P66" s="37">
        <v>0</v>
      </c>
      <c r="Q66" s="37">
        <v>0</v>
      </c>
      <c r="R66" s="37">
        <v>8</v>
      </c>
      <c r="S66" s="32">
        <v>4</v>
      </c>
      <c r="T66" s="38">
        <v>15</v>
      </c>
      <c r="U66" s="36">
        <v>8</v>
      </c>
      <c r="V66" s="32">
        <v>7</v>
      </c>
      <c r="W66" s="35">
        <f t="shared" si="10"/>
        <v>0</v>
      </c>
      <c r="X66" s="36"/>
      <c r="Y66" s="37"/>
      <c r="Z66" s="32"/>
      <c r="AA66" s="43">
        <f t="shared" si="11"/>
        <v>6</v>
      </c>
      <c r="AB66" s="36">
        <v>1</v>
      </c>
      <c r="AC66" s="40">
        <v>5</v>
      </c>
      <c r="AD66" s="32">
        <v>0</v>
      </c>
      <c r="AE66" s="31">
        <v>0</v>
      </c>
      <c r="AF66" s="32">
        <v>0</v>
      </c>
      <c r="AG66" t="str">
        <f t="shared" si="3"/>
        <v/>
      </c>
      <c r="BE66" s="33" t="str">
        <f t="shared" si="4"/>
        <v/>
      </c>
      <c r="BF66" s="33" t="str">
        <f t="shared" si="5"/>
        <v/>
      </c>
      <c r="BG66" s="33" t="str">
        <f t="shared" si="6"/>
        <v/>
      </c>
      <c r="BL66" s="34">
        <f t="shared" si="7"/>
        <v>0</v>
      </c>
      <c r="BM66" s="34">
        <f t="shared" si="8"/>
        <v>0</v>
      </c>
      <c r="BN66" s="34">
        <f t="shared" si="9"/>
        <v>0</v>
      </c>
    </row>
    <row r="67" spans="1:66" x14ac:dyDescent="0.25">
      <c r="A67" s="35" t="s">
        <v>94</v>
      </c>
      <c r="B67" s="24">
        <f>SUM(L67:S67)</f>
        <v>0</v>
      </c>
      <c r="C67" s="49"/>
      <c r="D67" s="50"/>
      <c r="E67" s="50"/>
      <c r="F67" s="50"/>
      <c r="G67" s="50"/>
      <c r="H67" s="50"/>
      <c r="I67" s="50"/>
      <c r="J67" s="50"/>
      <c r="K67" s="50"/>
      <c r="L67" s="37"/>
      <c r="M67" s="37"/>
      <c r="N67" s="37"/>
      <c r="O67" s="37"/>
      <c r="P67" s="37"/>
      <c r="Q67" s="37"/>
      <c r="R67" s="37"/>
      <c r="S67" s="32"/>
      <c r="T67" s="38"/>
      <c r="U67" s="36"/>
      <c r="V67" s="32"/>
      <c r="W67" s="35">
        <f t="shared" si="10"/>
        <v>0</v>
      </c>
      <c r="X67" s="36"/>
      <c r="Y67" s="37"/>
      <c r="Z67" s="32"/>
      <c r="AA67" s="43">
        <f t="shared" si="11"/>
        <v>0</v>
      </c>
      <c r="AB67" s="36"/>
      <c r="AC67" s="40"/>
      <c r="AD67" s="32"/>
      <c r="AE67" s="31"/>
      <c r="AF67" s="32"/>
      <c r="AG67" t="str">
        <f t="shared" si="3"/>
        <v/>
      </c>
      <c r="BE67" s="33" t="str">
        <f t="shared" si="4"/>
        <v/>
      </c>
      <c r="BF67" s="33" t="str">
        <f t="shared" si="5"/>
        <v/>
      </c>
      <c r="BG67" s="33" t="str">
        <f t="shared" si="6"/>
        <v/>
      </c>
      <c r="BL67" s="34">
        <f t="shared" si="7"/>
        <v>0</v>
      </c>
      <c r="BM67" s="34">
        <f t="shared" si="8"/>
        <v>0</v>
      </c>
      <c r="BN67" s="34">
        <f t="shared" si="9"/>
        <v>0</v>
      </c>
    </row>
    <row r="68" spans="1:66" x14ac:dyDescent="0.25">
      <c r="A68" s="35" t="s">
        <v>95</v>
      </c>
      <c r="B68" s="24">
        <f t="shared" si="0"/>
        <v>0</v>
      </c>
      <c r="C68" s="36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2"/>
      <c r="T68" s="38"/>
      <c r="U68" s="36"/>
      <c r="V68" s="32"/>
      <c r="W68" s="35">
        <f t="shared" si="10"/>
        <v>0</v>
      </c>
      <c r="X68" s="36"/>
      <c r="Y68" s="37"/>
      <c r="Z68" s="32"/>
      <c r="AA68" s="43">
        <f t="shared" si="11"/>
        <v>0</v>
      </c>
      <c r="AB68" s="36"/>
      <c r="AC68" s="40"/>
      <c r="AD68" s="32"/>
      <c r="AE68" s="31"/>
      <c r="AF68" s="32"/>
      <c r="AG68" t="str">
        <f t="shared" si="3"/>
        <v/>
      </c>
      <c r="BE68" s="33" t="str">
        <f t="shared" si="4"/>
        <v/>
      </c>
      <c r="BF68" s="33" t="str">
        <f t="shared" si="5"/>
        <v/>
      </c>
      <c r="BG68" s="33" t="str">
        <f t="shared" si="6"/>
        <v/>
      </c>
      <c r="BL68" s="34">
        <f t="shared" si="7"/>
        <v>0</v>
      </c>
      <c r="BM68" s="34">
        <f t="shared" si="8"/>
        <v>0</v>
      </c>
      <c r="BN68" s="34">
        <f t="shared" si="9"/>
        <v>0</v>
      </c>
    </row>
    <row r="69" spans="1:66" x14ac:dyDescent="0.25">
      <c r="A69" s="35" t="s">
        <v>96</v>
      </c>
      <c r="B69" s="24">
        <f t="shared" si="0"/>
        <v>0</v>
      </c>
      <c r="C69" s="36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2"/>
      <c r="T69" s="38"/>
      <c r="U69" s="36"/>
      <c r="V69" s="32"/>
      <c r="W69" s="35">
        <f>SUM(X69+Y69+Z69)</f>
        <v>0</v>
      </c>
      <c r="X69" s="36"/>
      <c r="Y69" s="37"/>
      <c r="Z69" s="32"/>
      <c r="AA69" s="43">
        <f t="shared" si="11"/>
        <v>0</v>
      </c>
      <c r="AB69" s="36"/>
      <c r="AC69" s="40"/>
      <c r="AD69" s="32"/>
      <c r="AE69" s="31"/>
      <c r="AF69" s="32"/>
      <c r="AG69" t="str">
        <f t="shared" si="3"/>
        <v/>
      </c>
      <c r="BE69" s="33" t="str">
        <f t="shared" si="4"/>
        <v/>
      </c>
      <c r="BF69" s="33" t="str">
        <f t="shared" si="5"/>
        <v/>
      </c>
      <c r="BG69" s="33" t="str">
        <f t="shared" si="6"/>
        <v/>
      </c>
      <c r="BL69" s="34">
        <f t="shared" si="7"/>
        <v>0</v>
      </c>
      <c r="BM69" s="34">
        <f t="shared" si="8"/>
        <v>0</v>
      </c>
      <c r="BN69" s="34">
        <f t="shared" si="9"/>
        <v>0</v>
      </c>
    </row>
    <row r="70" spans="1:66" x14ac:dyDescent="0.25">
      <c r="A70" s="23" t="s">
        <v>97</v>
      </c>
      <c r="B70" s="24">
        <f t="shared" si="0"/>
        <v>0</v>
      </c>
      <c r="C70" s="36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2"/>
      <c r="T70" s="26"/>
      <c r="U70" s="51"/>
      <c r="V70" s="28"/>
      <c r="W70" s="23">
        <f>SUM(X70+Y70+Z70)</f>
        <v>0</v>
      </c>
      <c r="X70" s="36"/>
      <c r="Y70" s="37"/>
      <c r="Z70" s="32"/>
      <c r="AA70" s="52">
        <f t="shared" si="11"/>
        <v>0</v>
      </c>
      <c r="AB70" s="36"/>
      <c r="AC70" s="40"/>
      <c r="AD70" s="32"/>
      <c r="AE70" s="31"/>
      <c r="AF70" s="32"/>
      <c r="AG70" t="str">
        <f t="shared" si="3"/>
        <v/>
      </c>
      <c r="BE70" s="33" t="str">
        <f t="shared" si="4"/>
        <v/>
      </c>
      <c r="BF70" s="33" t="str">
        <f t="shared" si="5"/>
        <v/>
      </c>
      <c r="BG70" s="33" t="str">
        <f t="shared" si="6"/>
        <v/>
      </c>
      <c r="BL70" s="34">
        <f t="shared" si="7"/>
        <v>0</v>
      </c>
      <c r="BM70" s="34">
        <f t="shared" si="8"/>
        <v>0</v>
      </c>
      <c r="BN70" s="34">
        <f t="shared" si="9"/>
        <v>0</v>
      </c>
    </row>
    <row r="71" spans="1:66" x14ac:dyDescent="0.25">
      <c r="A71" s="53" t="s">
        <v>98</v>
      </c>
      <c r="B71" s="54">
        <f t="shared" si="0"/>
        <v>0</v>
      </c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7"/>
      <c r="T71" s="58"/>
      <c r="U71" s="59"/>
      <c r="V71" s="57"/>
      <c r="W71" s="60">
        <f>SUM(X71+Y71+Z71)</f>
        <v>0</v>
      </c>
      <c r="X71" s="55"/>
      <c r="Y71" s="56"/>
      <c r="Z71" s="57"/>
      <c r="AA71" s="61">
        <f t="shared" si="11"/>
        <v>0</v>
      </c>
      <c r="AB71" s="55"/>
      <c r="AC71" s="62"/>
      <c r="AD71" s="57"/>
      <c r="AE71" s="59"/>
      <c r="AF71" s="57"/>
      <c r="AG71" t="str">
        <f>BE71&amp;BF71&amp;BG71</f>
        <v/>
      </c>
      <c r="BE71" s="33" t="str">
        <f t="shared" si="4"/>
        <v/>
      </c>
      <c r="BF71" s="33" t="str">
        <f t="shared" si="5"/>
        <v/>
      </c>
      <c r="BG71" s="33" t="str">
        <f t="shared" si="6"/>
        <v/>
      </c>
      <c r="BL71" s="34">
        <f t="shared" si="7"/>
        <v>0</v>
      </c>
      <c r="BM71" s="34">
        <f t="shared" si="8"/>
        <v>0</v>
      </c>
      <c r="BN71" s="34">
        <f t="shared" si="9"/>
        <v>0</v>
      </c>
    </row>
    <row r="72" spans="1:66" x14ac:dyDescent="0.25">
      <c r="A72" s="1352" t="s">
        <v>99</v>
      </c>
      <c r="B72" s="1353">
        <f t="shared" ref="B72:AA72" si="12">SUM(B12:B71)</f>
        <v>7383</v>
      </c>
      <c r="C72" s="65">
        <f>SUM(C12:C71)</f>
        <v>371</v>
      </c>
      <c r="D72" s="66">
        <f t="shared" si="12"/>
        <v>361</v>
      </c>
      <c r="E72" s="66">
        <f t="shared" si="12"/>
        <v>335</v>
      </c>
      <c r="F72" s="66">
        <f t="shared" si="12"/>
        <v>197</v>
      </c>
      <c r="G72" s="66">
        <f t="shared" si="12"/>
        <v>124</v>
      </c>
      <c r="H72" s="66">
        <f t="shared" si="12"/>
        <v>185</v>
      </c>
      <c r="I72" s="66">
        <f t="shared" si="12"/>
        <v>292</v>
      </c>
      <c r="J72" s="66">
        <f t="shared" si="12"/>
        <v>317</v>
      </c>
      <c r="K72" s="66">
        <f t="shared" si="12"/>
        <v>300</v>
      </c>
      <c r="L72" s="66">
        <f t="shared" si="12"/>
        <v>322</v>
      </c>
      <c r="M72" s="66">
        <f t="shared" si="12"/>
        <v>407</v>
      </c>
      <c r="N72" s="66">
        <f t="shared" si="12"/>
        <v>504</v>
      </c>
      <c r="O72" s="66">
        <f t="shared" si="12"/>
        <v>684</v>
      </c>
      <c r="P72" s="66">
        <f t="shared" si="12"/>
        <v>707</v>
      </c>
      <c r="Q72" s="66">
        <f t="shared" si="12"/>
        <v>741</v>
      </c>
      <c r="R72" s="66">
        <f t="shared" si="12"/>
        <v>769</v>
      </c>
      <c r="S72" s="67">
        <f t="shared" si="12"/>
        <v>767</v>
      </c>
      <c r="T72" s="68">
        <f t="shared" si="12"/>
        <v>7383</v>
      </c>
      <c r="U72" s="69">
        <f t="shared" si="12"/>
        <v>3005</v>
      </c>
      <c r="V72" s="67">
        <f t="shared" si="12"/>
        <v>4378</v>
      </c>
      <c r="W72" s="69">
        <f t="shared" si="12"/>
        <v>397</v>
      </c>
      <c r="X72" s="69">
        <f t="shared" si="12"/>
        <v>163</v>
      </c>
      <c r="Y72" s="66">
        <f t="shared" si="12"/>
        <v>234</v>
      </c>
      <c r="Z72" s="68">
        <f t="shared" si="12"/>
        <v>0</v>
      </c>
      <c r="AA72" s="70">
        <f t="shared" si="12"/>
        <v>2960</v>
      </c>
      <c r="AB72" s="69">
        <f>SUM(AB12:AB71)</f>
        <v>1354</v>
      </c>
      <c r="AC72" s="66">
        <f>SUM(AC12:AC71)</f>
        <v>1606</v>
      </c>
      <c r="AD72" s="67">
        <f>SUM(AD12:AD71)</f>
        <v>0</v>
      </c>
      <c r="AE72" s="71">
        <f>SUM(AE12:AE71)</f>
        <v>10</v>
      </c>
      <c r="AF72" s="72">
        <f>SUM(AF12:AF71)</f>
        <v>299</v>
      </c>
    </row>
    <row r="73" spans="1:66" s="14" customFormat="1" ht="12" x14ac:dyDescent="0.2">
      <c r="A73" s="73" t="s">
        <v>100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</row>
    <row r="74" spans="1:66" ht="30" customHeight="1" x14ac:dyDescent="0.25">
      <c r="A74" s="1432" t="s">
        <v>101</v>
      </c>
      <c r="B74" s="1433" t="s">
        <v>102</v>
      </c>
      <c r="C74" s="539"/>
      <c r="D74" s="539"/>
      <c r="E74" s="1434"/>
      <c r="F74" s="1433" t="s">
        <v>103</v>
      </c>
      <c r="G74" s="539"/>
      <c r="H74" s="539"/>
      <c r="I74" s="1434"/>
      <c r="J74" s="539" t="s">
        <v>104</v>
      </c>
      <c r="K74" s="539"/>
      <c r="L74" s="539"/>
      <c r="M74" s="1434"/>
      <c r="N74" s="1354" t="s">
        <v>105</v>
      </c>
      <c r="O74" s="1419"/>
      <c r="P74" s="1355"/>
      <c r="Q74" s="1430" t="s">
        <v>106</v>
      </c>
      <c r="R74" s="1431"/>
      <c r="S74" s="1430" t="s">
        <v>107</v>
      </c>
      <c r="T74" s="1431"/>
      <c r="U74" s="1430" t="s">
        <v>108</v>
      </c>
      <c r="V74" s="1431"/>
      <c r="W74" s="1432" t="s">
        <v>109</v>
      </c>
      <c r="X74" s="1430" t="s">
        <v>110</v>
      </c>
      <c r="Y74" s="1431"/>
      <c r="Z74" s="1430" t="s">
        <v>111</v>
      </c>
      <c r="AA74" s="1431"/>
      <c r="AB74" s="1356" t="s">
        <v>112</v>
      </c>
      <c r="AC74" s="1357"/>
      <c r="AD74" s="1432" t="s">
        <v>113</v>
      </c>
      <c r="AE74" s="1435" t="s">
        <v>114</v>
      </c>
      <c r="AF74" s="1436"/>
      <c r="AG74" s="1358" t="s">
        <v>115</v>
      </c>
      <c r="AH74" s="1358"/>
      <c r="AI74" s="1358"/>
    </row>
    <row r="75" spans="1:66" ht="63" x14ac:dyDescent="0.25">
      <c r="A75" s="494"/>
      <c r="B75" s="1437" t="s">
        <v>32</v>
      </c>
      <c r="C75" s="1359" t="s">
        <v>33</v>
      </c>
      <c r="D75" s="1360" t="s">
        <v>116</v>
      </c>
      <c r="E75" s="1361" t="s">
        <v>36</v>
      </c>
      <c r="F75" s="1362" t="s">
        <v>32</v>
      </c>
      <c r="G75" s="1359" t="s">
        <v>33</v>
      </c>
      <c r="H75" s="1360" t="s">
        <v>116</v>
      </c>
      <c r="I75" s="1361" t="s">
        <v>36</v>
      </c>
      <c r="J75" s="1437" t="s">
        <v>32</v>
      </c>
      <c r="K75" s="1359" t="s">
        <v>33</v>
      </c>
      <c r="L75" s="1360" t="s">
        <v>116</v>
      </c>
      <c r="M75" s="1360" t="s">
        <v>36</v>
      </c>
      <c r="N75" s="80" t="s">
        <v>32</v>
      </c>
      <c r="O75" s="81" t="s">
        <v>11</v>
      </c>
      <c r="P75" s="82" t="s">
        <v>117</v>
      </c>
      <c r="Q75" s="1363" t="s">
        <v>37</v>
      </c>
      <c r="R75" s="1364" t="s">
        <v>38</v>
      </c>
      <c r="S75" s="1363" t="s">
        <v>37</v>
      </c>
      <c r="T75" s="1364" t="s">
        <v>38</v>
      </c>
      <c r="U75" s="1363" t="s">
        <v>118</v>
      </c>
      <c r="V75" s="1364" t="s">
        <v>119</v>
      </c>
      <c r="W75" s="494"/>
      <c r="X75" s="1363" t="s">
        <v>37</v>
      </c>
      <c r="Y75" s="1364" t="s">
        <v>38</v>
      </c>
      <c r="Z75" s="1365" t="s">
        <v>120</v>
      </c>
      <c r="AA75" s="1365" t="s">
        <v>121</v>
      </c>
      <c r="AB75" s="427" t="s">
        <v>122</v>
      </c>
      <c r="AC75" s="427" t="s">
        <v>123</v>
      </c>
      <c r="AD75" s="494"/>
      <c r="AE75" s="1366" t="s">
        <v>11</v>
      </c>
      <c r="AF75" s="1367" t="s">
        <v>117</v>
      </c>
      <c r="AG75" s="1368" t="s">
        <v>124</v>
      </c>
      <c r="AH75" s="1369" t="s">
        <v>125</v>
      </c>
      <c r="AI75" s="1370" t="s">
        <v>126</v>
      </c>
    </row>
    <row r="76" spans="1:66" x14ac:dyDescent="0.25">
      <c r="A76" s="23" t="s">
        <v>39</v>
      </c>
      <c r="B76" s="1438">
        <f>SUM(C76:E76)</f>
        <v>0</v>
      </c>
      <c r="C76" s="1426"/>
      <c r="D76" s="1420"/>
      <c r="E76" s="1420"/>
      <c r="F76" s="1438">
        <f>SUM(G76:I76)</f>
        <v>0</v>
      </c>
      <c r="G76" s="1426"/>
      <c r="H76" s="1420"/>
      <c r="I76" s="1420"/>
      <c r="J76" s="1438">
        <f>SUM(K76:M76)</f>
        <v>5</v>
      </c>
      <c r="K76" s="1426">
        <v>5</v>
      </c>
      <c r="L76" s="1420"/>
      <c r="M76" s="1439"/>
      <c r="N76" s="1371">
        <f>SUM(O76:P76)</f>
        <v>6</v>
      </c>
      <c r="O76" s="92">
        <v>6</v>
      </c>
      <c r="P76" s="93"/>
      <c r="Q76" s="31"/>
      <c r="R76" s="32"/>
      <c r="S76" s="1372">
        <v>9</v>
      </c>
      <c r="T76" s="1373">
        <v>1</v>
      </c>
      <c r="U76" s="1374">
        <v>11</v>
      </c>
      <c r="V76" s="1373">
        <v>24</v>
      </c>
      <c r="W76" s="94">
        <v>195</v>
      </c>
      <c r="X76" s="31">
        <v>2</v>
      </c>
      <c r="Y76" s="32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95"/>
      <c r="AF76" s="96"/>
      <c r="AG76" s="1372"/>
      <c r="AH76" s="1375"/>
      <c r="AI76" s="26"/>
    </row>
    <row r="77" spans="1:66" x14ac:dyDescent="0.25">
      <c r="A77" s="35" t="s">
        <v>40</v>
      </c>
      <c r="B77" s="97">
        <f>SUM(C77:E77)</f>
        <v>0</v>
      </c>
      <c r="C77" s="98"/>
      <c r="D77" s="99"/>
      <c r="E77" s="99"/>
      <c r="F77" s="97">
        <f t="shared" ref="F77:F135" si="13">SUM(G77:I77)</f>
        <v>0</v>
      </c>
      <c r="G77" s="98"/>
      <c r="H77" s="99"/>
      <c r="I77" s="99"/>
      <c r="J77" s="97">
        <f>SUM(K77:M77)</f>
        <v>68</v>
      </c>
      <c r="K77" s="98">
        <v>62</v>
      </c>
      <c r="L77" s="99">
        <v>6</v>
      </c>
      <c r="M77" s="100"/>
      <c r="N77" s="101">
        <f t="shared" ref="N77:N135" si="14">SUM(O77:P77)</f>
        <v>74</v>
      </c>
      <c r="O77" s="102"/>
      <c r="P77" s="103">
        <v>74</v>
      </c>
      <c r="Q77" s="31"/>
      <c r="R77" s="32">
        <v>7</v>
      </c>
      <c r="S77" s="36">
        <v>0</v>
      </c>
      <c r="T77" s="32">
        <v>36</v>
      </c>
      <c r="U77" s="40">
        <v>43</v>
      </c>
      <c r="V77" s="32">
        <v>78</v>
      </c>
      <c r="W77" s="94">
        <v>1359</v>
      </c>
      <c r="X77" s="31">
        <v>0</v>
      </c>
      <c r="Y77" s="32">
        <v>26</v>
      </c>
      <c r="Z77" s="28">
        <v>0</v>
      </c>
      <c r="AA77" s="28">
        <v>0</v>
      </c>
      <c r="AB77" s="28">
        <v>13</v>
      </c>
      <c r="AC77" s="28">
        <v>0</v>
      </c>
      <c r="AD77" s="28">
        <v>0</v>
      </c>
      <c r="AE77" s="95"/>
      <c r="AF77" s="96"/>
      <c r="AG77" s="27"/>
      <c r="AH77" s="29"/>
      <c r="AI77" s="26"/>
    </row>
    <row r="78" spans="1:66" x14ac:dyDescent="0.25">
      <c r="A78" s="35" t="s">
        <v>41</v>
      </c>
      <c r="B78" s="101">
        <f t="shared" ref="B78:B135" si="15">SUM(C78:E78)</f>
        <v>0</v>
      </c>
      <c r="C78" s="36"/>
      <c r="D78" s="37"/>
      <c r="E78" s="37"/>
      <c r="F78" s="101">
        <f t="shared" si="13"/>
        <v>0</v>
      </c>
      <c r="G78" s="36"/>
      <c r="H78" s="37"/>
      <c r="I78" s="37"/>
      <c r="J78" s="101">
        <f>SUM(K78:M78)</f>
        <v>0</v>
      </c>
      <c r="K78" s="36"/>
      <c r="L78" s="37"/>
      <c r="M78" s="104"/>
      <c r="N78" s="101">
        <f t="shared" si="14"/>
        <v>0</v>
      </c>
      <c r="O78" s="40"/>
      <c r="P78" s="94"/>
      <c r="Q78" s="31"/>
      <c r="R78" s="32"/>
      <c r="S78" s="36">
        <v>0</v>
      </c>
      <c r="T78" s="32">
        <v>0</v>
      </c>
      <c r="U78" s="40">
        <v>0</v>
      </c>
      <c r="V78" s="32">
        <v>0</v>
      </c>
      <c r="W78" s="94">
        <v>0</v>
      </c>
      <c r="X78" s="31">
        <v>0</v>
      </c>
      <c r="Y78" s="32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95"/>
      <c r="AF78" s="96"/>
      <c r="AG78" s="27"/>
      <c r="AH78" s="29"/>
      <c r="AI78" s="26"/>
    </row>
    <row r="79" spans="1:66" x14ac:dyDescent="0.25">
      <c r="A79" s="35" t="s">
        <v>42</v>
      </c>
      <c r="B79" s="101">
        <f t="shared" si="15"/>
        <v>0</v>
      </c>
      <c r="C79" s="36"/>
      <c r="D79" s="37"/>
      <c r="E79" s="37"/>
      <c r="F79" s="101">
        <f>SUM(G79:I79)</f>
        <v>0</v>
      </c>
      <c r="G79" s="36"/>
      <c r="H79" s="37"/>
      <c r="I79" s="37"/>
      <c r="J79" s="101">
        <f>SUM(K79:M79)</f>
        <v>0</v>
      </c>
      <c r="K79" s="36"/>
      <c r="L79" s="37"/>
      <c r="M79" s="104"/>
      <c r="N79" s="101">
        <f t="shared" si="14"/>
        <v>0</v>
      </c>
      <c r="O79" s="40"/>
      <c r="P79" s="94"/>
      <c r="Q79" s="31"/>
      <c r="R79" s="32"/>
      <c r="S79" s="36">
        <v>0</v>
      </c>
      <c r="T79" s="32">
        <v>0</v>
      </c>
      <c r="U79" s="40">
        <v>0</v>
      </c>
      <c r="V79" s="32">
        <v>0</v>
      </c>
      <c r="W79" s="94">
        <v>0</v>
      </c>
      <c r="X79" s="31">
        <v>0</v>
      </c>
      <c r="Y79" s="32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95"/>
      <c r="AF79" s="96"/>
      <c r="AG79" s="27"/>
      <c r="AH79" s="29"/>
      <c r="AI79" s="26"/>
    </row>
    <row r="80" spans="1:66" x14ac:dyDescent="0.25">
      <c r="A80" s="35" t="s">
        <v>43</v>
      </c>
      <c r="B80" s="101">
        <f>SUM(C80:E80)</f>
        <v>0</v>
      </c>
      <c r="C80" s="36"/>
      <c r="D80" s="37"/>
      <c r="E80" s="37"/>
      <c r="F80" s="101">
        <f t="shared" si="13"/>
        <v>0</v>
      </c>
      <c r="G80" s="36"/>
      <c r="H80" s="37"/>
      <c r="I80" s="37"/>
      <c r="J80" s="101">
        <f t="shared" ref="J80:J135" si="16">SUM(K80:M80)</f>
        <v>38</v>
      </c>
      <c r="K80" s="36">
        <v>37</v>
      </c>
      <c r="L80" s="37">
        <v>1</v>
      </c>
      <c r="M80" s="104"/>
      <c r="N80" s="101">
        <f t="shared" si="14"/>
        <v>42</v>
      </c>
      <c r="O80" s="40"/>
      <c r="P80" s="94">
        <v>42</v>
      </c>
      <c r="Q80" s="31"/>
      <c r="R80" s="32">
        <v>11</v>
      </c>
      <c r="S80" s="36">
        <v>0</v>
      </c>
      <c r="T80" s="32">
        <v>21</v>
      </c>
      <c r="U80" s="40">
        <v>3</v>
      </c>
      <c r="V80" s="32">
        <v>13</v>
      </c>
      <c r="W80" s="94">
        <v>65</v>
      </c>
      <c r="X80" s="31">
        <v>0</v>
      </c>
      <c r="Y80" s="32">
        <v>3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95"/>
      <c r="AF80" s="96"/>
      <c r="AG80" s="27"/>
      <c r="AH80" s="29"/>
      <c r="AI80" s="26"/>
    </row>
    <row r="81" spans="1:35" x14ac:dyDescent="0.25">
      <c r="A81" s="35" t="s">
        <v>44</v>
      </c>
      <c r="B81" s="101">
        <f t="shared" si="15"/>
        <v>0</v>
      </c>
      <c r="C81" s="36"/>
      <c r="D81" s="37"/>
      <c r="E81" s="37"/>
      <c r="F81" s="101">
        <f t="shared" si="13"/>
        <v>0</v>
      </c>
      <c r="G81" s="36"/>
      <c r="H81" s="37"/>
      <c r="I81" s="37"/>
      <c r="J81" s="101">
        <f t="shared" si="16"/>
        <v>0</v>
      </c>
      <c r="K81" s="36"/>
      <c r="L81" s="37"/>
      <c r="M81" s="104"/>
      <c r="N81" s="101">
        <f t="shared" si="14"/>
        <v>0</v>
      </c>
      <c r="O81" s="40"/>
      <c r="P81" s="94"/>
      <c r="Q81" s="31"/>
      <c r="R81" s="32"/>
      <c r="S81" s="36">
        <v>7</v>
      </c>
      <c r="T81" s="32">
        <v>0</v>
      </c>
      <c r="U81" s="40">
        <v>0</v>
      </c>
      <c r="V81" s="32">
        <v>0</v>
      </c>
      <c r="W81" s="94">
        <v>43</v>
      </c>
      <c r="X81" s="31">
        <v>0</v>
      </c>
      <c r="Y81" s="32">
        <v>0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95"/>
      <c r="AF81" s="96"/>
      <c r="AG81" s="27"/>
      <c r="AH81" s="29"/>
      <c r="AI81" s="26"/>
    </row>
    <row r="82" spans="1:35" x14ac:dyDescent="0.25">
      <c r="A82" s="35" t="s">
        <v>45</v>
      </c>
      <c r="B82" s="101">
        <f t="shared" si="15"/>
        <v>0</v>
      </c>
      <c r="C82" s="36"/>
      <c r="D82" s="37"/>
      <c r="E82" s="37"/>
      <c r="F82" s="101">
        <f t="shared" si="13"/>
        <v>0</v>
      </c>
      <c r="G82" s="36"/>
      <c r="H82" s="37"/>
      <c r="I82" s="37"/>
      <c r="J82" s="101">
        <f t="shared" si="16"/>
        <v>31</v>
      </c>
      <c r="K82" s="36">
        <v>25</v>
      </c>
      <c r="L82" s="37">
        <v>6</v>
      </c>
      <c r="M82" s="104"/>
      <c r="N82" s="101">
        <f t="shared" si="14"/>
        <v>31</v>
      </c>
      <c r="O82" s="40"/>
      <c r="P82" s="94">
        <v>31</v>
      </c>
      <c r="Q82" s="31"/>
      <c r="R82" s="32">
        <v>1</v>
      </c>
      <c r="S82" s="36">
        <v>0</v>
      </c>
      <c r="T82" s="32">
        <v>8</v>
      </c>
      <c r="U82" s="40">
        <v>14</v>
      </c>
      <c r="V82" s="32">
        <v>10</v>
      </c>
      <c r="W82" s="94">
        <v>505</v>
      </c>
      <c r="X82" s="31">
        <v>0</v>
      </c>
      <c r="Y82" s="32">
        <v>0</v>
      </c>
      <c r="Z82" s="28">
        <v>0</v>
      </c>
      <c r="AA82" s="28">
        <v>0</v>
      </c>
      <c r="AB82" s="28">
        <v>54</v>
      </c>
      <c r="AC82" s="28">
        <v>0</v>
      </c>
      <c r="AD82" s="28">
        <v>0</v>
      </c>
      <c r="AE82" s="95"/>
      <c r="AF82" s="96"/>
      <c r="AG82" s="27"/>
      <c r="AH82" s="29"/>
      <c r="AI82" s="26"/>
    </row>
    <row r="83" spans="1:35" x14ac:dyDescent="0.25">
      <c r="A83" s="35" t="s">
        <v>46</v>
      </c>
      <c r="B83" s="101">
        <f t="shared" si="15"/>
        <v>0</v>
      </c>
      <c r="C83" s="36"/>
      <c r="D83" s="37"/>
      <c r="E83" s="37"/>
      <c r="F83" s="101">
        <f t="shared" si="13"/>
        <v>0</v>
      </c>
      <c r="G83" s="36"/>
      <c r="H83" s="37"/>
      <c r="I83" s="37"/>
      <c r="J83" s="101">
        <f t="shared" si="16"/>
        <v>0</v>
      </c>
      <c r="K83" s="36"/>
      <c r="L83" s="37"/>
      <c r="M83" s="104"/>
      <c r="N83" s="101">
        <f t="shared" si="14"/>
        <v>0</v>
      </c>
      <c r="O83" s="40"/>
      <c r="P83" s="94"/>
      <c r="Q83" s="31"/>
      <c r="R83" s="32"/>
      <c r="S83" s="36">
        <v>0</v>
      </c>
      <c r="T83" s="32">
        <v>0</v>
      </c>
      <c r="U83" s="40">
        <v>0</v>
      </c>
      <c r="V83" s="32">
        <v>0</v>
      </c>
      <c r="W83" s="94">
        <v>0</v>
      </c>
      <c r="X83" s="31">
        <v>0</v>
      </c>
      <c r="Y83" s="32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95"/>
      <c r="AF83" s="96"/>
      <c r="AG83" s="27"/>
      <c r="AH83" s="29"/>
      <c r="AI83" s="26"/>
    </row>
    <row r="84" spans="1:35" x14ac:dyDescent="0.25">
      <c r="A84" s="35" t="s">
        <v>47</v>
      </c>
      <c r="B84" s="101">
        <f t="shared" si="15"/>
        <v>0</v>
      </c>
      <c r="C84" s="36"/>
      <c r="D84" s="37"/>
      <c r="E84" s="37"/>
      <c r="F84" s="101">
        <f t="shared" si="13"/>
        <v>0</v>
      </c>
      <c r="G84" s="36"/>
      <c r="H84" s="37"/>
      <c r="I84" s="37"/>
      <c r="J84" s="101">
        <f t="shared" si="16"/>
        <v>28</v>
      </c>
      <c r="K84" s="36">
        <v>25</v>
      </c>
      <c r="L84" s="37">
        <v>3</v>
      </c>
      <c r="M84" s="104"/>
      <c r="N84" s="101">
        <f t="shared" si="14"/>
        <v>28</v>
      </c>
      <c r="O84" s="40"/>
      <c r="P84" s="94">
        <v>28</v>
      </c>
      <c r="Q84" s="31"/>
      <c r="R84" s="32">
        <v>4</v>
      </c>
      <c r="S84" s="36">
        <v>0</v>
      </c>
      <c r="T84" s="32">
        <v>9</v>
      </c>
      <c r="U84" s="40">
        <v>3</v>
      </c>
      <c r="V84" s="32">
        <v>10</v>
      </c>
      <c r="W84" s="94">
        <v>14</v>
      </c>
      <c r="X84" s="31">
        <v>0</v>
      </c>
      <c r="Y84" s="32">
        <v>0</v>
      </c>
      <c r="Z84" s="28">
        <v>0</v>
      </c>
      <c r="AA84" s="28">
        <v>0</v>
      </c>
      <c r="AB84" s="28">
        <v>32</v>
      </c>
      <c r="AC84" s="28">
        <v>0</v>
      </c>
      <c r="AD84" s="28">
        <v>0</v>
      </c>
      <c r="AE84" s="95"/>
      <c r="AF84" s="96"/>
      <c r="AG84" s="27"/>
      <c r="AH84" s="29"/>
      <c r="AI84" s="26"/>
    </row>
    <row r="85" spans="1:35" x14ac:dyDescent="0.25">
      <c r="A85" s="35" t="s">
        <v>48</v>
      </c>
      <c r="B85" s="101">
        <f t="shared" si="15"/>
        <v>0</v>
      </c>
      <c r="C85" s="36"/>
      <c r="D85" s="37"/>
      <c r="E85" s="37"/>
      <c r="F85" s="101">
        <f t="shared" si="13"/>
        <v>0</v>
      </c>
      <c r="G85" s="36"/>
      <c r="H85" s="37"/>
      <c r="I85" s="37"/>
      <c r="J85" s="101">
        <f t="shared" si="16"/>
        <v>0</v>
      </c>
      <c r="K85" s="36"/>
      <c r="L85" s="37"/>
      <c r="M85" s="104"/>
      <c r="N85" s="101">
        <f t="shared" si="14"/>
        <v>0</v>
      </c>
      <c r="O85" s="40"/>
      <c r="P85" s="94"/>
      <c r="Q85" s="31"/>
      <c r="R85" s="32"/>
      <c r="S85" s="36">
        <v>0</v>
      </c>
      <c r="T85" s="32">
        <v>0</v>
      </c>
      <c r="U85" s="40">
        <v>0</v>
      </c>
      <c r="V85" s="32">
        <v>0</v>
      </c>
      <c r="W85" s="94">
        <v>0</v>
      </c>
      <c r="X85" s="31">
        <v>0</v>
      </c>
      <c r="Y85" s="32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95"/>
      <c r="AF85" s="96"/>
      <c r="AG85" s="27"/>
      <c r="AH85" s="29"/>
      <c r="AI85" s="26"/>
    </row>
    <row r="86" spans="1:35" x14ac:dyDescent="0.25">
      <c r="A86" s="35" t="s">
        <v>49</v>
      </c>
      <c r="B86" s="101">
        <f t="shared" si="15"/>
        <v>0</v>
      </c>
      <c r="C86" s="36"/>
      <c r="D86" s="37"/>
      <c r="E86" s="37"/>
      <c r="F86" s="101">
        <f t="shared" si="13"/>
        <v>0</v>
      </c>
      <c r="G86" s="36"/>
      <c r="H86" s="37"/>
      <c r="I86" s="37"/>
      <c r="J86" s="101">
        <f t="shared" si="16"/>
        <v>42</v>
      </c>
      <c r="K86" s="36">
        <v>38</v>
      </c>
      <c r="L86" s="37">
        <v>4</v>
      </c>
      <c r="M86" s="104"/>
      <c r="N86" s="101">
        <f t="shared" si="14"/>
        <v>45</v>
      </c>
      <c r="O86" s="40"/>
      <c r="P86" s="94">
        <v>45</v>
      </c>
      <c r="Q86" s="31"/>
      <c r="R86" s="32">
        <v>4</v>
      </c>
      <c r="S86" s="36">
        <v>0</v>
      </c>
      <c r="T86" s="32">
        <v>6</v>
      </c>
      <c r="U86" s="40">
        <v>14</v>
      </c>
      <c r="V86" s="32">
        <v>8</v>
      </c>
      <c r="W86" s="94">
        <v>13</v>
      </c>
      <c r="X86" s="31">
        <v>0</v>
      </c>
      <c r="Y86" s="32">
        <v>3</v>
      </c>
      <c r="Z86" s="28">
        <v>0</v>
      </c>
      <c r="AA86" s="28">
        <v>0</v>
      </c>
      <c r="AB86" s="28">
        <v>17</v>
      </c>
      <c r="AC86" s="28">
        <v>0</v>
      </c>
      <c r="AD86" s="28">
        <v>0</v>
      </c>
      <c r="AE86" s="95"/>
      <c r="AF86" s="96"/>
      <c r="AG86" s="27"/>
      <c r="AH86" s="29"/>
      <c r="AI86" s="26"/>
    </row>
    <row r="87" spans="1:35" x14ac:dyDescent="0.25">
      <c r="A87" s="35" t="s">
        <v>50</v>
      </c>
      <c r="B87" s="101">
        <f t="shared" si="15"/>
        <v>0</v>
      </c>
      <c r="C87" s="36"/>
      <c r="D87" s="37"/>
      <c r="E87" s="37"/>
      <c r="F87" s="101">
        <f t="shared" si="13"/>
        <v>0</v>
      </c>
      <c r="G87" s="36"/>
      <c r="H87" s="37"/>
      <c r="I87" s="37"/>
      <c r="J87" s="101">
        <f t="shared" si="16"/>
        <v>0</v>
      </c>
      <c r="K87" s="36"/>
      <c r="L87" s="37"/>
      <c r="M87" s="104"/>
      <c r="N87" s="101">
        <f t="shared" si="14"/>
        <v>0</v>
      </c>
      <c r="O87" s="40"/>
      <c r="P87" s="94"/>
      <c r="Q87" s="31"/>
      <c r="R87" s="32"/>
      <c r="S87" s="36">
        <v>0</v>
      </c>
      <c r="T87" s="32">
        <v>0</v>
      </c>
      <c r="U87" s="40">
        <v>0</v>
      </c>
      <c r="V87" s="32">
        <v>0</v>
      </c>
      <c r="W87" s="94">
        <v>0</v>
      </c>
      <c r="X87" s="31">
        <v>0</v>
      </c>
      <c r="Y87" s="32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95"/>
      <c r="AF87" s="96"/>
      <c r="AG87" s="27"/>
      <c r="AH87" s="29"/>
      <c r="AI87" s="26"/>
    </row>
    <row r="88" spans="1:35" x14ac:dyDescent="0.25">
      <c r="A88" s="35" t="s">
        <v>51</v>
      </c>
      <c r="B88" s="101">
        <f t="shared" si="15"/>
        <v>0</v>
      </c>
      <c r="C88" s="36"/>
      <c r="D88" s="37"/>
      <c r="E88" s="37"/>
      <c r="F88" s="101">
        <f t="shared" si="13"/>
        <v>0</v>
      </c>
      <c r="G88" s="36"/>
      <c r="H88" s="37"/>
      <c r="I88" s="37"/>
      <c r="J88" s="101">
        <f t="shared" si="16"/>
        <v>0</v>
      </c>
      <c r="K88" s="36"/>
      <c r="L88" s="37"/>
      <c r="M88" s="104"/>
      <c r="N88" s="101">
        <f t="shared" si="14"/>
        <v>0</v>
      </c>
      <c r="O88" s="40"/>
      <c r="P88" s="94"/>
      <c r="Q88" s="31"/>
      <c r="R88" s="32"/>
      <c r="S88" s="36">
        <v>0</v>
      </c>
      <c r="T88" s="32">
        <v>0</v>
      </c>
      <c r="U88" s="40">
        <v>0</v>
      </c>
      <c r="V88" s="32">
        <v>0</v>
      </c>
      <c r="W88" s="94">
        <v>0</v>
      </c>
      <c r="X88" s="31">
        <v>0</v>
      </c>
      <c r="Y88" s="32">
        <v>0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95"/>
      <c r="AF88" s="96"/>
      <c r="AG88" s="27"/>
      <c r="AH88" s="29"/>
      <c r="AI88" s="26"/>
    </row>
    <row r="89" spans="1:35" x14ac:dyDescent="0.25">
      <c r="A89" s="35" t="s">
        <v>52</v>
      </c>
      <c r="B89" s="101">
        <f t="shared" si="15"/>
        <v>0</v>
      </c>
      <c r="C89" s="36"/>
      <c r="D89" s="37"/>
      <c r="E89" s="37"/>
      <c r="F89" s="101">
        <f t="shared" si="13"/>
        <v>0</v>
      </c>
      <c r="G89" s="36"/>
      <c r="H89" s="37"/>
      <c r="I89" s="37"/>
      <c r="J89" s="101">
        <f t="shared" si="16"/>
        <v>0</v>
      </c>
      <c r="K89" s="36"/>
      <c r="L89" s="37"/>
      <c r="M89" s="104"/>
      <c r="N89" s="101">
        <f t="shared" si="14"/>
        <v>0</v>
      </c>
      <c r="O89" s="40"/>
      <c r="P89" s="94"/>
      <c r="Q89" s="31"/>
      <c r="R89" s="32"/>
      <c r="S89" s="36">
        <v>0</v>
      </c>
      <c r="T89" s="32">
        <v>0</v>
      </c>
      <c r="U89" s="40">
        <v>0</v>
      </c>
      <c r="V89" s="32">
        <v>0</v>
      </c>
      <c r="W89" s="94">
        <v>0</v>
      </c>
      <c r="X89" s="31">
        <v>0</v>
      </c>
      <c r="Y89" s="32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95"/>
      <c r="AF89" s="96"/>
      <c r="AG89" s="27"/>
      <c r="AH89" s="29"/>
      <c r="AI89" s="26"/>
    </row>
    <row r="90" spans="1:35" x14ac:dyDescent="0.25">
      <c r="A90" s="35" t="s">
        <v>53</v>
      </c>
      <c r="B90" s="101">
        <f t="shared" si="15"/>
        <v>0</v>
      </c>
      <c r="C90" s="36"/>
      <c r="D90" s="37"/>
      <c r="E90" s="37"/>
      <c r="F90" s="101">
        <f t="shared" si="13"/>
        <v>0</v>
      </c>
      <c r="G90" s="36"/>
      <c r="H90" s="37"/>
      <c r="I90" s="37"/>
      <c r="J90" s="101">
        <f t="shared" si="16"/>
        <v>0</v>
      </c>
      <c r="K90" s="36"/>
      <c r="L90" s="37"/>
      <c r="M90" s="104"/>
      <c r="N90" s="101">
        <f t="shared" si="14"/>
        <v>0</v>
      </c>
      <c r="O90" s="40"/>
      <c r="P90" s="94"/>
      <c r="Q90" s="31"/>
      <c r="R90" s="32"/>
      <c r="S90" s="36">
        <v>0</v>
      </c>
      <c r="T90" s="32">
        <v>0</v>
      </c>
      <c r="U90" s="40">
        <v>0</v>
      </c>
      <c r="V90" s="32">
        <v>0</v>
      </c>
      <c r="W90" s="94">
        <v>0</v>
      </c>
      <c r="X90" s="31">
        <v>0</v>
      </c>
      <c r="Y90" s="32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95"/>
      <c r="AF90" s="96"/>
      <c r="AG90" s="27"/>
      <c r="AH90" s="29"/>
      <c r="AI90" s="26"/>
    </row>
    <row r="91" spans="1:35" x14ac:dyDescent="0.25">
      <c r="A91" s="35" t="s">
        <v>54</v>
      </c>
      <c r="B91" s="101">
        <f t="shared" si="15"/>
        <v>0</v>
      </c>
      <c r="C91" s="36"/>
      <c r="D91" s="37"/>
      <c r="E91" s="37"/>
      <c r="F91" s="101">
        <f t="shared" si="13"/>
        <v>0</v>
      </c>
      <c r="G91" s="36"/>
      <c r="H91" s="37"/>
      <c r="I91" s="37"/>
      <c r="J91" s="101">
        <f t="shared" si="16"/>
        <v>0</v>
      </c>
      <c r="K91" s="36"/>
      <c r="L91" s="37"/>
      <c r="M91" s="104"/>
      <c r="N91" s="101">
        <f t="shared" si="14"/>
        <v>0</v>
      </c>
      <c r="O91" s="40"/>
      <c r="P91" s="94"/>
      <c r="Q91" s="31"/>
      <c r="R91" s="32"/>
      <c r="S91" s="36">
        <v>0</v>
      </c>
      <c r="T91" s="32">
        <v>0</v>
      </c>
      <c r="U91" s="40">
        <v>0</v>
      </c>
      <c r="V91" s="32">
        <v>0</v>
      </c>
      <c r="W91" s="94">
        <v>0</v>
      </c>
      <c r="X91" s="31">
        <v>0</v>
      </c>
      <c r="Y91" s="32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95"/>
      <c r="AF91" s="96"/>
      <c r="AG91" s="27"/>
      <c r="AH91" s="29"/>
      <c r="AI91" s="26"/>
    </row>
    <row r="92" spans="1:35" x14ac:dyDescent="0.25">
      <c r="A92" s="35" t="s">
        <v>55</v>
      </c>
      <c r="B92" s="101">
        <f t="shared" si="15"/>
        <v>0</v>
      </c>
      <c r="C92" s="36"/>
      <c r="D92" s="37"/>
      <c r="E92" s="37"/>
      <c r="F92" s="101">
        <f t="shared" si="13"/>
        <v>0</v>
      </c>
      <c r="G92" s="36"/>
      <c r="H92" s="37"/>
      <c r="I92" s="37"/>
      <c r="J92" s="101">
        <f t="shared" si="16"/>
        <v>0</v>
      </c>
      <c r="K92" s="36"/>
      <c r="L92" s="37"/>
      <c r="M92" s="104"/>
      <c r="N92" s="101">
        <f t="shared" si="14"/>
        <v>0</v>
      </c>
      <c r="O92" s="40"/>
      <c r="P92" s="94"/>
      <c r="Q92" s="31"/>
      <c r="R92" s="32"/>
      <c r="S92" s="36">
        <v>0</v>
      </c>
      <c r="T92" s="32">
        <v>0</v>
      </c>
      <c r="U92" s="40">
        <v>0</v>
      </c>
      <c r="V92" s="32">
        <v>0</v>
      </c>
      <c r="W92" s="94">
        <v>0</v>
      </c>
      <c r="X92" s="31">
        <v>0</v>
      </c>
      <c r="Y92" s="32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95"/>
      <c r="AF92" s="96"/>
      <c r="AG92" s="27"/>
      <c r="AH92" s="29"/>
      <c r="AI92" s="26"/>
    </row>
    <row r="93" spans="1:35" x14ac:dyDescent="0.25">
      <c r="A93" s="35" t="s">
        <v>56</v>
      </c>
      <c r="B93" s="101">
        <f t="shared" si="15"/>
        <v>0</v>
      </c>
      <c r="C93" s="36"/>
      <c r="D93" s="37"/>
      <c r="E93" s="37"/>
      <c r="F93" s="101">
        <f t="shared" si="13"/>
        <v>0</v>
      </c>
      <c r="G93" s="36"/>
      <c r="H93" s="37"/>
      <c r="I93" s="37"/>
      <c r="J93" s="101">
        <f t="shared" si="16"/>
        <v>0</v>
      </c>
      <c r="K93" s="36"/>
      <c r="L93" s="37"/>
      <c r="M93" s="104"/>
      <c r="N93" s="101">
        <f t="shared" si="14"/>
        <v>0</v>
      </c>
      <c r="O93" s="40"/>
      <c r="P93" s="94"/>
      <c r="Q93" s="31"/>
      <c r="R93" s="32"/>
      <c r="S93" s="36">
        <v>0</v>
      </c>
      <c r="T93" s="32">
        <v>0</v>
      </c>
      <c r="U93" s="40">
        <v>0</v>
      </c>
      <c r="V93" s="32">
        <v>0</v>
      </c>
      <c r="W93" s="94">
        <v>0</v>
      </c>
      <c r="X93" s="31">
        <v>0</v>
      </c>
      <c r="Y93" s="32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95"/>
      <c r="AF93" s="96"/>
      <c r="AG93" s="27"/>
      <c r="AH93" s="29"/>
      <c r="AI93" s="26"/>
    </row>
    <row r="94" spans="1:35" x14ac:dyDescent="0.25">
      <c r="A94" s="35" t="s">
        <v>57</v>
      </c>
      <c r="B94" s="101">
        <f t="shared" si="15"/>
        <v>0</v>
      </c>
      <c r="C94" s="36"/>
      <c r="D94" s="37"/>
      <c r="E94" s="37"/>
      <c r="F94" s="101">
        <f t="shared" si="13"/>
        <v>0</v>
      </c>
      <c r="G94" s="36"/>
      <c r="H94" s="37"/>
      <c r="I94" s="37"/>
      <c r="J94" s="101">
        <f t="shared" si="16"/>
        <v>0</v>
      </c>
      <c r="K94" s="36"/>
      <c r="L94" s="37"/>
      <c r="M94" s="104"/>
      <c r="N94" s="101">
        <f t="shared" si="14"/>
        <v>0</v>
      </c>
      <c r="O94" s="40"/>
      <c r="P94" s="94"/>
      <c r="Q94" s="31"/>
      <c r="R94" s="32"/>
      <c r="S94" s="36">
        <v>0</v>
      </c>
      <c r="T94" s="32">
        <v>0</v>
      </c>
      <c r="U94" s="40">
        <v>0</v>
      </c>
      <c r="V94" s="32">
        <v>0</v>
      </c>
      <c r="W94" s="94">
        <v>0</v>
      </c>
      <c r="X94" s="31">
        <v>0</v>
      </c>
      <c r="Y94" s="32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95"/>
      <c r="AF94" s="96"/>
      <c r="AG94" s="27"/>
      <c r="AH94" s="29"/>
      <c r="AI94" s="26"/>
    </row>
    <row r="95" spans="1:35" x14ac:dyDescent="0.25">
      <c r="A95" s="35" t="s">
        <v>58</v>
      </c>
      <c r="B95" s="101">
        <f t="shared" si="15"/>
        <v>0</v>
      </c>
      <c r="C95" s="36"/>
      <c r="D95" s="37"/>
      <c r="E95" s="37"/>
      <c r="F95" s="101">
        <f t="shared" si="13"/>
        <v>0</v>
      </c>
      <c r="G95" s="36"/>
      <c r="H95" s="37"/>
      <c r="I95" s="37"/>
      <c r="J95" s="101">
        <f t="shared" si="16"/>
        <v>0</v>
      </c>
      <c r="K95" s="36"/>
      <c r="L95" s="37"/>
      <c r="M95" s="104"/>
      <c r="N95" s="101">
        <f t="shared" si="14"/>
        <v>0</v>
      </c>
      <c r="O95" s="40"/>
      <c r="P95" s="94"/>
      <c r="Q95" s="31"/>
      <c r="R95" s="32"/>
      <c r="S95" s="36">
        <v>0</v>
      </c>
      <c r="T95" s="32">
        <v>0</v>
      </c>
      <c r="U95" s="40">
        <v>0</v>
      </c>
      <c r="V95" s="32">
        <v>0</v>
      </c>
      <c r="W95" s="94">
        <v>0</v>
      </c>
      <c r="X95" s="31">
        <v>0</v>
      </c>
      <c r="Y95" s="32">
        <v>0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95"/>
      <c r="AF95" s="96"/>
      <c r="AG95" s="27"/>
      <c r="AH95" s="29"/>
      <c r="AI95" s="26"/>
    </row>
    <row r="96" spans="1:35" x14ac:dyDescent="0.25">
      <c r="A96" s="35" t="s">
        <v>59</v>
      </c>
      <c r="B96" s="101">
        <f t="shared" si="15"/>
        <v>0</v>
      </c>
      <c r="C96" s="36"/>
      <c r="D96" s="37"/>
      <c r="E96" s="37"/>
      <c r="F96" s="101">
        <f t="shared" si="13"/>
        <v>0</v>
      </c>
      <c r="G96" s="36"/>
      <c r="H96" s="37"/>
      <c r="I96" s="37"/>
      <c r="J96" s="101">
        <f t="shared" si="16"/>
        <v>35</v>
      </c>
      <c r="K96" s="36">
        <v>26</v>
      </c>
      <c r="L96" s="37">
        <v>9</v>
      </c>
      <c r="M96" s="104"/>
      <c r="N96" s="101">
        <f t="shared" si="14"/>
        <v>38</v>
      </c>
      <c r="O96" s="40">
        <v>3</v>
      </c>
      <c r="P96" s="94">
        <v>35</v>
      </c>
      <c r="Q96" s="31">
        <v>1</v>
      </c>
      <c r="R96" s="32">
        <v>9</v>
      </c>
      <c r="S96" s="36">
        <v>4</v>
      </c>
      <c r="T96" s="32">
        <v>20</v>
      </c>
      <c r="U96" s="40">
        <v>17</v>
      </c>
      <c r="V96" s="32">
        <v>10</v>
      </c>
      <c r="W96" s="94">
        <v>0</v>
      </c>
      <c r="X96" s="31">
        <v>0</v>
      </c>
      <c r="Y96" s="32">
        <v>2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95"/>
      <c r="AF96" s="96"/>
      <c r="AG96" s="27"/>
      <c r="AH96" s="29"/>
      <c r="AI96" s="26"/>
    </row>
    <row r="97" spans="1:35" x14ac:dyDescent="0.25">
      <c r="A97" s="35" t="s">
        <v>60</v>
      </c>
      <c r="B97" s="101">
        <f t="shared" si="15"/>
        <v>0</v>
      </c>
      <c r="C97" s="36"/>
      <c r="D97" s="37"/>
      <c r="E97" s="37"/>
      <c r="F97" s="101">
        <f t="shared" si="13"/>
        <v>0</v>
      </c>
      <c r="G97" s="36"/>
      <c r="H97" s="37"/>
      <c r="I97" s="37"/>
      <c r="J97" s="101">
        <f t="shared" si="16"/>
        <v>0</v>
      </c>
      <c r="K97" s="36"/>
      <c r="L97" s="37"/>
      <c r="M97" s="104"/>
      <c r="N97" s="101">
        <f t="shared" si="14"/>
        <v>0</v>
      </c>
      <c r="O97" s="40"/>
      <c r="P97" s="94"/>
      <c r="Q97" s="31"/>
      <c r="R97" s="32"/>
      <c r="S97" s="36">
        <v>0</v>
      </c>
      <c r="T97" s="32">
        <v>0</v>
      </c>
      <c r="U97" s="40">
        <v>0</v>
      </c>
      <c r="V97" s="32">
        <v>0</v>
      </c>
      <c r="W97" s="94">
        <v>0</v>
      </c>
      <c r="X97" s="31">
        <v>0</v>
      </c>
      <c r="Y97" s="32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95"/>
      <c r="AF97" s="96"/>
      <c r="AG97" s="27"/>
      <c r="AH97" s="29"/>
      <c r="AI97" s="26"/>
    </row>
    <row r="98" spans="1:35" x14ac:dyDescent="0.25">
      <c r="A98" s="35" t="s">
        <v>61</v>
      </c>
      <c r="B98" s="101">
        <f t="shared" si="15"/>
        <v>0</v>
      </c>
      <c r="C98" s="36"/>
      <c r="D98" s="37"/>
      <c r="E98" s="37"/>
      <c r="F98" s="101">
        <f t="shared" si="13"/>
        <v>0</v>
      </c>
      <c r="G98" s="36"/>
      <c r="H98" s="37"/>
      <c r="I98" s="37"/>
      <c r="J98" s="101">
        <f t="shared" si="16"/>
        <v>0</v>
      </c>
      <c r="K98" s="36"/>
      <c r="L98" s="37"/>
      <c r="M98" s="104"/>
      <c r="N98" s="101">
        <f t="shared" si="14"/>
        <v>0</v>
      </c>
      <c r="O98" s="40"/>
      <c r="P98" s="94"/>
      <c r="Q98" s="31"/>
      <c r="R98" s="32"/>
      <c r="S98" s="36">
        <v>0</v>
      </c>
      <c r="T98" s="32">
        <v>0</v>
      </c>
      <c r="U98" s="40">
        <v>0</v>
      </c>
      <c r="V98" s="32">
        <v>0</v>
      </c>
      <c r="W98" s="94">
        <v>0</v>
      </c>
      <c r="X98" s="31">
        <v>0</v>
      </c>
      <c r="Y98" s="32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95"/>
      <c r="AF98" s="96"/>
      <c r="AG98" s="27"/>
      <c r="AH98" s="29"/>
      <c r="AI98" s="26"/>
    </row>
    <row r="99" spans="1:35" x14ac:dyDescent="0.25">
      <c r="A99" s="35" t="s">
        <v>62</v>
      </c>
      <c r="B99" s="101">
        <f t="shared" si="15"/>
        <v>0</v>
      </c>
      <c r="C99" s="36"/>
      <c r="D99" s="37"/>
      <c r="E99" s="37"/>
      <c r="F99" s="101">
        <f t="shared" si="13"/>
        <v>0</v>
      </c>
      <c r="G99" s="36"/>
      <c r="H99" s="37"/>
      <c r="I99" s="37"/>
      <c r="J99" s="101">
        <f t="shared" si="16"/>
        <v>0</v>
      </c>
      <c r="K99" s="36"/>
      <c r="L99" s="37"/>
      <c r="M99" s="104"/>
      <c r="N99" s="101">
        <f t="shared" si="14"/>
        <v>0</v>
      </c>
      <c r="O99" s="40"/>
      <c r="P99" s="94"/>
      <c r="Q99" s="31"/>
      <c r="R99" s="32"/>
      <c r="S99" s="36">
        <v>0</v>
      </c>
      <c r="T99" s="32">
        <v>0</v>
      </c>
      <c r="U99" s="40">
        <v>0</v>
      </c>
      <c r="V99" s="32">
        <v>0</v>
      </c>
      <c r="W99" s="94">
        <v>0</v>
      </c>
      <c r="X99" s="31">
        <v>0</v>
      </c>
      <c r="Y99" s="32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95"/>
      <c r="AF99" s="96"/>
      <c r="AG99" s="27"/>
      <c r="AH99" s="29"/>
      <c r="AI99" s="26"/>
    </row>
    <row r="100" spans="1:35" x14ac:dyDescent="0.25">
      <c r="A100" s="35" t="s">
        <v>63</v>
      </c>
      <c r="B100" s="101">
        <f t="shared" si="15"/>
        <v>0</v>
      </c>
      <c r="C100" s="36"/>
      <c r="D100" s="37"/>
      <c r="E100" s="37"/>
      <c r="F100" s="101">
        <f t="shared" si="13"/>
        <v>0</v>
      </c>
      <c r="G100" s="36"/>
      <c r="H100" s="37"/>
      <c r="I100" s="37"/>
      <c r="J100" s="101">
        <f t="shared" si="16"/>
        <v>0</v>
      </c>
      <c r="K100" s="36"/>
      <c r="L100" s="37"/>
      <c r="M100" s="104"/>
      <c r="N100" s="101">
        <f t="shared" si="14"/>
        <v>0</v>
      </c>
      <c r="O100" s="40"/>
      <c r="P100" s="94"/>
      <c r="Q100" s="31"/>
      <c r="R100" s="32"/>
      <c r="S100" s="36">
        <v>0</v>
      </c>
      <c r="T100" s="32">
        <v>0</v>
      </c>
      <c r="U100" s="40">
        <v>0</v>
      </c>
      <c r="V100" s="32">
        <v>0</v>
      </c>
      <c r="W100" s="94">
        <v>0</v>
      </c>
      <c r="X100" s="31">
        <v>0</v>
      </c>
      <c r="Y100" s="32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95"/>
      <c r="AF100" s="96"/>
      <c r="AG100" s="27"/>
      <c r="AH100" s="29"/>
      <c r="AI100" s="26"/>
    </row>
    <row r="101" spans="1:35" x14ac:dyDescent="0.25">
      <c r="A101" s="35" t="s">
        <v>64</v>
      </c>
      <c r="B101" s="101">
        <f t="shared" si="15"/>
        <v>0</v>
      </c>
      <c r="C101" s="36"/>
      <c r="D101" s="37"/>
      <c r="E101" s="37"/>
      <c r="F101" s="101">
        <f t="shared" si="13"/>
        <v>0</v>
      </c>
      <c r="G101" s="36"/>
      <c r="H101" s="37"/>
      <c r="I101" s="37"/>
      <c r="J101" s="101">
        <f t="shared" si="16"/>
        <v>0</v>
      </c>
      <c r="K101" s="36"/>
      <c r="L101" s="37"/>
      <c r="M101" s="104"/>
      <c r="N101" s="101">
        <f t="shared" si="14"/>
        <v>0</v>
      </c>
      <c r="O101" s="40"/>
      <c r="P101" s="94"/>
      <c r="Q101" s="31"/>
      <c r="R101" s="32"/>
      <c r="S101" s="36">
        <v>0</v>
      </c>
      <c r="T101" s="32">
        <v>0</v>
      </c>
      <c r="U101" s="40">
        <v>0</v>
      </c>
      <c r="V101" s="32">
        <v>0</v>
      </c>
      <c r="W101" s="94">
        <v>0</v>
      </c>
      <c r="X101" s="31">
        <v>0</v>
      </c>
      <c r="Y101" s="32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95"/>
      <c r="AF101" s="96"/>
      <c r="AG101" s="27"/>
      <c r="AH101" s="29"/>
      <c r="AI101" s="26"/>
    </row>
    <row r="102" spans="1:35" x14ac:dyDescent="0.25">
      <c r="A102" s="35" t="s">
        <v>65</v>
      </c>
      <c r="B102" s="101">
        <f t="shared" si="15"/>
        <v>0</v>
      </c>
      <c r="C102" s="36"/>
      <c r="D102" s="37"/>
      <c r="E102" s="37"/>
      <c r="F102" s="101">
        <f t="shared" si="13"/>
        <v>0</v>
      </c>
      <c r="G102" s="36"/>
      <c r="H102" s="37"/>
      <c r="I102" s="37"/>
      <c r="J102" s="101">
        <f t="shared" si="16"/>
        <v>0</v>
      </c>
      <c r="K102" s="36"/>
      <c r="L102" s="37"/>
      <c r="M102" s="104"/>
      <c r="N102" s="101">
        <f t="shared" si="14"/>
        <v>0</v>
      </c>
      <c r="O102" s="40"/>
      <c r="P102" s="94"/>
      <c r="Q102" s="31"/>
      <c r="R102" s="32"/>
      <c r="S102" s="36">
        <v>0</v>
      </c>
      <c r="T102" s="32">
        <v>0</v>
      </c>
      <c r="U102" s="40">
        <v>0</v>
      </c>
      <c r="V102" s="32">
        <v>0</v>
      </c>
      <c r="W102" s="94">
        <v>0</v>
      </c>
      <c r="X102" s="31">
        <v>0</v>
      </c>
      <c r="Y102" s="32">
        <v>0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95"/>
      <c r="AF102" s="96"/>
      <c r="AG102" s="27"/>
      <c r="AH102" s="29"/>
      <c r="AI102" s="26"/>
    </row>
    <row r="103" spans="1:35" x14ac:dyDescent="0.25">
      <c r="A103" s="35" t="s">
        <v>66</v>
      </c>
      <c r="B103" s="101">
        <f t="shared" si="15"/>
        <v>0</v>
      </c>
      <c r="C103" s="36"/>
      <c r="D103" s="37"/>
      <c r="E103" s="37"/>
      <c r="F103" s="101">
        <f t="shared" si="13"/>
        <v>0</v>
      </c>
      <c r="G103" s="36"/>
      <c r="H103" s="37"/>
      <c r="I103" s="37"/>
      <c r="J103" s="101">
        <f t="shared" si="16"/>
        <v>28</v>
      </c>
      <c r="K103" s="36">
        <v>25</v>
      </c>
      <c r="L103" s="37">
        <v>3</v>
      </c>
      <c r="M103" s="104"/>
      <c r="N103" s="101">
        <f t="shared" si="14"/>
        <v>28</v>
      </c>
      <c r="O103" s="40">
        <v>28</v>
      </c>
      <c r="P103" s="94"/>
      <c r="Q103" s="31"/>
      <c r="R103" s="32"/>
      <c r="S103" s="36">
        <v>1</v>
      </c>
      <c r="T103" s="32">
        <v>1</v>
      </c>
      <c r="U103" s="40">
        <v>0</v>
      </c>
      <c r="V103" s="32">
        <v>0</v>
      </c>
      <c r="W103" s="94">
        <v>124</v>
      </c>
      <c r="X103" s="31">
        <v>0</v>
      </c>
      <c r="Y103" s="32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95"/>
      <c r="AF103" s="96"/>
      <c r="AG103" s="27"/>
      <c r="AH103" s="29"/>
      <c r="AI103" s="26"/>
    </row>
    <row r="104" spans="1:35" x14ac:dyDescent="0.25">
      <c r="A104" s="35" t="s">
        <v>67</v>
      </c>
      <c r="B104" s="105">
        <f t="shared" si="15"/>
        <v>0</v>
      </c>
      <c r="C104" s="106"/>
      <c r="D104" s="107"/>
      <c r="E104" s="107"/>
      <c r="F104" s="105">
        <f t="shared" si="13"/>
        <v>0</v>
      </c>
      <c r="G104" s="106"/>
      <c r="H104" s="107"/>
      <c r="I104" s="107"/>
      <c r="J104" s="105">
        <f t="shared" si="16"/>
        <v>104</v>
      </c>
      <c r="K104" s="106">
        <v>96</v>
      </c>
      <c r="L104" s="107">
        <v>8</v>
      </c>
      <c r="M104" s="108"/>
      <c r="N104" s="101">
        <f t="shared" si="14"/>
        <v>109</v>
      </c>
      <c r="O104" s="92">
        <v>2</v>
      </c>
      <c r="P104" s="93">
        <v>107</v>
      </c>
      <c r="Q104" s="31"/>
      <c r="R104" s="32">
        <v>25</v>
      </c>
      <c r="S104" s="36">
        <v>0</v>
      </c>
      <c r="T104" s="32">
        <v>41</v>
      </c>
      <c r="U104" s="40">
        <v>22</v>
      </c>
      <c r="V104" s="32">
        <v>8</v>
      </c>
      <c r="W104" s="94">
        <v>70</v>
      </c>
      <c r="X104" s="31">
        <v>0</v>
      </c>
      <c r="Y104" s="32">
        <v>59</v>
      </c>
      <c r="Z104" s="28">
        <v>0</v>
      </c>
      <c r="AA104" s="28">
        <v>0</v>
      </c>
      <c r="AB104" s="28">
        <v>82</v>
      </c>
      <c r="AC104" s="28">
        <v>0</v>
      </c>
      <c r="AD104" s="28">
        <v>0</v>
      </c>
      <c r="AE104" s="95"/>
      <c r="AF104" s="96"/>
      <c r="AG104" s="27"/>
      <c r="AH104" s="29"/>
      <c r="AI104" s="26"/>
    </row>
    <row r="105" spans="1:35" x14ac:dyDescent="0.25">
      <c r="A105" s="35" t="s">
        <v>68</v>
      </c>
      <c r="B105" s="101">
        <f t="shared" si="15"/>
        <v>0</v>
      </c>
      <c r="C105" s="36"/>
      <c r="D105" s="37"/>
      <c r="E105" s="37"/>
      <c r="F105" s="101">
        <f t="shared" si="13"/>
        <v>0</v>
      </c>
      <c r="G105" s="36"/>
      <c r="H105" s="37"/>
      <c r="I105" s="37"/>
      <c r="J105" s="101">
        <f t="shared" si="16"/>
        <v>0</v>
      </c>
      <c r="K105" s="36"/>
      <c r="L105" s="37"/>
      <c r="M105" s="104"/>
      <c r="N105" s="101">
        <f t="shared" si="14"/>
        <v>0</v>
      </c>
      <c r="O105" s="40"/>
      <c r="P105" s="94"/>
      <c r="Q105" s="31"/>
      <c r="R105" s="32"/>
      <c r="S105" s="36">
        <v>0</v>
      </c>
      <c r="T105" s="32">
        <v>0</v>
      </c>
      <c r="U105" s="40">
        <v>0</v>
      </c>
      <c r="V105" s="32">
        <v>0</v>
      </c>
      <c r="W105" s="94">
        <v>0</v>
      </c>
      <c r="X105" s="31">
        <v>0</v>
      </c>
      <c r="Y105" s="32">
        <v>0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95"/>
      <c r="AF105" s="96"/>
      <c r="AG105" s="27"/>
      <c r="AH105" s="29"/>
      <c r="AI105" s="26"/>
    </row>
    <row r="106" spans="1:35" x14ac:dyDescent="0.25">
      <c r="A106" s="35" t="s">
        <v>127</v>
      </c>
      <c r="B106" s="101">
        <f t="shared" si="15"/>
        <v>0</v>
      </c>
      <c r="C106" s="36"/>
      <c r="D106" s="37"/>
      <c r="E106" s="37"/>
      <c r="F106" s="101">
        <f t="shared" si="13"/>
        <v>0</v>
      </c>
      <c r="G106" s="36"/>
      <c r="H106" s="37"/>
      <c r="I106" s="37"/>
      <c r="J106" s="101">
        <f t="shared" si="16"/>
        <v>0</v>
      </c>
      <c r="K106" s="36"/>
      <c r="L106" s="37"/>
      <c r="M106" s="104"/>
      <c r="N106" s="101">
        <f t="shared" si="14"/>
        <v>0</v>
      </c>
      <c r="O106" s="40"/>
      <c r="P106" s="94"/>
      <c r="Q106" s="31"/>
      <c r="R106" s="32"/>
      <c r="S106" s="36">
        <v>6</v>
      </c>
      <c r="T106" s="32">
        <v>14</v>
      </c>
      <c r="U106" s="40">
        <v>0</v>
      </c>
      <c r="V106" s="32">
        <v>0</v>
      </c>
      <c r="W106" s="94">
        <v>23</v>
      </c>
      <c r="X106" s="31">
        <v>0</v>
      </c>
      <c r="Y106" s="32">
        <v>0</v>
      </c>
      <c r="Z106" s="28">
        <v>0</v>
      </c>
      <c r="AA106" s="28">
        <v>0</v>
      </c>
      <c r="AB106" s="28">
        <v>33</v>
      </c>
      <c r="AC106" s="28">
        <v>0</v>
      </c>
      <c r="AD106" s="28">
        <v>0</v>
      </c>
      <c r="AE106" s="95"/>
      <c r="AF106" s="96"/>
      <c r="AG106" s="27"/>
      <c r="AH106" s="29"/>
      <c r="AI106" s="26"/>
    </row>
    <row r="107" spans="1:35" x14ac:dyDescent="0.25">
      <c r="A107" s="35" t="s">
        <v>70</v>
      </c>
      <c r="B107" s="101">
        <f t="shared" si="15"/>
        <v>0</v>
      </c>
      <c r="C107" s="36"/>
      <c r="D107" s="37"/>
      <c r="E107" s="37"/>
      <c r="F107" s="101">
        <f t="shared" si="13"/>
        <v>0</v>
      </c>
      <c r="G107" s="36"/>
      <c r="H107" s="37"/>
      <c r="I107" s="37"/>
      <c r="J107" s="101">
        <f t="shared" si="16"/>
        <v>0</v>
      </c>
      <c r="K107" s="36"/>
      <c r="L107" s="37"/>
      <c r="M107" s="104"/>
      <c r="N107" s="101">
        <f t="shared" si="14"/>
        <v>0</v>
      </c>
      <c r="O107" s="40"/>
      <c r="P107" s="94"/>
      <c r="Q107" s="31"/>
      <c r="R107" s="32"/>
      <c r="S107" s="36">
        <v>0</v>
      </c>
      <c r="T107" s="32">
        <v>12</v>
      </c>
      <c r="U107" s="40">
        <v>2</v>
      </c>
      <c r="V107" s="32">
        <v>14</v>
      </c>
      <c r="W107" s="94">
        <v>298</v>
      </c>
      <c r="X107" s="31">
        <v>0</v>
      </c>
      <c r="Y107" s="32">
        <v>24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95"/>
      <c r="AF107" s="96"/>
      <c r="AG107" s="27">
        <v>4</v>
      </c>
      <c r="AH107" s="29">
        <v>18</v>
      </c>
      <c r="AI107" s="26">
        <v>18</v>
      </c>
    </row>
    <row r="108" spans="1:35" x14ac:dyDescent="0.25">
      <c r="A108" s="35" t="s">
        <v>71</v>
      </c>
      <c r="B108" s="109">
        <f t="shared" si="15"/>
        <v>0</v>
      </c>
      <c r="C108" s="27"/>
      <c r="D108" s="29"/>
      <c r="E108" s="29"/>
      <c r="F108" s="109">
        <f t="shared" si="13"/>
        <v>0</v>
      </c>
      <c r="G108" s="27"/>
      <c r="H108" s="29"/>
      <c r="I108" s="29"/>
      <c r="J108" s="109">
        <f t="shared" si="16"/>
        <v>18</v>
      </c>
      <c r="K108" s="27">
        <v>17</v>
      </c>
      <c r="L108" s="29">
        <v>1</v>
      </c>
      <c r="M108" s="110"/>
      <c r="N108" s="101">
        <f t="shared" si="14"/>
        <v>18</v>
      </c>
      <c r="O108" s="111">
        <v>18</v>
      </c>
      <c r="P108" s="112"/>
      <c r="Q108" s="31">
        <v>3</v>
      </c>
      <c r="R108" s="32"/>
      <c r="S108" s="36">
        <v>52</v>
      </c>
      <c r="T108" s="32">
        <v>0</v>
      </c>
      <c r="U108" s="40">
        <v>6</v>
      </c>
      <c r="V108" s="32">
        <v>10</v>
      </c>
      <c r="W108" s="94">
        <v>0</v>
      </c>
      <c r="X108" s="31">
        <v>0</v>
      </c>
      <c r="Y108" s="32">
        <v>0</v>
      </c>
      <c r="Z108" s="28">
        <v>0</v>
      </c>
      <c r="AA108" s="28">
        <v>0</v>
      </c>
      <c r="AB108" s="28">
        <v>31</v>
      </c>
      <c r="AC108" s="28">
        <v>0</v>
      </c>
      <c r="AD108" s="28">
        <v>0</v>
      </c>
      <c r="AE108" s="95"/>
      <c r="AF108" s="96"/>
      <c r="AG108" s="27"/>
      <c r="AH108" s="29"/>
      <c r="AI108" s="26"/>
    </row>
    <row r="109" spans="1:35" x14ac:dyDescent="0.25">
      <c r="A109" s="35" t="s">
        <v>72</v>
      </c>
      <c r="B109" s="105">
        <f t="shared" si="15"/>
        <v>0</v>
      </c>
      <c r="C109" s="106"/>
      <c r="D109" s="107"/>
      <c r="E109" s="107"/>
      <c r="F109" s="105">
        <f t="shared" si="13"/>
        <v>0</v>
      </c>
      <c r="G109" s="106"/>
      <c r="H109" s="107"/>
      <c r="I109" s="107"/>
      <c r="J109" s="105">
        <f t="shared" si="16"/>
        <v>155</v>
      </c>
      <c r="K109" s="106">
        <v>144</v>
      </c>
      <c r="L109" s="107">
        <v>11</v>
      </c>
      <c r="M109" s="108"/>
      <c r="N109" s="101">
        <f t="shared" si="14"/>
        <v>158</v>
      </c>
      <c r="O109" s="92"/>
      <c r="P109" s="93">
        <v>158</v>
      </c>
      <c r="Q109" s="31"/>
      <c r="R109" s="32">
        <v>7</v>
      </c>
      <c r="S109" s="36">
        <v>0</v>
      </c>
      <c r="T109" s="32">
        <v>59</v>
      </c>
      <c r="U109" s="40">
        <v>0</v>
      </c>
      <c r="V109" s="32">
        <v>0</v>
      </c>
      <c r="W109" s="38">
        <v>33</v>
      </c>
      <c r="X109" s="31">
        <v>0</v>
      </c>
      <c r="Y109" s="32">
        <v>26</v>
      </c>
      <c r="Z109" s="28">
        <v>0</v>
      </c>
      <c r="AA109" s="28">
        <v>0</v>
      </c>
      <c r="AB109" s="28">
        <v>123</v>
      </c>
      <c r="AC109" s="28">
        <v>0</v>
      </c>
      <c r="AD109" s="28">
        <v>0</v>
      </c>
      <c r="AE109" s="95"/>
      <c r="AF109" s="96"/>
      <c r="AG109" s="27"/>
      <c r="AH109" s="29"/>
      <c r="AI109" s="26"/>
    </row>
    <row r="110" spans="1:35" x14ac:dyDescent="0.25">
      <c r="A110" s="47" t="s">
        <v>73</v>
      </c>
      <c r="B110" s="101">
        <f t="shared" si="15"/>
        <v>0</v>
      </c>
      <c r="C110" s="36"/>
      <c r="D110" s="37"/>
      <c r="E110" s="37"/>
      <c r="F110" s="101">
        <f t="shared" si="13"/>
        <v>0</v>
      </c>
      <c r="G110" s="36"/>
      <c r="H110" s="37"/>
      <c r="I110" s="37"/>
      <c r="J110" s="101">
        <f t="shared" si="16"/>
        <v>0</v>
      </c>
      <c r="K110" s="36"/>
      <c r="L110" s="37"/>
      <c r="M110" s="104"/>
      <c r="N110" s="101">
        <f t="shared" si="14"/>
        <v>0</v>
      </c>
      <c r="O110" s="40"/>
      <c r="P110" s="94"/>
      <c r="Q110" s="31"/>
      <c r="R110" s="32"/>
      <c r="S110" s="36">
        <v>0</v>
      </c>
      <c r="T110" s="32">
        <v>0</v>
      </c>
      <c r="U110" s="40">
        <v>0</v>
      </c>
      <c r="V110" s="32">
        <v>0</v>
      </c>
      <c r="W110" s="94">
        <v>0</v>
      </c>
      <c r="X110" s="31">
        <v>0</v>
      </c>
      <c r="Y110" s="32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95"/>
      <c r="AF110" s="96"/>
      <c r="AG110" s="27"/>
      <c r="AH110" s="29"/>
      <c r="AI110" s="26"/>
    </row>
    <row r="111" spans="1:35" x14ac:dyDescent="0.25">
      <c r="A111" s="48" t="s">
        <v>74</v>
      </c>
      <c r="B111" s="105">
        <f t="shared" si="15"/>
        <v>0</v>
      </c>
      <c r="C111" s="106"/>
      <c r="D111" s="107"/>
      <c r="E111" s="107"/>
      <c r="F111" s="105">
        <f t="shared" si="13"/>
        <v>0</v>
      </c>
      <c r="G111" s="106"/>
      <c r="H111" s="107"/>
      <c r="I111" s="107"/>
      <c r="J111" s="105">
        <f t="shared" si="16"/>
        <v>0</v>
      </c>
      <c r="K111" s="106"/>
      <c r="L111" s="107"/>
      <c r="M111" s="108"/>
      <c r="N111" s="101">
        <f t="shared" si="14"/>
        <v>0</v>
      </c>
      <c r="O111" s="92"/>
      <c r="P111" s="93"/>
      <c r="Q111" s="31"/>
      <c r="R111" s="32"/>
      <c r="S111" s="36">
        <v>0</v>
      </c>
      <c r="T111" s="32">
        <v>0</v>
      </c>
      <c r="U111" s="40">
        <v>0</v>
      </c>
      <c r="V111" s="32">
        <v>0</v>
      </c>
      <c r="W111" s="94">
        <v>0</v>
      </c>
      <c r="X111" s="31">
        <v>0</v>
      </c>
      <c r="Y111" s="32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95"/>
      <c r="AF111" s="96"/>
      <c r="AG111" s="27"/>
      <c r="AH111" s="29"/>
      <c r="AI111" s="26"/>
    </row>
    <row r="112" spans="1:35" x14ac:dyDescent="0.25">
      <c r="A112" s="35" t="s">
        <v>75</v>
      </c>
      <c r="B112" s="101">
        <f t="shared" si="15"/>
        <v>0</v>
      </c>
      <c r="C112" s="36"/>
      <c r="D112" s="37"/>
      <c r="E112" s="37"/>
      <c r="F112" s="101">
        <f t="shared" si="13"/>
        <v>0</v>
      </c>
      <c r="G112" s="36"/>
      <c r="H112" s="37"/>
      <c r="I112" s="37"/>
      <c r="J112" s="101">
        <f t="shared" si="16"/>
        <v>0</v>
      </c>
      <c r="K112" s="36"/>
      <c r="L112" s="37"/>
      <c r="M112" s="104"/>
      <c r="N112" s="101">
        <f t="shared" si="14"/>
        <v>0</v>
      </c>
      <c r="O112" s="40"/>
      <c r="P112" s="94"/>
      <c r="Q112" s="31"/>
      <c r="R112" s="32"/>
      <c r="S112" s="36">
        <v>0</v>
      </c>
      <c r="T112" s="32">
        <v>0</v>
      </c>
      <c r="U112" s="40">
        <v>0</v>
      </c>
      <c r="V112" s="32">
        <v>0</v>
      </c>
      <c r="W112" s="94">
        <v>0</v>
      </c>
      <c r="X112" s="31">
        <v>0</v>
      </c>
      <c r="Y112" s="32">
        <v>0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95"/>
      <c r="AF112" s="96"/>
      <c r="AG112" s="27"/>
      <c r="AH112" s="29"/>
      <c r="AI112" s="26"/>
    </row>
    <row r="113" spans="1:35" x14ac:dyDescent="0.25">
      <c r="A113" s="35" t="s">
        <v>76</v>
      </c>
      <c r="B113" s="101">
        <f t="shared" si="15"/>
        <v>0</v>
      </c>
      <c r="C113" s="36"/>
      <c r="D113" s="37"/>
      <c r="E113" s="37"/>
      <c r="F113" s="101">
        <f t="shared" si="13"/>
        <v>0</v>
      </c>
      <c r="G113" s="36"/>
      <c r="H113" s="37"/>
      <c r="I113" s="37"/>
      <c r="J113" s="101">
        <f t="shared" si="16"/>
        <v>0</v>
      </c>
      <c r="K113" s="36"/>
      <c r="L113" s="37"/>
      <c r="M113" s="104"/>
      <c r="N113" s="101">
        <f t="shared" si="14"/>
        <v>0</v>
      </c>
      <c r="O113" s="40"/>
      <c r="P113" s="94"/>
      <c r="Q113" s="31"/>
      <c r="R113" s="32"/>
      <c r="S113" s="36">
        <v>0</v>
      </c>
      <c r="T113" s="32">
        <v>0</v>
      </c>
      <c r="U113" s="40">
        <v>0</v>
      </c>
      <c r="V113" s="32">
        <v>0</v>
      </c>
      <c r="W113" s="94">
        <v>0</v>
      </c>
      <c r="X113" s="31">
        <v>0</v>
      </c>
      <c r="Y113" s="32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95"/>
      <c r="AF113" s="96"/>
      <c r="AG113" s="27"/>
      <c r="AH113" s="29"/>
      <c r="AI113" s="26"/>
    </row>
    <row r="114" spans="1:35" x14ac:dyDescent="0.25">
      <c r="A114" s="35" t="s">
        <v>77</v>
      </c>
      <c r="B114" s="105">
        <f t="shared" si="15"/>
        <v>0</v>
      </c>
      <c r="C114" s="106"/>
      <c r="D114" s="107"/>
      <c r="E114" s="107"/>
      <c r="F114" s="105">
        <f t="shared" si="13"/>
        <v>0</v>
      </c>
      <c r="G114" s="106"/>
      <c r="H114" s="107"/>
      <c r="I114" s="107"/>
      <c r="J114" s="105">
        <f t="shared" si="16"/>
        <v>0</v>
      </c>
      <c r="K114" s="106"/>
      <c r="L114" s="107"/>
      <c r="M114" s="108"/>
      <c r="N114" s="101">
        <f t="shared" si="14"/>
        <v>0</v>
      </c>
      <c r="O114" s="92"/>
      <c r="P114" s="93"/>
      <c r="Q114" s="31"/>
      <c r="R114" s="32"/>
      <c r="S114" s="36">
        <v>0</v>
      </c>
      <c r="T114" s="32">
        <v>0</v>
      </c>
      <c r="U114" s="40">
        <v>0</v>
      </c>
      <c r="V114" s="32">
        <v>0</v>
      </c>
      <c r="W114" s="94">
        <v>0</v>
      </c>
      <c r="X114" s="31">
        <v>0</v>
      </c>
      <c r="Y114" s="32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95"/>
      <c r="AF114" s="96"/>
      <c r="AG114" s="27"/>
      <c r="AH114" s="29"/>
      <c r="AI114" s="26"/>
    </row>
    <row r="115" spans="1:35" x14ac:dyDescent="0.25">
      <c r="A115" s="35" t="s">
        <v>78</v>
      </c>
      <c r="B115" s="101">
        <f t="shared" si="15"/>
        <v>0</v>
      </c>
      <c r="C115" s="36"/>
      <c r="D115" s="37"/>
      <c r="E115" s="37"/>
      <c r="F115" s="101">
        <f t="shared" si="13"/>
        <v>0</v>
      </c>
      <c r="G115" s="36"/>
      <c r="H115" s="37"/>
      <c r="I115" s="37"/>
      <c r="J115" s="101">
        <f t="shared" si="16"/>
        <v>0</v>
      </c>
      <c r="K115" s="36"/>
      <c r="L115" s="37"/>
      <c r="M115" s="104"/>
      <c r="N115" s="101">
        <f t="shared" si="14"/>
        <v>0</v>
      </c>
      <c r="O115" s="40"/>
      <c r="P115" s="94"/>
      <c r="Q115" s="31"/>
      <c r="R115" s="32"/>
      <c r="S115" s="36">
        <v>0</v>
      </c>
      <c r="T115" s="32">
        <v>0</v>
      </c>
      <c r="U115" s="40">
        <v>0</v>
      </c>
      <c r="V115" s="32">
        <v>0</v>
      </c>
      <c r="W115" s="94">
        <v>0</v>
      </c>
      <c r="X115" s="31">
        <v>0</v>
      </c>
      <c r="Y115" s="32">
        <v>0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95"/>
      <c r="AF115" s="96"/>
      <c r="AG115" s="27"/>
      <c r="AH115" s="29"/>
      <c r="AI115" s="26"/>
    </row>
    <row r="116" spans="1:35" x14ac:dyDescent="0.25">
      <c r="A116" s="35" t="s">
        <v>79</v>
      </c>
      <c r="B116" s="97">
        <f t="shared" si="15"/>
        <v>0</v>
      </c>
      <c r="C116" s="98"/>
      <c r="D116" s="99"/>
      <c r="E116" s="99"/>
      <c r="F116" s="97">
        <f t="shared" si="13"/>
        <v>0</v>
      </c>
      <c r="G116" s="98"/>
      <c r="H116" s="99"/>
      <c r="I116" s="99"/>
      <c r="J116" s="97">
        <f t="shared" si="16"/>
        <v>4</v>
      </c>
      <c r="K116" s="98">
        <v>4</v>
      </c>
      <c r="L116" s="99"/>
      <c r="M116" s="100"/>
      <c r="N116" s="101">
        <f t="shared" si="14"/>
        <v>5</v>
      </c>
      <c r="O116" s="102"/>
      <c r="P116" s="103">
        <v>5</v>
      </c>
      <c r="Q116" s="31"/>
      <c r="R116" s="32"/>
      <c r="S116" s="36">
        <v>0</v>
      </c>
      <c r="T116" s="32">
        <v>0</v>
      </c>
      <c r="U116" s="40">
        <v>3</v>
      </c>
      <c r="V116" s="32">
        <v>1</v>
      </c>
      <c r="W116" s="94">
        <v>0</v>
      </c>
      <c r="X116" s="31">
        <v>0</v>
      </c>
      <c r="Y116" s="32">
        <v>0</v>
      </c>
      <c r="Z116" s="113">
        <v>0</v>
      </c>
      <c r="AA116" s="32">
        <v>0</v>
      </c>
      <c r="AB116" s="28">
        <v>5</v>
      </c>
      <c r="AC116" s="28">
        <v>0</v>
      </c>
      <c r="AD116" s="28">
        <v>0</v>
      </c>
      <c r="AE116" s="95"/>
      <c r="AF116" s="96"/>
      <c r="AG116" s="27"/>
      <c r="AH116" s="29"/>
      <c r="AI116" s="26"/>
    </row>
    <row r="117" spans="1:35" x14ac:dyDescent="0.25">
      <c r="A117" s="35" t="s">
        <v>80</v>
      </c>
      <c r="B117" s="97">
        <f t="shared" si="15"/>
        <v>0</v>
      </c>
      <c r="C117" s="98"/>
      <c r="D117" s="99"/>
      <c r="E117" s="99"/>
      <c r="F117" s="97">
        <f t="shared" si="13"/>
        <v>0</v>
      </c>
      <c r="G117" s="98"/>
      <c r="H117" s="99"/>
      <c r="I117" s="99"/>
      <c r="J117" s="97">
        <f t="shared" si="16"/>
        <v>0</v>
      </c>
      <c r="K117" s="98"/>
      <c r="L117" s="99"/>
      <c r="M117" s="100"/>
      <c r="N117" s="101">
        <f t="shared" si="14"/>
        <v>0</v>
      </c>
      <c r="O117" s="102"/>
      <c r="P117" s="103"/>
      <c r="Q117" s="31"/>
      <c r="R117" s="32"/>
      <c r="S117" s="36">
        <v>0</v>
      </c>
      <c r="T117" s="32">
        <v>0</v>
      </c>
      <c r="U117" s="40">
        <v>0</v>
      </c>
      <c r="V117" s="32">
        <v>0</v>
      </c>
      <c r="W117" s="94">
        <v>0</v>
      </c>
      <c r="X117" s="31">
        <v>0</v>
      </c>
      <c r="Y117" s="32">
        <v>0</v>
      </c>
      <c r="Z117" s="113">
        <v>0</v>
      </c>
      <c r="AA117" s="32">
        <v>0</v>
      </c>
      <c r="AB117" s="28">
        <v>0</v>
      </c>
      <c r="AC117" s="28">
        <v>0</v>
      </c>
      <c r="AD117" s="28">
        <v>0</v>
      </c>
      <c r="AE117" s="95"/>
      <c r="AF117" s="96"/>
      <c r="AG117" s="27"/>
      <c r="AH117" s="29"/>
      <c r="AI117" s="26"/>
    </row>
    <row r="118" spans="1:35" x14ac:dyDescent="0.25">
      <c r="A118" s="35" t="s">
        <v>81</v>
      </c>
      <c r="B118" s="97">
        <f t="shared" si="15"/>
        <v>0</v>
      </c>
      <c r="C118" s="98"/>
      <c r="D118" s="99"/>
      <c r="E118" s="99"/>
      <c r="F118" s="97">
        <f t="shared" si="13"/>
        <v>0</v>
      </c>
      <c r="G118" s="98"/>
      <c r="H118" s="99"/>
      <c r="I118" s="99"/>
      <c r="J118" s="97">
        <f t="shared" si="16"/>
        <v>0</v>
      </c>
      <c r="K118" s="98"/>
      <c r="L118" s="99"/>
      <c r="M118" s="100"/>
      <c r="N118" s="101">
        <f t="shared" si="14"/>
        <v>0</v>
      </c>
      <c r="O118" s="102"/>
      <c r="P118" s="103"/>
      <c r="Q118" s="31"/>
      <c r="R118" s="32"/>
      <c r="S118" s="36">
        <v>0</v>
      </c>
      <c r="T118" s="32">
        <v>0</v>
      </c>
      <c r="U118" s="40">
        <v>0</v>
      </c>
      <c r="V118" s="32">
        <v>0</v>
      </c>
      <c r="W118" s="94">
        <v>0</v>
      </c>
      <c r="X118" s="31">
        <v>0</v>
      </c>
      <c r="Y118" s="32">
        <v>0</v>
      </c>
      <c r="Z118" s="113">
        <v>0</v>
      </c>
      <c r="AA118" s="32">
        <v>0</v>
      </c>
      <c r="AB118" s="28">
        <v>0</v>
      </c>
      <c r="AC118" s="28">
        <v>0</v>
      </c>
      <c r="AD118" s="28">
        <v>0</v>
      </c>
      <c r="AE118" s="95"/>
      <c r="AF118" s="96"/>
      <c r="AG118" s="27"/>
      <c r="AH118" s="29"/>
      <c r="AI118" s="26"/>
    </row>
    <row r="119" spans="1:35" x14ac:dyDescent="0.25">
      <c r="A119" s="23" t="s">
        <v>82</v>
      </c>
      <c r="B119" s="97">
        <f t="shared" si="15"/>
        <v>0</v>
      </c>
      <c r="C119" s="98"/>
      <c r="D119" s="99"/>
      <c r="E119" s="99"/>
      <c r="F119" s="97">
        <f t="shared" si="13"/>
        <v>0</v>
      </c>
      <c r="G119" s="98"/>
      <c r="H119" s="99"/>
      <c r="I119" s="99"/>
      <c r="J119" s="97">
        <f t="shared" si="16"/>
        <v>8</v>
      </c>
      <c r="K119" s="98">
        <v>4</v>
      </c>
      <c r="L119" s="99">
        <v>4</v>
      </c>
      <c r="M119" s="100"/>
      <c r="N119" s="101">
        <f t="shared" si="14"/>
        <v>8</v>
      </c>
      <c r="O119" s="102"/>
      <c r="P119" s="103">
        <v>8</v>
      </c>
      <c r="Q119" s="31"/>
      <c r="R119" s="32"/>
      <c r="S119" s="36">
        <v>0</v>
      </c>
      <c r="T119" s="32">
        <v>0</v>
      </c>
      <c r="U119" s="40">
        <v>6</v>
      </c>
      <c r="V119" s="32">
        <v>0</v>
      </c>
      <c r="W119" s="94">
        <v>30</v>
      </c>
      <c r="X119" s="31">
        <v>0</v>
      </c>
      <c r="Y119" s="32">
        <v>0</v>
      </c>
      <c r="Z119" s="113">
        <v>0</v>
      </c>
      <c r="AA119" s="32">
        <v>0</v>
      </c>
      <c r="AB119" s="28">
        <v>0</v>
      </c>
      <c r="AC119" s="28">
        <v>0</v>
      </c>
      <c r="AD119" s="28">
        <v>0</v>
      </c>
      <c r="AE119" s="95"/>
      <c r="AF119" s="96"/>
      <c r="AG119" s="27"/>
      <c r="AH119" s="29"/>
      <c r="AI119" s="26"/>
    </row>
    <row r="120" spans="1:35" x14ac:dyDescent="0.25">
      <c r="A120" s="48" t="s">
        <v>83</v>
      </c>
      <c r="B120" s="97">
        <f t="shared" si="15"/>
        <v>0</v>
      </c>
      <c r="C120" s="98"/>
      <c r="D120" s="99"/>
      <c r="E120" s="99"/>
      <c r="F120" s="97">
        <f t="shared" si="13"/>
        <v>0</v>
      </c>
      <c r="G120" s="98"/>
      <c r="H120" s="99"/>
      <c r="I120" s="99"/>
      <c r="J120" s="97">
        <f t="shared" si="16"/>
        <v>28</v>
      </c>
      <c r="K120" s="98">
        <v>28</v>
      </c>
      <c r="L120" s="99"/>
      <c r="M120" s="100"/>
      <c r="N120" s="101">
        <f t="shared" si="14"/>
        <v>28</v>
      </c>
      <c r="O120" s="102">
        <v>1</v>
      </c>
      <c r="P120" s="103">
        <v>27</v>
      </c>
      <c r="Q120" s="31"/>
      <c r="R120" s="32">
        <v>5</v>
      </c>
      <c r="S120" s="36">
        <v>0</v>
      </c>
      <c r="T120" s="32">
        <v>5</v>
      </c>
      <c r="U120" s="40">
        <v>14</v>
      </c>
      <c r="V120" s="32">
        <v>28</v>
      </c>
      <c r="W120" s="94">
        <v>1</v>
      </c>
      <c r="X120" s="31">
        <v>0</v>
      </c>
      <c r="Y120" s="32">
        <v>1</v>
      </c>
      <c r="Z120" s="113">
        <v>0</v>
      </c>
      <c r="AA120" s="32">
        <v>0</v>
      </c>
      <c r="AB120" s="28">
        <v>0</v>
      </c>
      <c r="AC120" s="28">
        <v>0</v>
      </c>
      <c r="AD120" s="28">
        <v>0</v>
      </c>
      <c r="AE120" s="95"/>
      <c r="AF120" s="96"/>
      <c r="AG120" s="27"/>
      <c r="AH120" s="29"/>
      <c r="AI120" s="26"/>
    </row>
    <row r="121" spans="1:35" x14ac:dyDescent="0.25">
      <c r="A121" s="48" t="s">
        <v>84</v>
      </c>
      <c r="B121" s="97">
        <f t="shared" si="15"/>
        <v>0</v>
      </c>
      <c r="C121" s="98"/>
      <c r="D121" s="99"/>
      <c r="E121" s="99"/>
      <c r="F121" s="97">
        <f t="shared" si="13"/>
        <v>0</v>
      </c>
      <c r="G121" s="98"/>
      <c r="H121" s="99"/>
      <c r="I121" s="99"/>
      <c r="J121" s="97">
        <f t="shared" si="16"/>
        <v>0</v>
      </c>
      <c r="K121" s="98"/>
      <c r="L121" s="99"/>
      <c r="M121" s="100"/>
      <c r="N121" s="101">
        <f t="shared" si="14"/>
        <v>0</v>
      </c>
      <c r="O121" s="102"/>
      <c r="P121" s="103"/>
      <c r="Q121" s="31"/>
      <c r="R121" s="32"/>
      <c r="S121" s="36">
        <v>4</v>
      </c>
      <c r="T121" s="32">
        <v>1</v>
      </c>
      <c r="U121" s="40">
        <v>1</v>
      </c>
      <c r="V121" s="32">
        <v>3</v>
      </c>
      <c r="W121" s="94">
        <v>1</v>
      </c>
      <c r="X121" s="31">
        <v>0</v>
      </c>
      <c r="Y121" s="32">
        <v>3</v>
      </c>
      <c r="Z121" s="113">
        <v>0</v>
      </c>
      <c r="AA121" s="32">
        <v>0</v>
      </c>
      <c r="AB121" s="28">
        <v>0</v>
      </c>
      <c r="AC121" s="28">
        <v>0</v>
      </c>
      <c r="AD121" s="28">
        <v>0</v>
      </c>
      <c r="AE121" s="95"/>
      <c r="AF121" s="96"/>
      <c r="AG121" s="27"/>
      <c r="AH121" s="29"/>
      <c r="AI121" s="26"/>
    </row>
    <row r="122" spans="1:35" x14ac:dyDescent="0.25">
      <c r="A122" s="48" t="s">
        <v>85</v>
      </c>
      <c r="B122" s="97">
        <f t="shared" si="15"/>
        <v>0</v>
      </c>
      <c r="C122" s="98"/>
      <c r="D122" s="99"/>
      <c r="E122" s="99"/>
      <c r="F122" s="97">
        <f t="shared" si="13"/>
        <v>0</v>
      </c>
      <c r="G122" s="98"/>
      <c r="H122" s="99"/>
      <c r="I122" s="99"/>
      <c r="J122" s="97">
        <f t="shared" si="16"/>
        <v>39</v>
      </c>
      <c r="K122" s="98">
        <v>34</v>
      </c>
      <c r="L122" s="99">
        <v>5</v>
      </c>
      <c r="M122" s="100"/>
      <c r="N122" s="101">
        <f t="shared" si="14"/>
        <v>53</v>
      </c>
      <c r="O122" s="102"/>
      <c r="P122" s="103">
        <v>53</v>
      </c>
      <c r="Q122" s="31"/>
      <c r="R122" s="32">
        <v>11</v>
      </c>
      <c r="S122" s="36">
        <v>0</v>
      </c>
      <c r="T122" s="32">
        <v>24</v>
      </c>
      <c r="U122" s="40">
        <v>41</v>
      </c>
      <c r="V122" s="32">
        <v>41</v>
      </c>
      <c r="W122" s="94">
        <v>31</v>
      </c>
      <c r="X122" s="31">
        <v>0</v>
      </c>
      <c r="Y122" s="32">
        <v>0</v>
      </c>
      <c r="Z122" s="113">
        <v>0</v>
      </c>
      <c r="AA122" s="32">
        <v>0</v>
      </c>
      <c r="AB122" s="28">
        <v>78</v>
      </c>
      <c r="AC122" s="28">
        <v>0</v>
      </c>
      <c r="AD122" s="28">
        <v>0</v>
      </c>
      <c r="AE122" s="95"/>
      <c r="AF122" s="96"/>
      <c r="AG122" s="27"/>
      <c r="AH122" s="29"/>
      <c r="AI122" s="26"/>
    </row>
    <row r="123" spans="1:35" x14ac:dyDescent="0.25">
      <c r="A123" s="35" t="s">
        <v>86</v>
      </c>
      <c r="B123" s="97">
        <f t="shared" si="15"/>
        <v>0</v>
      </c>
      <c r="C123" s="98"/>
      <c r="D123" s="99"/>
      <c r="E123" s="99"/>
      <c r="F123" s="97">
        <f t="shared" si="13"/>
        <v>0</v>
      </c>
      <c r="G123" s="98"/>
      <c r="H123" s="99"/>
      <c r="I123" s="99"/>
      <c r="J123" s="97">
        <f t="shared" si="16"/>
        <v>463</v>
      </c>
      <c r="K123" s="98">
        <v>402</v>
      </c>
      <c r="L123" s="99">
        <v>61</v>
      </c>
      <c r="M123" s="100"/>
      <c r="N123" s="101">
        <f t="shared" si="14"/>
        <v>464</v>
      </c>
      <c r="O123" s="102">
        <v>10</v>
      </c>
      <c r="P123" s="103">
        <v>454</v>
      </c>
      <c r="Q123" s="31">
        <v>6</v>
      </c>
      <c r="R123" s="32">
        <v>99</v>
      </c>
      <c r="S123" s="36">
        <v>6</v>
      </c>
      <c r="T123" s="32">
        <v>94</v>
      </c>
      <c r="U123" s="40">
        <v>60</v>
      </c>
      <c r="V123" s="32">
        <v>15</v>
      </c>
      <c r="W123" s="94">
        <v>62</v>
      </c>
      <c r="X123" s="31">
        <v>0</v>
      </c>
      <c r="Y123" s="32">
        <v>0</v>
      </c>
      <c r="Z123" s="113">
        <v>0</v>
      </c>
      <c r="AA123" s="32">
        <v>0</v>
      </c>
      <c r="AB123" s="28">
        <v>885</v>
      </c>
      <c r="AC123" s="28">
        <v>0</v>
      </c>
      <c r="AD123" s="28">
        <v>120</v>
      </c>
      <c r="AE123" s="95"/>
      <c r="AF123" s="96"/>
      <c r="AG123" s="27"/>
      <c r="AH123" s="29"/>
      <c r="AI123" s="26"/>
    </row>
    <row r="124" spans="1:35" x14ac:dyDescent="0.25">
      <c r="A124" s="35" t="s">
        <v>87</v>
      </c>
      <c r="B124" s="101">
        <f t="shared" si="15"/>
        <v>0</v>
      </c>
      <c r="C124" s="36"/>
      <c r="D124" s="37"/>
      <c r="E124" s="37"/>
      <c r="F124" s="101">
        <f t="shared" si="13"/>
        <v>0</v>
      </c>
      <c r="G124" s="36"/>
      <c r="H124" s="37"/>
      <c r="I124" s="37"/>
      <c r="J124" s="101">
        <f t="shared" si="16"/>
        <v>162</v>
      </c>
      <c r="K124" s="36">
        <v>144</v>
      </c>
      <c r="L124" s="37">
        <v>18</v>
      </c>
      <c r="M124" s="104"/>
      <c r="N124" s="101">
        <f t="shared" si="14"/>
        <v>166</v>
      </c>
      <c r="O124" s="40">
        <v>64</v>
      </c>
      <c r="P124" s="94">
        <v>102</v>
      </c>
      <c r="Q124" s="31">
        <v>12</v>
      </c>
      <c r="R124" s="32">
        <v>9</v>
      </c>
      <c r="S124" s="36">
        <v>12</v>
      </c>
      <c r="T124" s="32">
        <v>10</v>
      </c>
      <c r="U124" s="40">
        <v>54</v>
      </c>
      <c r="V124" s="32">
        <v>3</v>
      </c>
      <c r="W124" s="94">
        <v>1</v>
      </c>
      <c r="X124" s="31">
        <v>0</v>
      </c>
      <c r="Y124" s="32">
        <v>7</v>
      </c>
      <c r="Z124" s="113">
        <v>0</v>
      </c>
      <c r="AA124" s="32">
        <v>0</v>
      </c>
      <c r="AB124" s="28">
        <v>327</v>
      </c>
      <c r="AC124" s="28">
        <v>0</v>
      </c>
      <c r="AD124" s="28">
        <v>0</v>
      </c>
      <c r="AE124" s="95"/>
      <c r="AF124" s="96"/>
      <c r="AG124" s="27"/>
      <c r="AH124" s="29"/>
      <c r="AI124" s="26"/>
    </row>
    <row r="125" spans="1:35" x14ac:dyDescent="0.25">
      <c r="A125" s="35" t="s">
        <v>88</v>
      </c>
      <c r="B125" s="101">
        <f t="shared" si="15"/>
        <v>0</v>
      </c>
      <c r="C125" s="36"/>
      <c r="D125" s="37"/>
      <c r="E125" s="37"/>
      <c r="F125" s="101">
        <f t="shared" si="13"/>
        <v>0</v>
      </c>
      <c r="G125" s="36"/>
      <c r="H125" s="37"/>
      <c r="I125" s="37"/>
      <c r="J125" s="101">
        <f t="shared" si="16"/>
        <v>29</v>
      </c>
      <c r="K125" s="36">
        <v>28</v>
      </c>
      <c r="L125" s="37">
        <v>1</v>
      </c>
      <c r="M125" s="104"/>
      <c r="N125" s="101">
        <f t="shared" si="14"/>
        <v>29</v>
      </c>
      <c r="O125" s="40">
        <v>29</v>
      </c>
      <c r="P125" s="94"/>
      <c r="Q125" s="31"/>
      <c r="R125" s="32"/>
      <c r="S125" s="36">
        <v>29</v>
      </c>
      <c r="T125" s="32">
        <v>1</v>
      </c>
      <c r="U125" s="40">
        <v>4</v>
      </c>
      <c r="V125" s="32">
        <v>4</v>
      </c>
      <c r="W125" s="94">
        <v>0</v>
      </c>
      <c r="X125" s="31">
        <v>5</v>
      </c>
      <c r="Y125" s="32">
        <v>0</v>
      </c>
      <c r="Z125" s="113">
        <v>0</v>
      </c>
      <c r="AA125" s="32">
        <v>0</v>
      </c>
      <c r="AB125" s="28">
        <v>0</v>
      </c>
      <c r="AC125" s="28">
        <v>0</v>
      </c>
      <c r="AD125" s="28">
        <v>0</v>
      </c>
      <c r="AE125" s="95"/>
      <c r="AF125" s="96"/>
      <c r="AG125" s="27"/>
      <c r="AH125" s="29"/>
      <c r="AI125" s="26"/>
    </row>
    <row r="126" spans="1:35" x14ac:dyDescent="0.25">
      <c r="A126" s="35" t="s">
        <v>89</v>
      </c>
      <c r="B126" s="105">
        <f t="shared" si="15"/>
        <v>0</v>
      </c>
      <c r="C126" s="106"/>
      <c r="D126" s="107"/>
      <c r="E126" s="107"/>
      <c r="F126" s="105">
        <f t="shared" si="13"/>
        <v>0</v>
      </c>
      <c r="G126" s="106"/>
      <c r="H126" s="107"/>
      <c r="I126" s="107"/>
      <c r="J126" s="105">
        <f t="shared" si="16"/>
        <v>123</v>
      </c>
      <c r="K126" s="106">
        <v>109</v>
      </c>
      <c r="L126" s="107">
        <v>14</v>
      </c>
      <c r="M126" s="108"/>
      <c r="N126" s="101">
        <f t="shared" si="14"/>
        <v>138</v>
      </c>
      <c r="O126" s="92">
        <v>10</v>
      </c>
      <c r="P126" s="93">
        <v>128</v>
      </c>
      <c r="Q126" s="31"/>
      <c r="R126" s="32">
        <v>21</v>
      </c>
      <c r="S126" s="36">
        <v>1</v>
      </c>
      <c r="T126" s="32">
        <v>64</v>
      </c>
      <c r="U126" s="40">
        <v>64</v>
      </c>
      <c r="V126" s="32">
        <v>67</v>
      </c>
      <c r="W126" s="94">
        <v>28</v>
      </c>
      <c r="X126" s="31">
        <v>0</v>
      </c>
      <c r="Y126" s="32">
        <v>45</v>
      </c>
      <c r="Z126" s="113">
        <v>0</v>
      </c>
      <c r="AA126" s="32">
        <v>0</v>
      </c>
      <c r="AB126" s="28">
        <v>62</v>
      </c>
      <c r="AC126" s="28">
        <v>0</v>
      </c>
      <c r="AD126" s="28">
        <v>0</v>
      </c>
      <c r="AE126" s="95"/>
      <c r="AF126" s="96"/>
      <c r="AG126" s="27"/>
      <c r="AH126" s="29"/>
      <c r="AI126" s="26"/>
    </row>
    <row r="127" spans="1:35" x14ac:dyDescent="0.25">
      <c r="A127" s="35" t="s">
        <v>90</v>
      </c>
      <c r="B127" s="97">
        <f t="shared" si="15"/>
        <v>0</v>
      </c>
      <c r="C127" s="98"/>
      <c r="D127" s="99"/>
      <c r="E127" s="99"/>
      <c r="F127" s="97">
        <f t="shared" si="13"/>
        <v>0</v>
      </c>
      <c r="G127" s="98"/>
      <c r="H127" s="99"/>
      <c r="I127" s="99"/>
      <c r="J127" s="97">
        <f t="shared" si="16"/>
        <v>0</v>
      </c>
      <c r="K127" s="98"/>
      <c r="L127" s="99"/>
      <c r="M127" s="100"/>
      <c r="N127" s="101">
        <f t="shared" si="14"/>
        <v>0</v>
      </c>
      <c r="O127" s="102"/>
      <c r="P127" s="103"/>
      <c r="Q127" s="31"/>
      <c r="R127" s="32"/>
      <c r="S127" s="36">
        <v>0</v>
      </c>
      <c r="T127" s="32">
        <v>0</v>
      </c>
      <c r="U127" s="40">
        <v>0</v>
      </c>
      <c r="V127" s="32">
        <v>0</v>
      </c>
      <c r="W127" s="94">
        <v>0</v>
      </c>
      <c r="X127" s="31">
        <v>0</v>
      </c>
      <c r="Y127" s="32">
        <v>0</v>
      </c>
      <c r="Z127" s="113">
        <v>0</v>
      </c>
      <c r="AA127" s="32">
        <v>0</v>
      </c>
      <c r="AB127" s="28">
        <v>0</v>
      </c>
      <c r="AC127" s="28">
        <v>0</v>
      </c>
      <c r="AD127" s="28">
        <v>0</v>
      </c>
      <c r="AE127" s="95"/>
      <c r="AF127" s="96"/>
      <c r="AG127" s="27"/>
      <c r="AH127" s="29"/>
      <c r="AI127" s="26"/>
    </row>
    <row r="128" spans="1:35" x14ac:dyDescent="0.25">
      <c r="A128" s="35" t="s">
        <v>91</v>
      </c>
      <c r="B128" s="97">
        <f t="shared" si="15"/>
        <v>0</v>
      </c>
      <c r="C128" s="98"/>
      <c r="D128" s="99"/>
      <c r="E128" s="99"/>
      <c r="F128" s="97">
        <f t="shared" si="13"/>
        <v>0</v>
      </c>
      <c r="G128" s="98"/>
      <c r="H128" s="99"/>
      <c r="I128" s="99"/>
      <c r="J128" s="97">
        <f t="shared" si="16"/>
        <v>177</v>
      </c>
      <c r="K128" s="98">
        <v>167</v>
      </c>
      <c r="L128" s="99">
        <v>10</v>
      </c>
      <c r="M128" s="100"/>
      <c r="N128" s="101">
        <f t="shared" si="14"/>
        <v>180</v>
      </c>
      <c r="O128" s="102"/>
      <c r="P128" s="103">
        <v>180</v>
      </c>
      <c r="Q128" s="31"/>
      <c r="R128" s="32">
        <v>3</v>
      </c>
      <c r="S128" s="36">
        <v>0</v>
      </c>
      <c r="T128" s="32">
        <v>4</v>
      </c>
      <c r="U128" s="40">
        <v>18</v>
      </c>
      <c r="V128" s="32">
        <v>0</v>
      </c>
      <c r="W128" s="94">
        <v>0</v>
      </c>
      <c r="X128" s="31">
        <v>0</v>
      </c>
      <c r="Y128" s="32">
        <v>20</v>
      </c>
      <c r="Z128" s="113">
        <v>0</v>
      </c>
      <c r="AA128" s="32">
        <v>0</v>
      </c>
      <c r="AB128" s="28">
        <v>96</v>
      </c>
      <c r="AC128" s="28">
        <v>0</v>
      </c>
      <c r="AD128" s="28">
        <v>0</v>
      </c>
      <c r="AE128" s="95"/>
      <c r="AF128" s="96"/>
      <c r="AG128" s="27"/>
      <c r="AH128" s="29"/>
      <c r="AI128" s="26"/>
    </row>
    <row r="129" spans="1:66" x14ac:dyDescent="0.25">
      <c r="A129" s="35" t="s">
        <v>92</v>
      </c>
      <c r="B129" s="97">
        <f t="shared" si="15"/>
        <v>0</v>
      </c>
      <c r="C129" s="98"/>
      <c r="D129" s="99"/>
      <c r="E129" s="99"/>
      <c r="F129" s="97">
        <f t="shared" si="13"/>
        <v>0</v>
      </c>
      <c r="G129" s="98"/>
      <c r="H129" s="99"/>
      <c r="I129" s="99"/>
      <c r="J129" s="97">
        <f t="shared" si="16"/>
        <v>0</v>
      </c>
      <c r="K129" s="98"/>
      <c r="L129" s="99"/>
      <c r="M129" s="100"/>
      <c r="N129" s="101">
        <f t="shared" si="14"/>
        <v>0</v>
      </c>
      <c r="O129" s="102"/>
      <c r="P129" s="103"/>
      <c r="Q129" s="31"/>
      <c r="R129" s="32"/>
      <c r="S129" s="36">
        <v>0</v>
      </c>
      <c r="T129" s="32">
        <v>0</v>
      </c>
      <c r="U129" s="40">
        <v>0</v>
      </c>
      <c r="V129" s="32">
        <v>0</v>
      </c>
      <c r="W129" s="94">
        <v>0</v>
      </c>
      <c r="X129" s="31">
        <v>0</v>
      </c>
      <c r="Y129" s="32">
        <v>0</v>
      </c>
      <c r="Z129" s="113">
        <v>0</v>
      </c>
      <c r="AA129" s="32">
        <v>0</v>
      </c>
      <c r="AB129" s="28">
        <v>0</v>
      </c>
      <c r="AC129" s="28">
        <v>0</v>
      </c>
      <c r="AD129" s="28">
        <v>0</v>
      </c>
      <c r="AE129" s="95"/>
      <c r="AF129" s="96"/>
      <c r="AG129" s="27"/>
      <c r="AH129" s="29"/>
      <c r="AI129" s="26"/>
    </row>
    <row r="130" spans="1:66" x14ac:dyDescent="0.25">
      <c r="A130" s="35" t="s">
        <v>93</v>
      </c>
      <c r="B130" s="101">
        <f t="shared" si="15"/>
        <v>0</v>
      </c>
      <c r="C130" s="36"/>
      <c r="D130" s="37"/>
      <c r="E130" s="37"/>
      <c r="F130" s="101">
        <f t="shared" si="13"/>
        <v>0</v>
      </c>
      <c r="G130" s="36"/>
      <c r="H130" s="37"/>
      <c r="I130" s="37"/>
      <c r="J130" s="101">
        <f t="shared" si="16"/>
        <v>0</v>
      </c>
      <c r="K130" s="36"/>
      <c r="L130" s="37"/>
      <c r="M130" s="104"/>
      <c r="N130" s="101">
        <f t="shared" si="14"/>
        <v>0</v>
      </c>
      <c r="O130" s="40"/>
      <c r="P130" s="94"/>
      <c r="Q130" s="31"/>
      <c r="R130" s="32"/>
      <c r="S130" s="36">
        <v>0</v>
      </c>
      <c r="T130" s="32">
        <v>0</v>
      </c>
      <c r="U130" s="40">
        <v>0</v>
      </c>
      <c r="V130" s="32">
        <v>0</v>
      </c>
      <c r="W130" s="94">
        <v>5</v>
      </c>
      <c r="X130" s="31">
        <v>0</v>
      </c>
      <c r="Y130" s="32">
        <v>0</v>
      </c>
      <c r="Z130" s="113">
        <v>0</v>
      </c>
      <c r="AA130" s="32">
        <v>0</v>
      </c>
      <c r="AB130" s="28">
        <v>0</v>
      </c>
      <c r="AC130" s="28">
        <v>0</v>
      </c>
      <c r="AD130" s="28">
        <v>0</v>
      </c>
      <c r="AE130" s="95"/>
      <c r="AF130" s="96"/>
      <c r="AG130" s="27"/>
      <c r="AH130" s="29"/>
      <c r="AI130" s="26"/>
    </row>
    <row r="131" spans="1:66" x14ac:dyDescent="0.25">
      <c r="A131" s="35" t="s">
        <v>94</v>
      </c>
      <c r="B131" s="101">
        <f t="shared" si="15"/>
        <v>0</v>
      </c>
      <c r="C131" s="36"/>
      <c r="D131" s="37"/>
      <c r="E131" s="37"/>
      <c r="F131" s="101">
        <f t="shared" si="13"/>
        <v>0</v>
      </c>
      <c r="G131" s="36"/>
      <c r="H131" s="37"/>
      <c r="I131" s="37"/>
      <c r="J131" s="101">
        <f t="shared" si="16"/>
        <v>0</v>
      </c>
      <c r="K131" s="36"/>
      <c r="L131" s="37"/>
      <c r="M131" s="104"/>
      <c r="N131" s="101">
        <f t="shared" si="14"/>
        <v>0</v>
      </c>
      <c r="O131" s="40"/>
      <c r="P131" s="94"/>
      <c r="Q131" s="31"/>
      <c r="R131" s="32"/>
      <c r="S131" s="36">
        <v>0</v>
      </c>
      <c r="T131" s="32">
        <v>0</v>
      </c>
      <c r="U131" s="40">
        <v>0</v>
      </c>
      <c r="V131" s="32">
        <v>0</v>
      </c>
      <c r="W131" s="94">
        <v>0</v>
      </c>
      <c r="X131" s="31">
        <v>0</v>
      </c>
      <c r="Y131" s="32">
        <v>0</v>
      </c>
      <c r="Z131" s="113">
        <v>0</v>
      </c>
      <c r="AA131" s="32">
        <v>0</v>
      </c>
      <c r="AB131" s="28">
        <v>0</v>
      </c>
      <c r="AC131" s="28">
        <v>0</v>
      </c>
      <c r="AD131" s="28">
        <v>0</v>
      </c>
      <c r="AE131" s="95"/>
      <c r="AF131" s="96"/>
      <c r="AG131" s="27"/>
      <c r="AH131" s="29"/>
      <c r="AI131" s="26"/>
    </row>
    <row r="132" spans="1:66" x14ac:dyDescent="0.25">
      <c r="A132" s="35" t="s">
        <v>95</v>
      </c>
      <c r="B132" s="101">
        <f t="shared" si="15"/>
        <v>0</v>
      </c>
      <c r="C132" s="36"/>
      <c r="D132" s="37"/>
      <c r="E132" s="37"/>
      <c r="F132" s="101">
        <f t="shared" si="13"/>
        <v>0</v>
      </c>
      <c r="G132" s="36"/>
      <c r="H132" s="37"/>
      <c r="I132" s="37"/>
      <c r="J132" s="101">
        <f t="shared" si="16"/>
        <v>0</v>
      </c>
      <c r="K132" s="36"/>
      <c r="L132" s="37"/>
      <c r="M132" s="104"/>
      <c r="N132" s="101">
        <f t="shared" si="14"/>
        <v>0</v>
      </c>
      <c r="O132" s="40"/>
      <c r="P132" s="94"/>
      <c r="Q132" s="31"/>
      <c r="R132" s="32"/>
      <c r="S132" s="36">
        <v>0</v>
      </c>
      <c r="T132" s="32">
        <v>0</v>
      </c>
      <c r="U132" s="40">
        <v>0</v>
      </c>
      <c r="V132" s="32">
        <v>0</v>
      </c>
      <c r="W132" s="94">
        <v>0</v>
      </c>
      <c r="X132" s="31">
        <v>0</v>
      </c>
      <c r="Y132" s="32">
        <v>0</v>
      </c>
      <c r="Z132" s="113">
        <v>0</v>
      </c>
      <c r="AA132" s="32">
        <v>0</v>
      </c>
      <c r="AB132" s="28">
        <v>0</v>
      </c>
      <c r="AC132" s="28">
        <v>0</v>
      </c>
      <c r="AD132" s="28">
        <v>0</v>
      </c>
      <c r="AE132" s="114"/>
      <c r="AF132" s="96"/>
      <c r="AG132" s="27"/>
      <c r="AH132" s="29"/>
      <c r="AI132" s="26"/>
    </row>
    <row r="133" spans="1:66" x14ac:dyDescent="0.25">
      <c r="A133" s="35" t="s">
        <v>96</v>
      </c>
      <c r="B133" s="101">
        <f t="shared" si="15"/>
        <v>0</v>
      </c>
      <c r="C133" s="36"/>
      <c r="D133" s="37"/>
      <c r="E133" s="37"/>
      <c r="F133" s="101">
        <f t="shared" si="13"/>
        <v>0</v>
      </c>
      <c r="G133" s="36"/>
      <c r="H133" s="37"/>
      <c r="I133" s="37"/>
      <c r="J133" s="101">
        <f t="shared" si="16"/>
        <v>0</v>
      </c>
      <c r="K133" s="36"/>
      <c r="L133" s="37"/>
      <c r="M133" s="104"/>
      <c r="N133" s="101">
        <f t="shared" si="14"/>
        <v>0</v>
      </c>
      <c r="O133" s="40"/>
      <c r="P133" s="94"/>
      <c r="Q133" s="31"/>
      <c r="R133" s="32"/>
      <c r="S133" s="36">
        <v>0</v>
      </c>
      <c r="T133" s="32">
        <v>0</v>
      </c>
      <c r="U133" s="40">
        <v>0</v>
      </c>
      <c r="V133" s="32">
        <v>0</v>
      </c>
      <c r="W133" s="94">
        <v>0</v>
      </c>
      <c r="X133" s="31">
        <v>0</v>
      </c>
      <c r="Y133" s="32">
        <v>0</v>
      </c>
      <c r="Z133" s="113">
        <v>0</v>
      </c>
      <c r="AA133" s="32">
        <v>0</v>
      </c>
      <c r="AB133" s="113">
        <v>0</v>
      </c>
      <c r="AC133" s="113">
        <v>0</v>
      </c>
      <c r="AD133" s="32">
        <v>0</v>
      </c>
      <c r="AE133" s="114"/>
      <c r="AF133" s="115"/>
      <c r="AG133" s="36"/>
      <c r="AH133" s="37"/>
      <c r="AI133" s="38"/>
    </row>
    <row r="134" spans="1:66" x14ac:dyDescent="0.25">
      <c r="A134" s="23" t="s">
        <v>97</v>
      </c>
      <c r="B134" s="109">
        <f t="shared" si="15"/>
        <v>0</v>
      </c>
      <c r="C134" s="27"/>
      <c r="D134" s="29"/>
      <c r="E134" s="29"/>
      <c r="F134" s="109">
        <f t="shared" si="13"/>
        <v>0</v>
      </c>
      <c r="G134" s="27"/>
      <c r="H134" s="29"/>
      <c r="I134" s="29"/>
      <c r="J134" s="109">
        <f t="shared" si="16"/>
        <v>0</v>
      </c>
      <c r="K134" s="27"/>
      <c r="L134" s="29"/>
      <c r="M134" s="110"/>
      <c r="N134" s="101">
        <f t="shared" si="14"/>
        <v>0</v>
      </c>
      <c r="O134" s="111"/>
      <c r="P134" s="112"/>
      <c r="Q134" s="31"/>
      <c r="R134" s="32"/>
      <c r="S134" s="27">
        <v>0</v>
      </c>
      <c r="T134" s="28">
        <v>0</v>
      </c>
      <c r="U134" s="111">
        <v>0</v>
      </c>
      <c r="V134" s="28">
        <v>0</v>
      </c>
      <c r="W134" s="112">
        <v>106</v>
      </c>
      <c r="X134" s="31">
        <v>0</v>
      </c>
      <c r="Y134" s="32">
        <v>0</v>
      </c>
      <c r="Z134" s="26">
        <v>0</v>
      </c>
      <c r="AA134" s="26">
        <v>0</v>
      </c>
      <c r="AB134" s="26">
        <v>0</v>
      </c>
      <c r="AC134" s="26">
        <v>0</v>
      </c>
      <c r="AD134" s="26">
        <v>0</v>
      </c>
      <c r="AE134" s="95"/>
      <c r="AF134" s="116"/>
      <c r="AG134" s="27"/>
      <c r="AH134" s="29"/>
      <c r="AI134" s="26"/>
    </row>
    <row r="135" spans="1:66" x14ac:dyDescent="0.25">
      <c r="A135" s="53" t="s">
        <v>98</v>
      </c>
      <c r="B135" s="117">
        <f t="shared" si="15"/>
        <v>0</v>
      </c>
      <c r="C135" s="55"/>
      <c r="D135" s="56"/>
      <c r="E135" s="56"/>
      <c r="F135" s="117">
        <f t="shared" si="13"/>
        <v>0</v>
      </c>
      <c r="G135" s="55"/>
      <c r="H135" s="56"/>
      <c r="I135" s="56"/>
      <c r="J135" s="117">
        <f t="shared" si="16"/>
        <v>0</v>
      </c>
      <c r="K135" s="55"/>
      <c r="L135" s="56"/>
      <c r="M135" s="118"/>
      <c r="N135" s="117">
        <f t="shared" si="14"/>
        <v>0</v>
      </c>
      <c r="O135" s="62"/>
      <c r="P135" s="119"/>
      <c r="Q135" s="59"/>
      <c r="R135" s="57"/>
      <c r="S135" s="55">
        <v>0</v>
      </c>
      <c r="T135" s="57">
        <v>0</v>
      </c>
      <c r="U135" s="62">
        <v>0</v>
      </c>
      <c r="V135" s="57">
        <v>0</v>
      </c>
      <c r="W135" s="119">
        <v>0</v>
      </c>
      <c r="X135" s="59">
        <v>0</v>
      </c>
      <c r="Y135" s="57">
        <v>0</v>
      </c>
      <c r="Z135" s="58">
        <v>0</v>
      </c>
      <c r="AA135" s="58">
        <v>0</v>
      </c>
      <c r="AB135" s="58">
        <v>0</v>
      </c>
      <c r="AC135" s="58">
        <v>0</v>
      </c>
      <c r="AD135" s="58">
        <v>0</v>
      </c>
      <c r="AE135" s="120"/>
      <c r="AF135" s="121"/>
      <c r="AG135" s="55"/>
      <c r="AH135" s="56"/>
      <c r="AI135" s="58"/>
    </row>
    <row r="136" spans="1:66" x14ac:dyDescent="0.25">
      <c r="A136" s="1376" t="s">
        <v>99</v>
      </c>
      <c r="B136" s="123">
        <f t="shared" ref="B136:V136" si="17">SUM(B76:B135)</f>
        <v>0</v>
      </c>
      <c r="C136" s="70">
        <f>SUM(C76:C135)</f>
        <v>0</v>
      </c>
      <c r="D136" s="66">
        <f>SUM(D76:D135)</f>
        <v>0</v>
      </c>
      <c r="E136" s="66">
        <f>SUM(E76:E135)</f>
        <v>0</v>
      </c>
      <c r="F136" s="123">
        <f t="shared" si="17"/>
        <v>0</v>
      </c>
      <c r="G136" s="70">
        <f t="shared" si="17"/>
        <v>0</v>
      </c>
      <c r="H136" s="66">
        <f t="shared" si="17"/>
        <v>0</v>
      </c>
      <c r="I136" s="66">
        <f t="shared" si="17"/>
        <v>0</v>
      </c>
      <c r="J136" s="123">
        <f t="shared" si="17"/>
        <v>1585</v>
      </c>
      <c r="K136" s="70">
        <f t="shared" si="17"/>
        <v>1420</v>
      </c>
      <c r="L136" s="66">
        <f t="shared" si="17"/>
        <v>165</v>
      </c>
      <c r="M136" s="66">
        <f t="shared" si="17"/>
        <v>0</v>
      </c>
      <c r="N136" s="123">
        <f>SUM(N76:N135)</f>
        <v>1648</v>
      </c>
      <c r="O136" s="65">
        <f t="shared" si="17"/>
        <v>171</v>
      </c>
      <c r="P136" s="68">
        <f t="shared" si="17"/>
        <v>1477</v>
      </c>
      <c r="Q136" s="70">
        <f t="shared" si="17"/>
        <v>22</v>
      </c>
      <c r="R136" s="124">
        <f>SUM(R76:R135)</f>
        <v>216</v>
      </c>
      <c r="S136" s="1377">
        <f>SUM(S76:S135)</f>
        <v>131</v>
      </c>
      <c r="T136" s="1378">
        <f>SUM(T76:T135)</f>
        <v>431</v>
      </c>
      <c r="U136" s="65">
        <f t="shared" si="17"/>
        <v>400</v>
      </c>
      <c r="V136" s="67">
        <f t="shared" si="17"/>
        <v>347</v>
      </c>
      <c r="W136" s="124">
        <f>SUM(W76:W135)</f>
        <v>3007</v>
      </c>
      <c r="X136" s="69">
        <f t="shared" ref="X136:AI136" si="18">SUM(X76:X135)</f>
        <v>7</v>
      </c>
      <c r="Y136" s="67">
        <f t="shared" si="18"/>
        <v>219</v>
      </c>
      <c r="Z136" s="124">
        <f t="shared" si="18"/>
        <v>0</v>
      </c>
      <c r="AA136" s="124">
        <f t="shared" si="18"/>
        <v>0</v>
      </c>
      <c r="AB136" s="124">
        <f t="shared" si="18"/>
        <v>1838</v>
      </c>
      <c r="AC136" s="124">
        <f t="shared" si="18"/>
        <v>0</v>
      </c>
      <c r="AD136" s="123">
        <f t="shared" si="18"/>
        <v>120</v>
      </c>
      <c r="AE136" s="70">
        <f t="shared" si="18"/>
        <v>0</v>
      </c>
      <c r="AF136" s="68">
        <f t="shared" si="18"/>
        <v>0</v>
      </c>
      <c r="AG136" s="70">
        <f t="shared" si="18"/>
        <v>4</v>
      </c>
      <c r="AH136" s="66">
        <f t="shared" si="18"/>
        <v>18</v>
      </c>
      <c r="AI136" s="124">
        <f t="shared" si="18"/>
        <v>18</v>
      </c>
    </row>
    <row r="137" spans="1:66" s="14" customFormat="1" ht="12" x14ac:dyDescent="0.2">
      <c r="A137" s="127" t="s">
        <v>128</v>
      </c>
      <c r="B137" s="128"/>
      <c r="C137" s="128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</row>
    <row r="138" spans="1:66" ht="21" x14ac:dyDescent="0.25">
      <c r="A138" s="1376" t="s">
        <v>129</v>
      </c>
      <c r="B138" s="1440" t="s">
        <v>99</v>
      </c>
      <c r="C138" s="1363" t="s">
        <v>13</v>
      </c>
      <c r="D138" s="1379" t="s">
        <v>14</v>
      </c>
      <c r="E138" s="1380" t="s">
        <v>15</v>
      </c>
      <c r="F138" s="1380" t="s">
        <v>16</v>
      </c>
      <c r="G138" s="1380" t="s">
        <v>17</v>
      </c>
      <c r="H138" s="1381" t="s">
        <v>18</v>
      </c>
      <c r="I138" s="1381" t="s">
        <v>19</v>
      </c>
      <c r="J138" s="1381" t="s">
        <v>20</v>
      </c>
      <c r="K138" s="1381" t="s">
        <v>21</v>
      </c>
      <c r="L138" s="1381" t="s">
        <v>22</v>
      </c>
      <c r="M138" s="1381" t="s">
        <v>23</v>
      </c>
      <c r="N138" s="1381" t="s">
        <v>24</v>
      </c>
      <c r="O138" s="1381" t="s">
        <v>25</v>
      </c>
      <c r="P138" s="1381" t="s">
        <v>26</v>
      </c>
      <c r="Q138" s="1381" t="s">
        <v>27</v>
      </c>
      <c r="R138" s="1381" t="s">
        <v>28</v>
      </c>
      <c r="S138" s="1382" t="s">
        <v>130</v>
      </c>
      <c r="T138" s="1383" t="s">
        <v>131</v>
      </c>
      <c r="U138" s="1383" t="s">
        <v>132</v>
      </c>
    </row>
    <row r="139" spans="1:66" x14ac:dyDescent="0.25">
      <c r="A139" s="1384" t="s">
        <v>133</v>
      </c>
      <c r="B139" s="1385">
        <f>SUM(C139:S139)</f>
        <v>0</v>
      </c>
      <c r="C139" s="1372">
        <v>0</v>
      </c>
      <c r="D139" s="1375"/>
      <c r="E139" s="1375"/>
      <c r="F139" s="1375"/>
      <c r="G139" s="1375"/>
      <c r="H139" s="1375"/>
      <c r="I139" s="1375"/>
      <c r="J139" s="1375"/>
      <c r="K139" s="1375"/>
      <c r="L139" s="1375"/>
      <c r="M139" s="1375"/>
      <c r="N139" s="1375"/>
      <c r="O139" s="1375"/>
      <c r="P139" s="1375"/>
      <c r="Q139" s="1375"/>
      <c r="R139" s="1375"/>
      <c r="S139" s="1386"/>
      <c r="T139" s="1387"/>
      <c r="U139" s="1387"/>
      <c r="V139" t="str">
        <f>BE139&amp;BF139&amp;BG139</f>
        <v/>
      </c>
      <c r="BE139" s="33" t="str">
        <f>IF(AND(B139&gt;0,T139="")," * No olvide digitar Trans Masculino. (Digite CERO si no tiene).","")</f>
        <v/>
      </c>
      <c r="BF139" s="33" t="str">
        <f>IF(AND(B139&gt;0,U139="")," * No olvide digitar Trans Femenino. (Digite CERO si no tiene).","")</f>
        <v/>
      </c>
      <c r="BG139" s="33" t="str">
        <f t="shared" ref="BG139:BG154" si="19">IF((T139+U139)&gt;B139," * Trans Masculino + Trans Femenino No puede ser Mayor al Total.","")</f>
        <v/>
      </c>
      <c r="BL139" s="34">
        <f>IF(AND(B139&gt;0,T139=""),1,0)</f>
        <v>0</v>
      </c>
      <c r="BM139" s="34">
        <f>IF(AND(B139&gt;0,U139=""),1,0)</f>
        <v>0</v>
      </c>
      <c r="BN139" s="34">
        <f t="shared" ref="BN139:BN154" si="20">IF((T139+U139)&gt;B139,1,0)</f>
        <v>0</v>
      </c>
    </row>
    <row r="140" spans="1:66" x14ac:dyDescent="0.25">
      <c r="A140" s="39" t="s">
        <v>134</v>
      </c>
      <c r="B140" s="134">
        <f t="shared" ref="B140:B152" si="21">SUM(C140:S140)</f>
        <v>137</v>
      </c>
      <c r="C140" s="36">
        <v>3</v>
      </c>
      <c r="D140" s="37">
        <v>15</v>
      </c>
      <c r="E140" s="37">
        <v>6</v>
      </c>
      <c r="F140" s="37">
        <v>6</v>
      </c>
      <c r="G140" s="37">
        <v>3</v>
      </c>
      <c r="H140" s="37">
        <v>4</v>
      </c>
      <c r="I140" s="37">
        <v>5</v>
      </c>
      <c r="J140" s="37">
        <v>3</v>
      </c>
      <c r="K140" s="37">
        <v>3</v>
      </c>
      <c r="L140" s="37">
        <v>3</v>
      </c>
      <c r="M140" s="37">
        <v>7</v>
      </c>
      <c r="N140" s="37">
        <v>16</v>
      </c>
      <c r="O140" s="37">
        <v>19</v>
      </c>
      <c r="P140" s="37">
        <v>21</v>
      </c>
      <c r="Q140" s="37">
        <v>11</v>
      </c>
      <c r="R140" s="37">
        <v>7</v>
      </c>
      <c r="S140" s="135">
        <v>5</v>
      </c>
      <c r="T140" s="38">
        <v>0</v>
      </c>
      <c r="U140" s="38">
        <v>0</v>
      </c>
      <c r="V140" t="str">
        <f t="shared" ref="V140:V154" si="22">BE140&amp;BF140&amp;BG140</f>
        <v/>
      </c>
      <c r="BE140" s="33" t="str">
        <f t="shared" ref="BE140:BE154" si="23">IF(AND(B140&gt;0,T140="")," * No olvide digitar Trans Masculino. (Digite CERO si no tiene).","")</f>
        <v/>
      </c>
      <c r="BF140" s="33" t="str">
        <f t="shared" ref="BF140:BF154" si="24">IF(AND(B140&gt;0,U140="")," * No olvide digitar Trans Femenino. (Digite CERO si no tiene).","")</f>
        <v/>
      </c>
      <c r="BG140" s="33" t="str">
        <f t="shared" si="19"/>
        <v/>
      </c>
      <c r="BL140" s="34">
        <f t="shared" ref="BL140:BL154" si="25">IF(AND(B140&gt;0,T140=""),1,0)</f>
        <v>0</v>
      </c>
      <c r="BM140" s="34">
        <f t="shared" ref="BM140:BM154" si="26">IF(AND(B140&gt;0,U140=""),1,0)</f>
        <v>0</v>
      </c>
      <c r="BN140" s="34">
        <f t="shared" si="20"/>
        <v>0</v>
      </c>
    </row>
    <row r="141" spans="1:66" x14ac:dyDescent="0.25">
      <c r="A141" s="39" t="s">
        <v>135</v>
      </c>
      <c r="B141" s="134">
        <f t="shared" si="21"/>
        <v>191</v>
      </c>
      <c r="C141" s="36">
        <v>0</v>
      </c>
      <c r="D141" s="37">
        <v>0</v>
      </c>
      <c r="E141" s="37">
        <v>0</v>
      </c>
      <c r="F141" s="37">
        <v>4</v>
      </c>
      <c r="G141" s="37">
        <v>5</v>
      </c>
      <c r="H141" s="37">
        <v>2</v>
      </c>
      <c r="I141" s="37">
        <v>7</v>
      </c>
      <c r="J141" s="37">
        <v>10</v>
      </c>
      <c r="K141" s="37">
        <v>16</v>
      </c>
      <c r="L141" s="37">
        <v>18</v>
      </c>
      <c r="M141" s="37">
        <v>24</v>
      </c>
      <c r="N141" s="37">
        <v>17</v>
      </c>
      <c r="O141" s="37">
        <v>28</v>
      </c>
      <c r="P141" s="37">
        <v>24</v>
      </c>
      <c r="Q141" s="37">
        <v>13</v>
      </c>
      <c r="R141" s="37">
        <v>14</v>
      </c>
      <c r="S141" s="135">
        <v>9</v>
      </c>
      <c r="T141" s="38">
        <v>0</v>
      </c>
      <c r="U141" s="38">
        <v>0</v>
      </c>
      <c r="V141" t="str">
        <f t="shared" si="22"/>
        <v/>
      </c>
      <c r="BE141" s="33" t="str">
        <f t="shared" si="23"/>
        <v/>
      </c>
      <c r="BF141" s="33" t="str">
        <f t="shared" si="24"/>
        <v/>
      </c>
      <c r="BG141" s="33" t="str">
        <f t="shared" si="19"/>
        <v/>
      </c>
      <c r="BL141" s="34">
        <f t="shared" si="25"/>
        <v>0</v>
      </c>
      <c r="BM141" s="34">
        <f t="shared" si="26"/>
        <v>0</v>
      </c>
      <c r="BN141" s="34">
        <f t="shared" si="20"/>
        <v>0</v>
      </c>
    </row>
    <row r="142" spans="1:66" x14ac:dyDescent="0.25">
      <c r="A142" s="39" t="s">
        <v>136</v>
      </c>
      <c r="B142" s="134">
        <f t="shared" si="21"/>
        <v>160</v>
      </c>
      <c r="C142" s="36">
        <v>0</v>
      </c>
      <c r="D142" s="37">
        <v>0</v>
      </c>
      <c r="E142" s="37">
        <v>0</v>
      </c>
      <c r="F142" s="37">
        <v>8</v>
      </c>
      <c r="G142" s="37">
        <v>16</v>
      </c>
      <c r="H142" s="37">
        <v>34</v>
      </c>
      <c r="I142" s="37">
        <v>58</v>
      </c>
      <c r="J142" s="37">
        <v>37</v>
      </c>
      <c r="K142" s="37">
        <v>7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135">
        <v>0</v>
      </c>
      <c r="T142" s="38">
        <v>0</v>
      </c>
      <c r="U142" s="38">
        <v>0</v>
      </c>
      <c r="V142" t="str">
        <f t="shared" si="22"/>
        <v/>
      </c>
      <c r="BE142" s="33" t="str">
        <f t="shared" si="23"/>
        <v/>
      </c>
      <c r="BF142" s="33" t="str">
        <f t="shared" si="24"/>
        <v/>
      </c>
      <c r="BG142" s="33" t="str">
        <f t="shared" si="19"/>
        <v/>
      </c>
      <c r="BL142" s="34">
        <f t="shared" si="25"/>
        <v>0</v>
      </c>
      <c r="BM142" s="34">
        <f t="shared" si="26"/>
        <v>0</v>
      </c>
      <c r="BN142" s="34">
        <f t="shared" si="20"/>
        <v>0</v>
      </c>
    </row>
    <row r="143" spans="1:66" x14ac:dyDescent="0.25">
      <c r="A143" s="39" t="s">
        <v>137</v>
      </c>
      <c r="B143" s="134">
        <f t="shared" si="21"/>
        <v>0</v>
      </c>
      <c r="C143" s="36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135">
        <v>0</v>
      </c>
      <c r="T143" s="38">
        <v>0</v>
      </c>
      <c r="U143" s="38">
        <v>0</v>
      </c>
      <c r="V143" t="str">
        <f t="shared" si="22"/>
        <v/>
      </c>
      <c r="BE143" s="33" t="str">
        <f t="shared" si="23"/>
        <v/>
      </c>
      <c r="BF143" s="33" t="str">
        <f t="shared" si="24"/>
        <v/>
      </c>
      <c r="BG143" s="33" t="str">
        <f t="shared" si="19"/>
        <v/>
      </c>
      <c r="BL143" s="34">
        <f t="shared" si="25"/>
        <v>0</v>
      </c>
      <c r="BM143" s="34">
        <f t="shared" si="26"/>
        <v>0</v>
      </c>
      <c r="BN143" s="34">
        <f t="shared" si="20"/>
        <v>0</v>
      </c>
    </row>
    <row r="144" spans="1:66" x14ac:dyDescent="0.25">
      <c r="A144" s="39" t="s">
        <v>138</v>
      </c>
      <c r="B144" s="134">
        <f t="shared" si="21"/>
        <v>198</v>
      </c>
      <c r="C144" s="36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1</v>
      </c>
      <c r="I144" s="37">
        <v>2</v>
      </c>
      <c r="J144" s="37">
        <v>4</v>
      </c>
      <c r="K144" s="37">
        <v>1</v>
      </c>
      <c r="L144" s="37">
        <v>6</v>
      </c>
      <c r="M144" s="37">
        <v>3</v>
      </c>
      <c r="N144" s="37">
        <v>13</v>
      </c>
      <c r="O144" s="37">
        <v>19</v>
      </c>
      <c r="P144" s="37">
        <v>36</v>
      </c>
      <c r="Q144" s="37">
        <v>38</v>
      </c>
      <c r="R144" s="37">
        <v>30</v>
      </c>
      <c r="S144" s="135">
        <v>45</v>
      </c>
      <c r="T144" s="38">
        <v>0</v>
      </c>
      <c r="U144" s="38">
        <v>0</v>
      </c>
      <c r="V144" t="str">
        <f t="shared" si="22"/>
        <v/>
      </c>
      <c r="BE144" s="33" t="str">
        <f t="shared" si="23"/>
        <v/>
      </c>
      <c r="BF144" s="33" t="str">
        <f t="shared" si="24"/>
        <v/>
      </c>
      <c r="BG144" s="33" t="str">
        <f t="shared" si="19"/>
        <v/>
      </c>
      <c r="BL144" s="34">
        <f t="shared" si="25"/>
        <v>0</v>
      </c>
      <c r="BM144" s="34">
        <f t="shared" si="26"/>
        <v>0</v>
      </c>
      <c r="BN144" s="34">
        <f t="shared" si="20"/>
        <v>0</v>
      </c>
    </row>
    <row r="145" spans="1:67" x14ac:dyDescent="0.25">
      <c r="A145" s="39" t="s">
        <v>139</v>
      </c>
      <c r="B145" s="134">
        <f t="shared" si="21"/>
        <v>165</v>
      </c>
      <c r="C145" s="36">
        <v>0</v>
      </c>
      <c r="D145" s="37">
        <v>0</v>
      </c>
      <c r="E145" s="37">
        <v>0</v>
      </c>
      <c r="F145" s="37">
        <v>1</v>
      </c>
      <c r="G145" s="37">
        <v>1</v>
      </c>
      <c r="H145" s="37">
        <v>1</v>
      </c>
      <c r="I145" s="37">
        <v>5</v>
      </c>
      <c r="J145" s="37">
        <v>4</v>
      </c>
      <c r="K145" s="37">
        <v>11</v>
      </c>
      <c r="L145" s="37">
        <v>9</v>
      </c>
      <c r="M145" s="37">
        <v>17</v>
      </c>
      <c r="N145" s="37">
        <v>25</v>
      </c>
      <c r="O145" s="37">
        <v>21</v>
      </c>
      <c r="P145" s="37">
        <v>18</v>
      </c>
      <c r="Q145" s="37">
        <v>34</v>
      </c>
      <c r="R145" s="37">
        <v>14</v>
      </c>
      <c r="S145" s="135">
        <v>4</v>
      </c>
      <c r="T145" s="38">
        <v>0</v>
      </c>
      <c r="U145" s="38">
        <v>0</v>
      </c>
      <c r="V145" t="str">
        <f t="shared" si="22"/>
        <v/>
      </c>
      <c r="BE145" s="33" t="str">
        <f t="shared" si="23"/>
        <v/>
      </c>
      <c r="BF145" s="33" t="str">
        <f t="shared" si="24"/>
        <v/>
      </c>
      <c r="BG145" s="33" t="str">
        <f t="shared" si="19"/>
        <v/>
      </c>
      <c r="BL145" s="34">
        <f t="shared" si="25"/>
        <v>0</v>
      </c>
      <c r="BM145" s="34">
        <f t="shared" si="26"/>
        <v>0</v>
      </c>
      <c r="BN145" s="34">
        <f t="shared" si="20"/>
        <v>0</v>
      </c>
    </row>
    <row r="146" spans="1:67" x14ac:dyDescent="0.25">
      <c r="A146" s="39" t="s">
        <v>140</v>
      </c>
      <c r="B146" s="134">
        <f t="shared" si="21"/>
        <v>0</v>
      </c>
      <c r="C146" s="36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135"/>
      <c r="T146" s="38">
        <v>0</v>
      </c>
      <c r="U146" s="38">
        <v>0</v>
      </c>
      <c r="V146" t="str">
        <f t="shared" si="22"/>
        <v/>
      </c>
      <c r="BE146" s="33" t="str">
        <f t="shared" si="23"/>
        <v/>
      </c>
      <c r="BF146" s="33" t="str">
        <f t="shared" si="24"/>
        <v/>
      </c>
      <c r="BG146" s="33" t="str">
        <f t="shared" si="19"/>
        <v/>
      </c>
      <c r="BL146" s="34">
        <f t="shared" si="25"/>
        <v>0</v>
      </c>
      <c r="BM146" s="34">
        <f t="shared" si="26"/>
        <v>0</v>
      </c>
      <c r="BN146" s="34">
        <f t="shared" si="20"/>
        <v>0</v>
      </c>
    </row>
    <row r="147" spans="1:67" x14ac:dyDescent="0.25">
      <c r="A147" s="39" t="s">
        <v>141</v>
      </c>
      <c r="B147" s="134">
        <f t="shared" si="21"/>
        <v>141</v>
      </c>
      <c r="C147" s="36">
        <v>0</v>
      </c>
      <c r="D147" s="37">
        <v>0</v>
      </c>
      <c r="E147" s="37">
        <v>0</v>
      </c>
      <c r="F147" s="37">
        <v>0</v>
      </c>
      <c r="G147" s="37">
        <v>3</v>
      </c>
      <c r="H147" s="37">
        <v>21</v>
      </c>
      <c r="I147" s="37">
        <v>26</v>
      </c>
      <c r="J147" s="37">
        <v>21</v>
      </c>
      <c r="K147" s="37">
        <v>22</v>
      </c>
      <c r="L147" s="37">
        <v>11</v>
      </c>
      <c r="M147" s="37">
        <v>11</v>
      </c>
      <c r="N147" s="37">
        <v>15</v>
      </c>
      <c r="O147" s="37">
        <v>7</v>
      </c>
      <c r="P147" s="37">
        <v>4</v>
      </c>
      <c r="Q147" s="37">
        <v>0</v>
      </c>
      <c r="R147" s="37">
        <v>0</v>
      </c>
      <c r="S147" s="135">
        <v>0</v>
      </c>
      <c r="T147" s="38">
        <v>0</v>
      </c>
      <c r="U147" s="38">
        <v>0</v>
      </c>
      <c r="V147" t="str">
        <f t="shared" si="22"/>
        <v/>
      </c>
      <c r="BE147" s="33" t="str">
        <f t="shared" si="23"/>
        <v/>
      </c>
      <c r="BF147" s="33" t="str">
        <f t="shared" si="24"/>
        <v/>
      </c>
      <c r="BG147" s="33" t="str">
        <f t="shared" si="19"/>
        <v/>
      </c>
      <c r="BL147" s="34">
        <f t="shared" si="25"/>
        <v>0</v>
      </c>
      <c r="BM147" s="34">
        <f t="shared" si="26"/>
        <v>0</v>
      </c>
      <c r="BN147" s="34">
        <f t="shared" si="20"/>
        <v>0</v>
      </c>
    </row>
    <row r="148" spans="1:67" x14ac:dyDescent="0.25">
      <c r="A148" s="39" t="s">
        <v>142</v>
      </c>
      <c r="B148" s="134">
        <f t="shared" si="21"/>
        <v>0</v>
      </c>
      <c r="C148" s="36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135"/>
      <c r="T148" s="38">
        <v>0</v>
      </c>
      <c r="U148" s="38">
        <v>0</v>
      </c>
      <c r="V148" t="str">
        <f t="shared" si="22"/>
        <v/>
      </c>
      <c r="BE148" s="33" t="str">
        <f t="shared" si="23"/>
        <v/>
      </c>
      <c r="BF148" s="33" t="str">
        <f t="shared" si="24"/>
        <v/>
      </c>
      <c r="BG148" s="33" t="str">
        <f t="shared" si="19"/>
        <v/>
      </c>
      <c r="BL148" s="34">
        <f t="shared" si="25"/>
        <v>0</v>
      </c>
      <c r="BM148" s="34">
        <f t="shared" si="26"/>
        <v>0</v>
      </c>
      <c r="BN148" s="34">
        <f t="shared" si="20"/>
        <v>0</v>
      </c>
    </row>
    <row r="149" spans="1:67" x14ac:dyDescent="0.25">
      <c r="A149" s="39" t="s">
        <v>143</v>
      </c>
      <c r="B149" s="134">
        <f t="shared" si="21"/>
        <v>57</v>
      </c>
      <c r="C149" s="36">
        <v>0</v>
      </c>
      <c r="D149" s="37">
        <v>20</v>
      </c>
      <c r="E149" s="37">
        <v>6</v>
      </c>
      <c r="F149" s="37">
        <v>31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135">
        <v>0</v>
      </c>
      <c r="T149" s="38">
        <v>0</v>
      </c>
      <c r="U149" s="38">
        <v>0</v>
      </c>
      <c r="V149" t="str">
        <f t="shared" si="22"/>
        <v/>
      </c>
      <c r="BE149" s="33" t="str">
        <f t="shared" si="23"/>
        <v/>
      </c>
      <c r="BF149" s="33" t="str">
        <f t="shared" si="24"/>
        <v/>
      </c>
      <c r="BG149" s="33" t="str">
        <f t="shared" si="19"/>
        <v/>
      </c>
      <c r="BL149" s="34">
        <f t="shared" si="25"/>
        <v>0</v>
      </c>
      <c r="BM149" s="34">
        <f t="shared" si="26"/>
        <v>0</v>
      </c>
      <c r="BN149" s="34">
        <f t="shared" si="20"/>
        <v>0</v>
      </c>
    </row>
    <row r="150" spans="1:67" x14ac:dyDescent="0.25">
      <c r="A150" s="39" t="s">
        <v>144</v>
      </c>
      <c r="B150" s="134">
        <f t="shared" si="21"/>
        <v>57</v>
      </c>
      <c r="C150" s="36">
        <v>41</v>
      </c>
      <c r="D150" s="37">
        <v>8</v>
      </c>
      <c r="E150" s="37">
        <v>8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/>
      <c r="P150" s="37"/>
      <c r="Q150" s="37"/>
      <c r="R150" s="37"/>
      <c r="S150" s="135"/>
      <c r="T150" s="38">
        <v>0</v>
      </c>
      <c r="U150" s="38">
        <v>0</v>
      </c>
      <c r="V150" t="str">
        <f t="shared" si="22"/>
        <v/>
      </c>
      <c r="BE150" s="33" t="str">
        <f t="shared" si="23"/>
        <v/>
      </c>
      <c r="BF150" s="33" t="str">
        <f t="shared" si="24"/>
        <v/>
      </c>
      <c r="BG150" s="33" t="str">
        <f t="shared" si="19"/>
        <v/>
      </c>
      <c r="BL150" s="34">
        <f t="shared" si="25"/>
        <v>0</v>
      </c>
      <c r="BM150" s="34">
        <f t="shared" si="26"/>
        <v>0</v>
      </c>
      <c r="BN150" s="34">
        <f t="shared" si="20"/>
        <v>0</v>
      </c>
    </row>
    <row r="151" spans="1:67" x14ac:dyDescent="0.25">
      <c r="A151" s="39" t="s">
        <v>145</v>
      </c>
      <c r="B151" s="134">
        <f t="shared" si="21"/>
        <v>12</v>
      </c>
      <c r="C151" s="36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2</v>
      </c>
      <c r="I151" s="37">
        <v>2</v>
      </c>
      <c r="J151" s="37">
        <v>2</v>
      </c>
      <c r="K151" s="37">
        <v>1</v>
      </c>
      <c r="L151" s="37">
        <v>2</v>
      </c>
      <c r="M151" s="37">
        <v>2</v>
      </c>
      <c r="N151" s="37">
        <v>1</v>
      </c>
      <c r="O151" s="37">
        <v>0</v>
      </c>
      <c r="P151" s="37">
        <v>0</v>
      </c>
      <c r="Q151" s="37">
        <v>0</v>
      </c>
      <c r="R151" s="37">
        <v>0</v>
      </c>
      <c r="S151" s="135">
        <v>0</v>
      </c>
      <c r="T151" s="38">
        <v>0</v>
      </c>
      <c r="U151" s="38">
        <v>0</v>
      </c>
      <c r="V151" t="str">
        <f t="shared" si="22"/>
        <v/>
      </c>
      <c r="BE151" s="33" t="str">
        <f t="shared" si="23"/>
        <v/>
      </c>
      <c r="BF151" s="33" t="str">
        <f t="shared" si="24"/>
        <v/>
      </c>
      <c r="BG151" s="33" t="str">
        <f t="shared" si="19"/>
        <v/>
      </c>
      <c r="BL151" s="34">
        <f t="shared" si="25"/>
        <v>0</v>
      </c>
      <c r="BM151" s="34">
        <f t="shared" si="26"/>
        <v>0</v>
      </c>
      <c r="BN151" s="34">
        <f t="shared" si="20"/>
        <v>0</v>
      </c>
    </row>
    <row r="152" spans="1:67" x14ac:dyDescent="0.25">
      <c r="A152" s="39" t="s">
        <v>146</v>
      </c>
      <c r="B152" s="134">
        <f t="shared" si="21"/>
        <v>9</v>
      </c>
      <c r="C152" s="36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3</v>
      </c>
      <c r="J152" s="37">
        <v>1</v>
      </c>
      <c r="K152" s="37">
        <v>2</v>
      </c>
      <c r="L152" s="37">
        <v>2</v>
      </c>
      <c r="M152" s="37">
        <v>1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135">
        <v>0</v>
      </c>
      <c r="T152" s="38">
        <v>0</v>
      </c>
      <c r="U152" s="38">
        <v>0</v>
      </c>
      <c r="V152" t="str">
        <f t="shared" si="22"/>
        <v/>
      </c>
      <c r="BE152" s="33" t="str">
        <f t="shared" si="23"/>
        <v/>
      </c>
      <c r="BF152" s="33" t="str">
        <f t="shared" si="24"/>
        <v/>
      </c>
      <c r="BG152" s="33" t="str">
        <f t="shared" si="19"/>
        <v/>
      </c>
      <c r="BL152" s="34">
        <f t="shared" si="25"/>
        <v>0</v>
      </c>
      <c r="BM152" s="34">
        <f t="shared" si="26"/>
        <v>0</v>
      </c>
      <c r="BN152" s="34">
        <f t="shared" si="20"/>
        <v>0</v>
      </c>
    </row>
    <row r="153" spans="1:67" x14ac:dyDescent="0.25">
      <c r="A153" s="39" t="s">
        <v>147</v>
      </c>
      <c r="B153" s="136">
        <f>SUM(C153:S153)</f>
        <v>168</v>
      </c>
      <c r="C153" s="36">
        <v>0</v>
      </c>
      <c r="D153" s="37">
        <v>0</v>
      </c>
      <c r="E153" s="37">
        <v>0</v>
      </c>
      <c r="F153" s="37">
        <v>0</v>
      </c>
      <c r="G153" s="37">
        <v>2</v>
      </c>
      <c r="H153" s="37">
        <v>12</v>
      </c>
      <c r="I153" s="37">
        <v>12</v>
      </c>
      <c r="J153" s="37">
        <v>24</v>
      </c>
      <c r="K153" s="37">
        <v>31</v>
      </c>
      <c r="L153" s="37">
        <v>16</v>
      </c>
      <c r="M153" s="37">
        <v>18</v>
      </c>
      <c r="N153" s="37">
        <v>18</v>
      </c>
      <c r="O153" s="37">
        <v>17</v>
      </c>
      <c r="P153" s="37">
        <v>9</v>
      </c>
      <c r="Q153" s="37">
        <v>6</v>
      </c>
      <c r="R153" s="37">
        <v>3</v>
      </c>
      <c r="S153" s="135">
        <v>0</v>
      </c>
      <c r="T153" s="38">
        <v>0</v>
      </c>
      <c r="U153" s="38">
        <v>0</v>
      </c>
      <c r="V153" t="str">
        <f t="shared" si="22"/>
        <v/>
      </c>
      <c r="BE153" s="33" t="str">
        <f t="shared" si="23"/>
        <v/>
      </c>
      <c r="BF153" s="33" t="str">
        <f t="shared" si="24"/>
        <v/>
      </c>
      <c r="BG153" s="33" t="str">
        <f t="shared" si="19"/>
        <v/>
      </c>
      <c r="BL153" s="34">
        <f t="shared" si="25"/>
        <v>0</v>
      </c>
      <c r="BM153" s="34">
        <f t="shared" si="26"/>
        <v>0</v>
      </c>
      <c r="BN153" s="34">
        <f t="shared" si="20"/>
        <v>0</v>
      </c>
    </row>
    <row r="154" spans="1:67" x14ac:dyDescent="0.25">
      <c r="A154" s="124" t="s">
        <v>148</v>
      </c>
      <c r="B154" s="137">
        <f>SUM(C154:S154)</f>
        <v>0</v>
      </c>
      <c r="C154" s="138">
        <v>0</v>
      </c>
      <c r="D154" s="139">
        <v>0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39">
        <v>0</v>
      </c>
      <c r="O154" s="139">
        <v>0</v>
      </c>
      <c r="P154" s="139">
        <v>0</v>
      </c>
      <c r="Q154" s="139">
        <v>0</v>
      </c>
      <c r="R154" s="139">
        <v>0</v>
      </c>
      <c r="S154" s="140">
        <v>0</v>
      </c>
      <c r="T154" s="141">
        <v>0</v>
      </c>
      <c r="U154" s="141">
        <v>0</v>
      </c>
      <c r="V154" t="str">
        <f t="shared" si="22"/>
        <v/>
      </c>
      <c r="BE154" s="33" t="str">
        <f t="shared" si="23"/>
        <v/>
      </c>
      <c r="BF154" s="33" t="str">
        <f t="shared" si="24"/>
        <v/>
      </c>
      <c r="BG154" s="33" t="str">
        <f t="shared" si="19"/>
        <v/>
      </c>
      <c r="BL154" s="34">
        <f t="shared" si="25"/>
        <v>0</v>
      </c>
      <c r="BM154" s="34">
        <f t="shared" si="26"/>
        <v>0</v>
      </c>
      <c r="BN154" s="34">
        <f t="shared" si="20"/>
        <v>0</v>
      </c>
    </row>
    <row r="155" spans="1:67" x14ac:dyDescent="0.25">
      <c r="A155" s="142" t="s">
        <v>149</v>
      </c>
      <c r="B155" s="1353">
        <f>SUM(B139:B154)</f>
        <v>1295</v>
      </c>
      <c r="C155" s="70">
        <f t="shared" ref="C155:T155" si="27">SUM(C139:C154)</f>
        <v>44</v>
      </c>
      <c r="D155" s="66">
        <f t="shared" si="27"/>
        <v>43</v>
      </c>
      <c r="E155" s="66">
        <f t="shared" si="27"/>
        <v>20</v>
      </c>
      <c r="F155" s="66">
        <f t="shared" si="27"/>
        <v>50</v>
      </c>
      <c r="G155" s="66">
        <f t="shared" si="27"/>
        <v>30</v>
      </c>
      <c r="H155" s="66">
        <f>SUM(H139:H154)</f>
        <v>77</v>
      </c>
      <c r="I155" s="66">
        <f t="shared" si="27"/>
        <v>120</v>
      </c>
      <c r="J155" s="66">
        <f t="shared" si="27"/>
        <v>106</v>
      </c>
      <c r="K155" s="66">
        <f t="shared" si="27"/>
        <v>94</v>
      </c>
      <c r="L155" s="66">
        <f t="shared" si="27"/>
        <v>67</v>
      </c>
      <c r="M155" s="66">
        <f t="shared" si="27"/>
        <v>83</v>
      </c>
      <c r="N155" s="66">
        <f t="shared" si="27"/>
        <v>105</v>
      </c>
      <c r="O155" s="66">
        <f t="shared" si="27"/>
        <v>111</v>
      </c>
      <c r="P155" s="66">
        <f t="shared" si="27"/>
        <v>112</v>
      </c>
      <c r="Q155" s="66">
        <f t="shared" si="27"/>
        <v>102</v>
      </c>
      <c r="R155" s="66">
        <f t="shared" si="27"/>
        <v>68</v>
      </c>
      <c r="S155" s="143">
        <f t="shared" si="27"/>
        <v>63</v>
      </c>
      <c r="T155" s="124">
        <f t="shared" si="27"/>
        <v>0</v>
      </c>
      <c r="U155" s="124">
        <f>SUM(U139:U154)</f>
        <v>0</v>
      </c>
    </row>
    <row r="156" spans="1:67" s="14" customFormat="1" ht="12" x14ac:dyDescent="0.2">
      <c r="A156" s="73" t="s">
        <v>150</v>
      </c>
      <c r="B156" s="144"/>
      <c r="C156" s="144"/>
      <c r="D156" s="144"/>
      <c r="E156" s="144"/>
      <c r="F156" s="144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  <c r="AF156" s="129"/>
      <c r="AG156" s="129"/>
      <c r="AH156" s="129"/>
      <c r="AI156" s="129"/>
      <c r="AJ156" s="129"/>
      <c r="AK156" s="129"/>
      <c r="AL156" s="129"/>
      <c r="AM156" s="129"/>
      <c r="AN156" s="129"/>
      <c r="AO156" s="129"/>
      <c r="AP156" s="129"/>
      <c r="AQ156" s="129"/>
    </row>
    <row r="157" spans="1:67" ht="15" customHeight="1" x14ac:dyDescent="0.25">
      <c r="A157" s="1441" t="s">
        <v>151</v>
      </c>
      <c r="B157" s="1442"/>
      <c r="C157" s="1441" t="s">
        <v>149</v>
      </c>
      <c r="D157" s="538"/>
      <c r="E157" s="1442"/>
      <c r="F157" s="1388" t="s">
        <v>152</v>
      </c>
      <c r="G157" s="1415"/>
      <c r="H157" s="1415"/>
      <c r="I157" s="1415"/>
      <c r="J157" s="1415"/>
      <c r="K157" s="1415"/>
      <c r="L157" s="1415"/>
      <c r="M157" s="1415"/>
      <c r="N157" s="1415"/>
      <c r="O157" s="1415"/>
      <c r="P157" s="1415"/>
      <c r="Q157" s="1415"/>
      <c r="R157" s="1415"/>
      <c r="S157" s="1415"/>
      <c r="T157" s="1415"/>
      <c r="U157" s="1415"/>
      <c r="V157" s="1415"/>
      <c r="W157" s="1415"/>
      <c r="X157" s="1415"/>
      <c r="Y157" s="1415"/>
      <c r="Z157" s="1415"/>
      <c r="AA157" s="1415"/>
      <c r="AB157" s="1415"/>
      <c r="AC157" s="1415"/>
      <c r="AD157" s="1415"/>
      <c r="AE157" s="1415"/>
      <c r="AF157" s="1415"/>
      <c r="AG157" s="1415"/>
      <c r="AH157" s="1415"/>
      <c r="AI157" s="1415"/>
      <c r="AJ157" s="1415"/>
      <c r="AK157" s="1415"/>
      <c r="AL157" s="1415"/>
      <c r="AM157" s="1389"/>
      <c r="AN157" s="1431" t="s">
        <v>9</v>
      </c>
      <c r="AO157" s="1431" t="s">
        <v>153</v>
      </c>
      <c r="AP157" s="1432" t="s">
        <v>154</v>
      </c>
      <c r="AQ157" s="1431" t="s">
        <v>155</v>
      </c>
    </row>
    <row r="158" spans="1:67" x14ac:dyDescent="0.25">
      <c r="A158" s="518"/>
      <c r="B158" s="519"/>
      <c r="C158" s="505"/>
      <c r="D158" s="506"/>
      <c r="E158" s="507"/>
      <c r="F158" s="1356" t="s">
        <v>13</v>
      </c>
      <c r="G158" s="1357"/>
      <c r="H158" s="1356" t="s">
        <v>14</v>
      </c>
      <c r="I158" s="1357"/>
      <c r="J158" s="1356" t="s">
        <v>15</v>
      </c>
      <c r="K158" s="1357"/>
      <c r="L158" s="1356" t="s">
        <v>16</v>
      </c>
      <c r="M158" s="1357"/>
      <c r="N158" s="1356" t="s">
        <v>17</v>
      </c>
      <c r="O158" s="1357"/>
      <c r="P158" s="1388" t="s">
        <v>18</v>
      </c>
      <c r="Q158" s="1390"/>
      <c r="R158" s="1388" t="s">
        <v>19</v>
      </c>
      <c r="S158" s="1390"/>
      <c r="T158" s="1388" t="s">
        <v>20</v>
      </c>
      <c r="U158" s="1390"/>
      <c r="V158" s="1388" t="s">
        <v>21</v>
      </c>
      <c r="W158" s="1390"/>
      <c r="X158" s="1388" t="s">
        <v>22</v>
      </c>
      <c r="Y158" s="1390"/>
      <c r="Z158" s="1388" t="s">
        <v>23</v>
      </c>
      <c r="AA158" s="1390"/>
      <c r="AB158" s="1388" t="s">
        <v>24</v>
      </c>
      <c r="AC158" s="1390"/>
      <c r="AD158" s="1388" t="s">
        <v>25</v>
      </c>
      <c r="AE158" s="1390"/>
      <c r="AF158" s="1388" t="s">
        <v>26</v>
      </c>
      <c r="AG158" s="1390"/>
      <c r="AH158" s="1388" t="s">
        <v>27</v>
      </c>
      <c r="AI158" s="1390"/>
      <c r="AJ158" s="1388" t="s">
        <v>28</v>
      </c>
      <c r="AK158" s="1390"/>
      <c r="AL158" s="1388" t="s">
        <v>29</v>
      </c>
      <c r="AM158" s="1389"/>
      <c r="AN158" s="491"/>
      <c r="AO158" s="491"/>
      <c r="AP158" s="493"/>
      <c r="AQ158" s="491"/>
    </row>
    <row r="159" spans="1:67" x14ac:dyDescent="0.25">
      <c r="A159" s="505"/>
      <c r="B159" s="507"/>
      <c r="C159" s="1391" t="s">
        <v>156</v>
      </c>
      <c r="D159" s="1381" t="s">
        <v>30</v>
      </c>
      <c r="E159" s="1392" t="s">
        <v>31</v>
      </c>
      <c r="F159" s="1363" t="s">
        <v>30</v>
      </c>
      <c r="G159" s="1443" t="s">
        <v>31</v>
      </c>
      <c r="H159" s="1363" t="s">
        <v>30</v>
      </c>
      <c r="I159" s="1443" t="s">
        <v>31</v>
      </c>
      <c r="J159" s="1363" t="s">
        <v>30</v>
      </c>
      <c r="K159" s="1443" t="s">
        <v>31</v>
      </c>
      <c r="L159" s="1363" t="s">
        <v>30</v>
      </c>
      <c r="M159" s="1443" t="s">
        <v>31</v>
      </c>
      <c r="N159" s="1363" t="s">
        <v>30</v>
      </c>
      <c r="O159" s="1443" t="s">
        <v>31</v>
      </c>
      <c r="P159" s="1363" t="s">
        <v>30</v>
      </c>
      <c r="Q159" s="1443" t="s">
        <v>31</v>
      </c>
      <c r="R159" s="1363" t="s">
        <v>30</v>
      </c>
      <c r="S159" s="1443" t="s">
        <v>31</v>
      </c>
      <c r="T159" s="1363" t="s">
        <v>30</v>
      </c>
      <c r="U159" s="1443" t="s">
        <v>31</v>
      </c>
      <c r="V159" s="1363" t="s">
        <v>30</v>
      </c>
      <c r="W159" s="1443" t="s">
        <v>31</v>
      </c>
      <c r="X159" s="1363" t="s">
        <v>30</v>
      </c>
      <c r="Y159" s="1443" t="s">
        <v>31</v>
      </c>
      <c r="Z159" s="1363" t="s">
        <v>30</v>
      </c>
      <c r="AA159" s="1443" t="s">
        <v>31</v>
      </c>
      <c r="AB159" s="1363" t="s">
        <v>30</v>
      </c>
      <c r="AC159" s="1443" t="s">
        <v>31</v>
      </c>
      <c r="AD159" s="1363" t="s">
        <v>30</v>
      </c>
      <c r="AE159" s="1443" t="s">
        <v>31</v>
      </c>
      <c r="AF159" s="1363" t="s">
        <v>30</v>
      </c>
      <c r="AG159" s="1443" t="s">
        <v>31</v>
      </c>
      <c r="AH159" s="1363" t="s">
        <v>30</v>
      </c>
      <c r="AI159" s="1443" t="s">
        <v>31</v>
      </c>
      <c r="AJ159" s="1363" t="s">
        <v>30</v>
      </c>
      <c r="AK159" s="1443" t="s">
        <v>31</v>
      </c>
      <c r="AL159" s="1363" t="s">
        <v>30</v>
      </c>
      <c r="AM159" s="1444" t="s">
        <v>31</v>
      </c>
      <c r="AN159" s="495"/>
      <c r="AO159" s="495"/>
      <c r="AP159" s="494"/>
      <c r="AQ159" s="495"/>
    </row>
    <row r="160" spans="1:67" x14ac:dyDescent="0.25">
      <c r="A160" s="1445" t="s">
        <v>157</v>
      </c>
      <c r="B160" s="1446"/>
      <c r="C160" s="1393">
        <f>SUM(D160+E160)</f>
        <v>1156</v>
      </c>
      <c r="D160" s="1421">
        <f>SUM(F160+H160+J160+L160+N160+P160+R160+T160+V160+X160+Z160+AB160+AD160+AF160+AH160+AJ160+AL160)</f>
        <v>536</v>
      </c>
      <c r="E160" s="1447">
        <f>SUM(G160+I160+K160+M160+O160+Q160+S160+U160+W160+Y160+AA160+AC160+AE160+AG160+AI160+AK160+AM160)</f>
        <v>620</v>
      </c>
      <c r="F160" s="1426">
        <v>6</v>
      </c>
      <c r="G160" s="1428">
        <v>1</v>
      </c>
      <c r="H160" s="1426">
        <v>4</v>
      </c>
      <c r="I160" s="1428">
        <v>1</v>
      </c>
      <c r="J160" s="1426">
        <v>8</v>
      </c>
      <c r="K160" s="1425">
        <v>2</v>
      </c>
      <c r="L160" s="1426">
        <v>16</v>
      </c>
      <c r="M160" s="1425">
        <v>6</v>
      </c>
      <c r="N160" s="1426">
        <v>5</v>
      </c>
      <c r="O160" s="1425">
        <v>10</v>
      </c>
      <c r="P160" s="1426">
        <v>3</v>
      </c>
      <c r="Q160" s="1425">
        <v>13</v>
      </c>
      <c r="R160" s="1426">
        <v>14</v>
      </c>
      <c r="S160" s="1425">
        <v>17</v>
      </c>
      <c r="T160" s="1426">
        <v>3</v>
      </c>
      <c r="U160" s="1425">
        <v>21</v>
      </c>
      <c r="V160" s="1426">
        <v>16</v>
      </c>
      <c r="W160" s="1425">
        <v>29</v>
      </c>
      <c r="X160" s="1426">
        <v>13</v>
      </c>
      <c r="Y160" s="1425">
        <v>42</v>
      </c>
      <c r="Z160" s="1426">
        <v>21</v>
      </c>
      <c r="AA160" s="1425">
        <v>47</v>
      </c>
      <c r="AB160" s="1426">
        <v>44</v>
      </c>
      <c r="AC160" s="1425">
        <v>43</v>
      </c>
      <c r="AD160" s="1426">
        <v>61</v>
      </c>
      <c r="AE160" s="1425">
        <v>60</v>
      </c>
      <c r="AF160" s="1426">
        <v>77</v>
      </c>
      <c r="AG160" s="1425">
        <v>81</v>
      </c>
      <c r="AH160" s="1426">
        <v>79</v>
      </c>
      <c r="AI160" s="1425">
        <v>93</v>
      </c>
      <c r="AJ160" s="1426">
        <v>93</v>
      </c>
      <c r="AK160" s="1425">
        <v>94</v>
      </c>
      <c r="AL160" s="1427">
        <v>73</v>
      </c>
      <c r="AM160" s="1422">
        <v>60</v>
      </c>
      <c r="AN160" s="1428">
        <v>1156</v>
      </c>
      <c r="AO160" s="1429">
        <v>284</v>
      </c>
      <c r="AP160" s="1429">
        <v>0</v>
      </c>
      <c r="AQ160" s="1428">
        <v>0</v>
      </c>
      <c r="AR160" t="str">
        <f>BE160&amp;BF160&amp;BG160&amp;BH160&amp;BI160</f>
        <v/>
      </c>
      <c r="BE160" s="151" t="str">
        <f>IF(AND(C160&gt;0,AN160="")," * No olvide digitar la variable Beneficiarios. Digite Cero si no tiene.",IF(AN160&gt;C160," *   La variable Beneficiarios No puede ser mayor al Total.",""))</f>
        <v/>
      </c>
      <c r="BF160" s="151" t="str">
        <f>IF(AND(C160&gt;0,AO160="")," * No olvide digitar la variable Total de Controles. Digite Cero si no tiene.",IF(AO160&gt;C160,"  * La variable Total de Controles No puede ser mayor al Total.",""))</f>
        <v/>
      </c>
      <c r="BG160" s="151" t="str">
        <f>IF(AND(C160&gt;0,AP160="")," * No olvide digitar la variable Pueblos Originarios. Digite Cero si no tiene.",IF(AP160&gt;C160," *  * La variable Pueblos Originarios No puede ser mayor al Total.",""))</f>
        <v/>
      </c>
      <c r="BH160" s="151" t="str">
        <f>IF(AND(C160&gt;0,AQ160="")," * No olvide digitar la variable Migrantes. Digite Cero si no tiene.",IF(AQ160&gt;C160," *  * La variable Migrantes No puede ser mayor al Total.",""))</f>
        <v/>
      </c>
      <c r="BI160" s="152"/>
      <c r="BJ160" s="152"/>
      <c r="BL160" s="34">
        <f>IF(AND(C160&gt;0,AN160=""),1,IF(AN160&gt;C160,1,0))</f>
        <v>0</v>
      </c>
      <c r="BM160" s="34">
        <f>IF(AND(C160&gt;0,AO160=""),1,IF(AO160&gt;C160,1,0))</f>
        <v>0</v>
      </c>
      <c r="BN160" s="34">
        <f>IF(AND(C160&gt;0,AP160=""),1,IF(AP160&gt;C160,1,0))</f>
        <v>0</v>
      </c>
      <c r="BO160" s="34">
        <f>IF(AND(C160&gt;0,AQ160=""),1,IF(AQ160&gt;C160,1,0))</f>
        <v>0</v>
      </c>
    </row>
    <row r="161" spans="1:71" x14ac:dyDescent="0.25">
      <c r="A161" s="1432" t="s">
        <v>158</v>
      </c>
      <c r="B161" s="1384" t="s">
        <v>159</v>
      </c>
      <c r="C161" s="153">
        <f>SUM(D161:E161)</f>
        <v>146</v>
      </c>
      <c r="D161" s="1394"/>
      <c r="E161" s="1395">
        <f>SUM(K161+M161+O161+Q161+S161+U161+W161+Y161+AA161+AC161+AE161+AG161+AI161+AK161+AM161)</f>
        <v>146</v>
      </c>
      <c r="F161" s="1396"/>
      <c r="G161" s="1397"/>
      <c r="H161" s="1396"/>
      <c r="I161" s="1397"/>
      <c r="J161" s="1396"/>
      <c r="K161" s="1373">
        <v>1</v>
      </c>
      <c r="L161" s="1396"/>
      <c r="M161" s="1373">
        <v>6</v>
      </c>
      <c r="N161" s="1396"/>
      <c r="O161" s="1373">
        <v>15</v>
      </c>
      <c r="P161" s="1396"/>
      <c r="Q161" s="1373">
        <v>31</v>
      </c>
      <c r="R161" s="1396"/>
      <c r="S161" s="1373">
        <v>52</v>
      </c>
      <c r="T161" s="1396"/>
      <c r="U161" s="1373">
        <v>35</v>
      </c>
      <c r="V161" s="1396"/>
      <c r="W161" s="1373">
        <v>6</v>
      </c>
      <c r="X161" s="1396"/>
      <c r="Y161" s="1373"/>
      <c r="Z161" s="1396"/>
      <c r="AA161" s="1373"/>
      <c r="AB161" s="1396"/>
      <c r="AC161" s="1373"/>
      <c r="AD161" s="1396"/>
      <c r="AE161" s="1373"/>
      <c r="AF161" s="1396"/>
      <c r="AG161" s="1373"/>
      <c r="AH161" s="1396"/>
      <c r="AI161" s="1373"/>
      <c r="AJ161" s="1396"/>
      <c r="AK161" s="1373"/>
      <c r="AL161" s="1396"/>
      <c r="AM161" s="1386"/>
      <c r="AN161" s="1387">
        <v>146</v>
      </c>
      <c r="AO161" s="1398">
        <v>0</v>
      </c>
      <c r="AP161" s="1398">
        <v>0</v>
      </c>
      <c r="AQ161" s="1387">
        <v>0</v>
      </c>
      <c r="AR161" t="str">
        <f t="shared" ref="AR161:AR170" si="28">BE161&amp;BF161&amp;BG161&amp;BH161&amp;BI161</f>
        <v/>
      </c>
      <c r="BE161" s="151" t="str">
        <f t="shared" ref="BE161:BE170" si="29">IF(AND(C161&gt;0,AN161="")," * No olvide digitar la variable Beneficiarios. Digite Cero si no tiene.",IF(AN161&gt;C161," *   La variable Beneficiarios No puede ser mayor al Total.",""))</f>
        <v/>
      </c>
      <c r="BF161" s="151" t="str">
        <f t="shared" ref="BF161:BF170" si="30">IF(AND(C161&gt;0,AO161="")," * No olvide digitar la variable Total de Controles. Digite Cero si no tiene.",IF(AO161&gt;C161,"  * La variable Total de Controles No puede ser mayor al Total.",""))</f>
        <v/>
      </c>
      <c r="BG161" s="151" t="str">
        <f t="shared" ref="BG161:BG170" si="31">IF(AND(C161&gt;0,AP161="")," * No olvide digitar la variable Pueblos Originarios. Digite Cero si no tiene.",IF(AP161&gt;C161," *  * La variable Pueblos Originarios No puede ser mayor al Total.",""))</f>
        <v/>
      </c>
      <c r="BH161" s="151" t="str">
        <f t="shared" ref="BH161:BH170" si="32">IF(AND(C161&gt;0,AQ161="")," * No olvide digitar la variable Migrantes. Digite Cero si no tiene.",IF(AQ161&gt;C161," *  * La variable Migrantes No puede ser mayor al Total.",""))</f>
        <v/>
      </c>
      <c r="BI161" s="152"/>
      <c r="BJ161" s="152"/>
      <c r="BL161" s="34">
        <f t="shared" ref="BL161:BL170" si="33">IF(AND(C161&gt;0,AN161=""),1,IF(AN161&gt;C161,1,0))</f>
        <v>0</v>
      </c>
      <c r="BM161" s="34">
        <f t="shared" ref="BM161:BM170" si="34">IF(AND(C161&gt;0,AO161=""),1,IF(AO161&gt;C161,1,0))</f>
        <v>0</v>
      </c>
      <c r="BN161" s="34">
        <f t="shared" ref="BN161:BN170" si="35">IF(AND(C161&gt;0,AP161=""),1,IF(AP161&gt;C161,1,0))</f>
        <v>0</v>
      </c>
      <c r="BO161" s="34">
        <f t="shared" ref="BO161:BO170" si="36">IF(AND(C161&gt;0,AQ161=""),1,IF(AQ161&gt;C161,1,0))</f>
        <v>0</v>
      </c>
    </row>
    <row r="162" spans="1:71" x14ac:dyDescent="0.25">
      <c r="A162" s="493"/>
      <c r="B162" s="39" t="s">
        <v>160</v>
      </c>
      <c r="C162" s="153">
        <f>SUM(D162:E162)</f>
        <v>0</v>
      </c>
      <c r="D162" s="156"/>
      <c r="E162" s="157">
        <f>SUM(K162+M162+O162+Q162+S162+U162+W162+Y162+AA162+AC162+AE162+AG162+AI162+AK162+AM162)</f>
        <v>0</v>
      </c>
      <c r="F162" s="158"/>
      <c r="G162" s="159"/>
      <c r="H162" s="158"/>
      <c r="I162" s="159"/>
      <c r="J162" s="158"/>
      <c r="K162" s="28"/>
      <c r="L162" s="158"/>
      <c r="M162" s="28"/>
      <c r="N162" s="158"/>
      <c r="O162" s="28"/>
      <c r="P162" s="158"/>
      <c r="Q162" s="28"/>
      <c r="R162" s="158"/>
      <c r="S162" s="28"/>
      <c r="T162" s="158"/>
      <c r="U162" s="28"/>
      <c r="V162" s="158"/>
      <c r="W162" s="28"/>
      <c r="X162" s="158"/>
      <c r="Y162" s="28"/>
      <c r="Z162" s="158"/>
      <c r="AA162" s="28"/>
      <c r="AB162" s="158"/>
      <c r="AC162" s="28"/>
      <c r="AD162" s="158"/>
      <c r="AE162" s="28"/>
      <c r="AF162" s="158"/>
      <c r="AG162" s="28"/>
      <c r="AH162" s="158"/>
      <c r="AI162" s="28"/>
      <c r="AJ162" s="158"/>
      <c r="AK162" s="28"/>
      <c r="AL162" s="160"/>
      <c r="AM162" s="161"/>
      <c r="AN162" s="26">
        <v>0</v>
      </c>
      <c r="AO162" s="162"/>
      <c r="AP162" s="162"/>
      <c r="AQ162" s="26"/>
      <c r="AR162" t="str">
        <f t="shared" si="28"/>
        <v/>
      </c>
      <c r="BE162" s="151" t="str">
        <f t="shared" si="29"/>
        <v/>
      </c>
      <c r="BF162" s="151" t="str">
        <f t="shared" si="30"/>
        <v/>
      </c>
      <c r="BG162" s="151" t="str">
        <f t="shared" si="31"/>
        <v/>
      </c>
      <c r="BH162" s="151" t="str">
        <f t="shared" si="32"/>
        <v/>
      </c>
      <c r="BI162" s="152"/>
      <c r="BJ162" s="152"/>
      <c r="BL162" s="34">
        <f t="shared" si="33"/>
        <v>0</v>
      </c>
      <c r="BM162" s="34">
        <f t="shared" si="34"/>
        <v>0</v>
      </c>
      <c r="BN162" s="34">
        <f t="shared" si="35"/>
        <v>0</v>
      </c>
      <c r="BO162" s="34">
        <f t="shared" si="36"/>
        <v>0</v>
      </c>
    </row>
    <row r="163" spans="1:71" x14ac:dyDescent="0.25">
      <c r="A163" s="493"/>
      <c r="B163" s="163" t="s">
        <v>161</v>
      </c>
      <c r="C163" s="164">
        <f t="shared" ref="C163:C170" si="37">SUM(D163+E163)</f>
        <v>428</v>
      </c>
      <c r="D163" s="165">
        <f>SUM(F163+H163+J163+L163+N163+P163+R163+T163+V163+X163+Z163+AB163+AD163+AF163+AH163+AJ163+AL163)</f>
        <v>177</v>
      </c>
      <c r="E163" s="166">
        <f>SUM(G163+I163+K163+M163+O163+Q163+S163+U163+W163+Y163+AA163+AC163+AE163+AG163+AI163+AK163+AM163)</f>
        <v>251</v>
      </c>
      <c r="F163" s="36">
        <v>0</v>
      </c>
      <c r="G163" s="32">
        <v>0</v>
      </c>
      <c r="H163" s="36">
        <v>0</v>
      </c>
      <c r="I163" s="32">
        <v>2</v>
      </c>
      <c r="J163" s="36">
        <v>0</v>
      </c>
      <c r="K163" s="32">
        <v>0</v>
      </c>
      <c r="L163" s="36">
        <v>0</v>
      </c>
      <c r="M163" s="32">
        <v>0</v>
      </c>
      <c r="N163" s="36">
        <v>14</v>
      </c>
      <c r="O163" s="32">
        <v>12</v>
      </c>
      <c r="P163" s="36">
        <v>11</v>
      </c>
      <c r="Q163" s="32">
        <v>31</v>
      </c>
      <c r="R163" s="36">
        <v>23</v>
      </c>
      <c r="S163" s="32">
        <v>40</v>
      </c>
      <c r="T163" s="36">
        <v>29</v>
      </c>
      <c r="U163" s="32">
        <v>40</v>
      </c>
      <c r="V163" s="36">
        <v>27</v>
      </c>
      <c r="W163" s="32">
        <v>36</v>
      </c>
      <c r="X163" s="36">
        <v>24</v>
      </c>
      <c r="Y163" s="32">
        <v>26</v>
      </c>
      <c r="Z163" s="36">
        <v>21</v>
      </c>
      <c r="AA163" s="32">
        <v>14</v>
      </c>
      <c r="AB163" s="36">
        <v>14</v>
      </c>
      <c r="AC163" s="32">
        <v>17</v>
      </c>
      <c r="AD163" s="36">
        <v>6</v>
      </c>
      <c r="AE163" s="32">
        <v>18</v>
      </c>
      <c r="AF163" s="36">
        <v>3</v>
      </c>
      <c r="AG163" s="32">
        <v>10</v>
      </c>
      <c r="AH163" s="36">
        <v>3</v>
      </c>
      <c r="AI163" s="32">
        <v>4</v>
      </c>
      <c r="AJ163" s="36">
        <v>1</v>
      </c>
      <c r="AK163" s="32">
        <v>1</v>
      </c>
      <c r="AL163" s="31">
        <v>1</v>
      </c>
      <c r="AM163" s="135">
        <v>0</v>
      </c>
      <c r="AN163" s="38">
        <v>428</v>
      </c>
      <c r="AO163" s="113">
        <v>191</v>
      </c>
      <c r="AP163" s="113">
        <v>0</v>
      </c>
      <c r="AQ163" s="38">
        <v>0</v>
      </c>
      <c r="AR163" t="str">
        <f t="shared" si="28"/>
        <v/>
      </c>
      <c r="BE163" s="151" t="str">
        <f t="shared" si="29"/>
        <v/>
      </c>
      <c r="BF163" s="151" t="str">
        <f t="shared" si="30"/>
        <v/>
      </c>
      <c r="BG163" s="151" t="str">
        <f t="shared" si="31"/>
        <v/>
      </c>
      <c r="BH163" s="151" t="str">
        <f t="shared" si="32"/>
        <v/>
      </c>
      <c r="BI163" s="152"/>
      <c r="BJ163" s="152"/>
      <c r="BL163" s="34">
        <f t="shared" si="33"/>
        <v>0</v>
      </c>
      <c r="BM163" s="34">
        <f t="shared" si="34"/>
        <v>0</v>
      </c>
      <c r="BN163" s="34">
        <f t="shared" si="35"/>
        <v>0</v>
      </c>
      <c r="BO163" s="34">
        <f t="shared" si="36"/>
        <v>0</v>
      </c>
    </row>
    <row r="164" spans="1:71" x14ac:dyDescent="0.25">
      <c r="A164" s="494"/>
      <c r="B164" s="167" t="s">
        <v>162</v>
      </c>
      <c r="C164" s="168">
        <f t="shared" si="37"/>
        <v>0</v>
      </c>
      <c r="D164" s="169">
        <f>SUM(N164+P164+R164+T164+V164+X164+Z164+AB164)</f>
        <v>0</v>
      </c>
      <c r="E164" s="170">
        <f>SUM(O164+Q164+S164+U164+W164+Y164+AA164+AC164)</f>
        <v>0</v>
      </c>
      <c r="F164" s="171"/>
      <c r="G164" s="172"/>
      <c r="H164" s="171"/>
      <c r="I164" s="172"/>
      <c r="J164" s="171"/>
      <c r="K164" s="172"/>
      <c r="L164" s="171"/>
      <c r="M164" s="172"/>
      <c r="N164" s="55"/>
      <c r="O164" s="57"/>
      <c r="P164" s="55"/>
      <c r="Q164" s="57"/>
      <c r="R164" s="55"/>
      <c r="S164" s="57"/>
      <c r="T164" s="55"/>
      <c r="U164" s="57"/>
      <c r="V164" s="55"/>
      <c r="W164" s="57"/>
      <c r="X164" s="55"/>
      <c r="Y164" s="57"/>
      <c r="Z164" s="55"/>
      <c r="AA164" s="58"/>
      <c r="AB164" s="55"/>
      <c r="AC164" s="57"/>
      <c r="AD164" s="171"/>
      <c r="AE164" s="172"/>
      <c r="AF164" s="171"/>
      <c r="AG164" s="172"/>
      <c r="AH164" s="171"/>
      <c r="AI164" s="172"/>
      <c r="AJ164" s="171"/>
      <c r="AK164" s="172"/>
      <c r="AL164" s="171"/>
      <c r="AM164" s="173"/>
      <c r="AN164" s="58">
        <v>0</v>
      </c>
      <c r="AO164" s="174"/>
      <c r="AP164" s="174"/>
      <c r="AQ164" s="58"/>
      <c r="AR164" t="str">
        <f t="shared" si="28"/>
        <v/>
      </c>
      <c r="BE164" s="151" t="str">
        <f t="shared" si="29"/>
        <v/>
      </c>
      <c r="BF164" s="151" t="str">
        <f t="shared" si="30"/>
        <v/>
      </c>
      <c r="BG164" s="151" t="str">
        <f t="shared" si="31"/>
        <v/>
      </c>
      <c r="BH164" s="151" t="str">
        <f t="shared" si="32"/>
        <v/>
      </c>
      <c r="BI164" s="152"/>
      <c r="BJ164" s="152"/>
      <c r="BL164" s="34">
        <f t="shared" si="33"/>
        <v>0</v>
      </c>
      <c r="BM164" s="34">
        <f t="shared" si="34"/>
        <v>0</v>
      </c>
      <c r="BN164" s="34">
        <f t="shared" si="35"/>
        <v>0</v>
      </c>
      <c r="BO164" s="34">
        <f t="shared" si="36"/>
        <v>0</v>
      </c>
    </row>
    <row r="165" spans="1:71" x14ac:dyDescent="0.25">
      <c r="A165" s="1399" t="s">
        <v>163</v>
      </c>
      <c r="B165" s="1400"/>
      <c r="C165" s="175">
        <f t="shared" si="37"/>
        <v>517</v>
      </c>
      <c r="D165" s="176">
        <f t="shared" ref="D165:E170" si="38">SUM(F165+H165+J165+L165+N165+P165+R165+T165+V165+X165+Z165+AB165+AD165+AF165+AH165+AJ165+AL165)</f>
        <v>208</v>
      </c>
      <c r="E165" s="177">
        <f t="shared" si="38"/>
        <v>309</v>
      </c>
      <c r="F165" s="27">
        <v>40</v>
      </c>
      <c r="G165" s="26">
        <v>28</v>
      </c>
      <c r="H165" s="27">
        <v>14</v>
      </c>
      <c r="I165" s="26">
        <v>6</v>
      </c>
      <c r="J165" s="27">
        <v>10</v>
      </c>
      <c r="K165" s="28">
        <v>12</v>
      </c>
      <c r="L165" s="27">
        <v>9</v>
      </c>
      <c r="M165" s="28">
        <v>4</v>
      </c>
      <c r="N165" s="27">
        <v>4</v>
      </c>
      <c r="O165" s="28">
        <v>2</v>
      </c>
      <c r="P165" s="27">
        <v>3</v>
      </c>
      <c r="Q165" s="28">
        <v>7</v>
      </c>
      <c r="R165" s="27">
        <v>4</v>
      </c>
      <c r="S165" s="28">
        <v>9</v>
      </c>
      <c r="T165" s="27">
        <v>4</v>
      </c>
      <c r="U165" s="28">
        <v>29</v>
      </c>
      <c r="V165" s="27">
        <v>6</v>
      </c>
      <c r="W165" s="28">
        <v>15</v>
      </c>
      <c r="X165" s="27">
        <v>2</v>
      </c>
      <c r="Y165" s="28">
        <v>25</v>
      </c>
      <c r="Z165" s="27">
        <v>12</v>
      </c>
      <c r="AA165" s="28">
        <v>20</v>
      </c>
      <c r="AB165" s="27">
        <v>3</v>
      </c>
      <c r="AC165" s="28">
        <v>26</v>
      </c>
      <c r="AD165" s="27">
        <v>9</v>
      </c>
      <c r="AE165" s="28">
        <v>26</v>
      </c>
      <c r="AF165" s="27">
        <v>20</v>
      </c>
      <c r="AG165" s="28">
        <v>26</v>
      </c>
      <c r="AH165" s="27">
        <v>11</v>
      </c>
      <c r="AI165" s="26">
        <v>27</v>
      </c>
      <c r="AJ165" s="27">
        <v>26</v>
      </c>
      <c r="AK165" s="26">
        <v>17</v>
      </c>
      <c r="AL165" s="51">
        <v>31</v>
      </c>
      <c r="AM165" s="161">
        <v>30</v>
      </c>
      <c r="AN165" s="26">
        <v>517</v>
      </c>
      <c r="AO165" s="162">
        <v>450</v>
      </c>
      <c r="AP165" s="162">
        <v>0</v>
      </c>
      <c r="AQ165" s="26">
        <v>0</v>
      </c>
      <c r="AR165" t="str">
        <f t="shared" si="28"/>
        <v/>
      </c>
      <c r="BE165" s="151" t="str">
        <f t="shared" si="29"/>
        <v/>
      </c>
      <c r="BF165" s="151" t="str">
        <f t="shared" si="30"/>
        <v/>
      </c>
      <c r="BG165" s="151" t="str">
        <f t="shared" si="31"/>
        <v/>
      </c>
      <c r="BH165" s="151" t="str">
        <f t="shared" si="32"/>
        <v/>
      </c>
      <c r="BI165" s="152"/>
      <c r="BJ165" s="152"/>
      <c r="BL165" s="34">
        <f t="shared" si="33"/>
        <v>0</v>
      </c>
      <c r="BM165" s="34">
        <f t="shared" si="34"/>
        <v>0</v>
      </c>
      <c r="BN165" s="34">
        <f t="shared" si="35"/>
        <v>0</v>
      </c>
      <c r="BO165" s="34">
        <f t="shared" si="36"/>
        <v>0</v>
      </c>
    </row>
    <row r="166" spans="1:71" x14ac:dyDescent="0.25">
      <c r="A166" s="511" t="s">
        <v>164</v>
      </c>
      <c r="B166" s="512"/>
      <c r="C166" s="178">
        <f t="shared" si="37"/>
        <v>130</v>
      </c>
      <c r="D166" s="165">
        <f t="shared" si="38"/>
        <v>29</v>
      </c>
      <c r="E166" s="166">
        <f t="shared" si="38"/>
        <v>101</v>
      </c>
      <c r="F166" s="36">
        <v>0</v>
      </c>
      <c r="G166" s="38">
        <v>0</v>
      </c>
      <c r="H166" s="36">
        <v>0</v>
      </c>
      <c r="I166" s="38">
        <v>0</v>
      </c>
      <c r="J166" s="36">
        <v>0</v>
      </c>
      <c r="K166" s="32">
        <v>0</v>
      </c>
      <c r="L166" s="36">
        <v>0</v>
      </c>
      <c r="M166" s="32">
        <v>0</v>
      </c>
      <c r="N166" s="36">
        <v>2</v>
      </c>
      <c r="O166" s="32">
        <v>2</v>
      </c>
      <c r="P166" s="36">
        <v>1</v>
      </c>
      <c r="Q166" s="32">
        <v>7</v>
      </c>
      <c r="R166" s="36">
        <v>0</v>
      </c>
      <c r="S166" s="32">
        <v>6</v>
      </c>
      <c r="T166" s="36">
        <v>0</v>
      </c>
      <c r="U166" s="32">
        <v>13</v>
      </c>
      <c r="V166" s="36">
        <v>0</v>
      </c>
      <c r="W166" s="32">
        <v>7</v>
      </c>
      <c r="X166" s="36">
        <v>0</v>
      </c>
      <c r="Y166" s="32">
        <v>7</v>
      </c>
      <c r="Z166" s="36">
        <v>4</v>
      </c>
      <c r="AA166" s="32">
        <v>11</v>
      </c>
      <c r="AB166" s="36">
        <v>2</v>
      </c>
      <c r="AC166" s="38">
        <v>12</v>
      </c>
      <c r="AD166" s="36">
        <v>3</v>
      </c>
      <c r="AE166" s="38">
        <v>4</v>
      </c>
      <c r="AF166" s="36">
        <v>6</v>
      </c>
      <c r="AG166" s="38">
        <v>7</v>
      </c>
      <c r="AH166" s="36">
        <v>4</v>
      </c>
      <c r="AI166" s="38">
        <v>18</v>
      </c>
      <c r="AJ166" s="36">
        <v>4</v>
      </c>
      <c r="AK166" s="38">
        <v>1</v>
      </c>
      <c r="AL166" s="31">
        <v>3</v>
      </c>
      <c r="AM166" s="135">
        <v>6</v>
      </c>
      <c r="AN166" s="38">
        <v>130</v>
      </c>
      <c r="AO166" s="113">
        <v>82</v>
      </c>
      <c r="AP166" s="113">
        <v>0</v>
      </c>
      <c r="AQ166" s="38">
        <v>0</v>
      </c>
      <c r="AR166" t="str">
        <f t="shared" si="28"/>
        <v/>
      </c>
      <c r="BE166" s="151" t="str">
        <f t="shared" si="29"/>
        <v/>
      </c>
      <c r="BF166" s="151" t="str">
        <f t="shared" si="30"/>
        <v/>
      </c>
      <c r="BG166" s="151" t="str">
        <f t="shared" si="31"/>
        <v/>
      </c>
      <c r="BH166" s="151" t="str">
        <f t="shared" si="32"/>
        <v/>
      </c>
      <c r="BI166" s="152"/>
      <c r="BJ166" s="152"/>
      <c r="BL166" s="34">
        <f t="shared" si="33"/>
        <v>0</v>
      </c>
      <c r="BM166" s="34">
        <f t="shared" si="34"/>
        <v>0</v>
      </c>
      <c r="BN166" s="34">
        <f t="shared" si="35"/>
        <v>0</v>
      </c>
      <c r="BO166" s="34">
        <f t="shared" si="36"/>
        <v>0</v>
      </c>
    </row>
    <row r="167" spans="1:71" x14ac:dyDescent="0.25">
      <c r="A167" s="513" t="s">
        <v>165</v>
      </c>
      <c r="B167" s="514"/>
      <c r="C167" s="179">
        <f t="shared" si="37"/>
        <v>41</v>
      </c>
      <c r="D167" s="180">
        <f t="shared" si="38"/>
        <v>23</v>
      </c>
      <c r="E167" s="166">
        <f t="shared" si="38"/>
        <v>18</v>
      </c>
      <c r="F167" s="36">
        <v>16</v>
      </c>
      <c r="G167" s="38">
        <v>6</v>
      </c>
      <c r="H167" s="36">
        <v>0</v>
      </c>
      <c r="I167" s="38">
        <v>3</v>
      </c>
      <c r="J167" s="36">
        <v>0</v>
      </c>
      <c r="K167" s="32">
        <v>0</v>
      </c>
      <c r="L167" s="36">
        <v>0</v>
      </c>
      <c r="M167" s="32">
        <v>0</v>
      </c>
      <c r="N167" s="36">
        <v>0</v>
      </c>
      <c r="O167" s="32">
        <v>0</v>
      </c>
      <c r="P167" s="36">
        <v>0</v>
      </c>
      <c r="Q167" s="32">
        <v>0</v>
      </c>
      <c r="R167" s="36">
        <v>0</v>
      </c>
      <c r="S167" s="32">
        <v>0</v>
      </c>
      <c r="T167" s="36">
        <v>0</v>
      </c>
      <c r="U167" s="32">
        <v>0</v>
      </c>
      <c r="V167" s="36">
        <v>0</v>
      </c>
      <c r="W167" s="32">
        <v>0</v>
      </c>
      <c r="X167" s="36">
        <v>0</v>
      </c>
      <c r="Y167" s="32">
        <v>0</v>
      </c>
      <c r="Z167" s="36">
        <v>0</v>
      </c>
      <c r="AA167" s="32">
        <v>0</v>
      </c>
      <c r="AB167" s="36">
        <v>0</v>
      </c>
      <c r="AC167" s="38">
        <v>0</v>
      </c>
      <c r="AD167" s="36">
        <v>0</v>
      </c>
      <c r="AE167" s="38">
        <v>0</v>
      </c>
      <c r="AF167" s="36">
        <v>0</v>
      </c>
      <c r="AG167" s="38">
        <v>0</v>
      </c>
      <c r="AH167" s="36">
        <v>5</v>
      </c>
      <c r="AI167" s="38">
        <v>3</v>
      </c>
      <c r="AJ167" s="36">
        <v>1</v>
      </c>
      <c r="AK167" s="38">
        <v>6</v>
      </c>
      <c r="AL167" s="31">
        <v>1</v>
      </c>
      <c r="AM167" s="135">
        <v>0</v>
      </c>
      <c r="AN167" s="38">
        <v>41</v>
      </c>
      <c r="AO167" s="113">
        <v>22</v>
      </c>
      <c r="AP167" s="113">
        <v>0</v>
      </c>
      <c r="AQ167" s="38">
        <v>0</v>
      </c>
      <c r="AR167" t="str">
        <f t="shared" si="28"/>
        <v/>
      </c>
      <c r="BE167" s="151" t="str">
        <f t="shared" si="29"/>
        <v/>
      </c>
      <c r="BF167" s="151" t="str">
        <f t="shared" si="30"/>
        <v/>
      </c>
      <c r="BG167" s="151" t="str">
        <f t="shared" si="31"/>
        <v/>
      </c>
      <c r="BH167" s="151" t="str">
        <f t="shared" si="32"/>
        <v/>
      </c>
      <c r="BI167" s="152"/>
      <c r="BJ167" s="152"/>
      <c r="BL167" s="34">
        <f t="shared" si="33"/>
        <v>0</v>
      </c>
      <c r="BM167" s="34">
        <f t="shared" si="34"/>
        <v>0</v>
      </c>
      <c r="BN167" s="34">
        <f t="shared" si="35"/>
        <v>0</v>
      </c>
      <c r="BO167" s="34">
        <f t="shared" si="36"/>
        <v>0</v>
      </c>
    </row>
    <row r="168" spans="1:71" x14ac:dyDescent="0.25">
      <c r="A168" s="511" t="s">
        <v>166</v>
      </c>
      <c r="B168" s="512"/>
      <c r="C168" s="178">
        <f t="shared" si="37"/>
        <v>845</v>
      </c>
      <c r="D168" s="165">
        <f t="shared" si="38"/>
        <v>335</v>
      </c>
      <c r="E168" s="166">
        <f t="shared" si="38"/>
        <v>510</v>
      </c>
      <c r="F168" s="36">
        <v>6</v>
      </c>
      <c r="G168" s="38">
        <v>4</v>
      </c>
      <c r="H168" s="36">
        <v>6</v>
      </c>
      <c r="I168" s="38">
        <v>17</v>
      </c>
      <c r="J168" s="36">
        <v>9</v>
      </c>
      <c r="K168" s="32">
        <v>15</v>
      </c>
      <c r="L168" s="36">
        <v>7</v>
      </c>
      <c r="M168" s="32">
        <v>3</v>
      </c>
      <c r="N168" s="36">
        <v>0</v>
      </c>
      <c r="O168" s="32">
        <v>4</v>
      </c>
      <c r="P168" s="36">
        <v>2</v>
      </c>
      <c r="Q168" s="32">
        <v>1</v>
      </c>
      <c r="R168" s="36">
        <v>3</v>
      </c>
      <c r="S168" s="32">
        <v>1</v>
      </c>
      <c r="T168" s="36">
        <v>0</v>
      </c>
      <c r="U168" s="32">
        <v>0</v>
      </c>
      <c r="V168" s="36">
        <v>2</v>
      </c>
      <c r="W168" s="32">
        <v>0</v>
      </c>
      <c r="X168" s="36">
        <v>6</v>
      </c>
      <c r="Y168" s="32">
        <v>1</v>
      </c>
      <c r="Z168" s="36">
        <v>10</v>
      </c>
      <c r="AA168" s="32">
        <v>3</v>
      </c>
      <c r="AB168" s="36">
        <v>4</v>
      </c>
      <c r="AC168" s="32">
        <v>3</v>
      </c>
      <c r="AD168" s="36">
        <v>4</v>
      </c>
      <c r="AE168" s="32">
        <v>6</v>
      </c>
      <c r="AF168" s="36">
        <v>89</v>
      </c>
      <c r="AG168" s="32">
        <v>155</v>
      </c>
      <c r="AH168" s="36">
        <v>64</v>
      </c>
      <c r="AI168" s="38">
        <v>126</v>
      </c>
      <c r="AJ168" s="36">
        <v>66</v>
      </c>
      <c r="AK168" s="38">
        <v>94</v>
      </c>
      <c r="AL168" s="31">
        <v>57</v>
      </c>
      <c r="AM168" s="135">
        <v>77</v>
      </c>
      <c r="AN168" s="38">
        <v>845</v>
      </c>
      <c r="AO168" s="113">
        <v>0</v>
      </c>
      <c r="AP168" s="113">
        <v>0</v>
      </c>
      <c r="AQ168" s="38">
        <v>1</v>
      </c>
      <c r="AR168" t="str">
        <f t="shared" si="28"/>
        <v/>
      </c>
      <c r="BE168" s="151" t="str">
        <f t="shared" si="29"/>
        <v/>
      </c>
      <c r="BF168" s="151" t="str">
        <f t="shared" si="30"/>
        <v/>
      </c>
      <c r="BG168" s="151" t="str">
        <f t="shared" si="31"/>
        <v/>
      </c>
      <c r="BH168" s="151" t="str">
        <f t="shared" si="32"/>
        <v/>
      </c>
      <c r="BI168" s="152"/>
      <c r="BJ168" s="152"/>
      <c r="BL168" s="34">
        <f t="shared" si="33"/>
        <v>0</v>
      </c>
      <c r="BM168" s="34">
        <f t="shared" si="34"/>
        <v>0</v>
      </c>
      <c r="BN168" s="34">
        <f t="shared" si="35"/>
        <v>0</v>
      </c>
      <c r="BO168" s="34">
        <f t="shared" si="36"/>
        <v>0</v>
      </c>
    </row>
    <row r="169" spans="1:71" x14ac:dyDescent="0.25">
      <c r="A169" s="511" t="s">
        <v>167</v>
      </c>
      <c r="B169" s="512"/>
      <c r="C169" s="181">
        <f>SUM(D169+E169)</f>
        <v>553</v>
      </c>
      <c r="D169" s="182">
        <f>SUM(F169+H169+J169+L169+N169+P169+R169+T169+V169+X169+Z169+AB169+AD169+AF169+AH169+AJ169+AL169)</f>
        <v>370</v>
      </c>
      <c r="E169" s="183">
        <f>SUM(G169+I169+K169+M169+O169+Q169+S169+U169+W169+Y169+AA169+AC169+AE169+AG169+AI169+AK169+AM169)</f>
        <v>183</v>
      </c>
      <c r="F169" s="98">
        <v>18</v>
      </c>
      <c r="G169" s="184">
        <v>11</v>
      </c>
      <c r="H169" s="98">
        <v>7</v>
      </c>
      <c r="I169" s="184">
        <v>4</v>
      </c>
      <c r="J169" s="98">
        <v>46</v>
      </c>
      <c r="K169" s="185">
        <v>5</v>
      </c>
      <c r="L169" s="98">
        <v>0</v>
      </c>
      <c r="M169" s="185">
        <v>4</v>
      </c>
      <c r="N169" s="98">
        <v>1</v>
      </c>
      <c r="O169" s="185">
        <v>0</v>
      </c>
      <c r="P169" s="98">
        <v>0</v>
      </c>
      <c r="Q169" s="185">
        <v>8</v>
      </c>
      <c r="R169" s="98">
        <v>3</v>
      </c>
      <c r="S169" s="185">
        <v>0</v>
      </c>
      <c r="T169" s="98">
        <v>3</v>
      </c>
      <c r="U169" s="185">
        <v>8</v>
      </c>
      <c r="V169" s="98">
        <v>8</v>
      </c>
      <c r="W169" s="185">
        <v>3</v>
      </c>
      <c r="X169" s="98">
        <v>7</v>
      </c>
      <c r="Y169" s="185">
        <v>17</v>
      </c>
      <c r="Z169" s="98">
        <v>13</v>
      </c>
      <c r="AA169" s="185">
        <v>9</v>
      </c>
      <c r="AB169" s="98">
        <v>19</v>
      </c>
      <c r="AC169" s="185">
        <v>2</v>
      </c>
      <c r="AD169" s="98">
        <v>44</v>
      </c>
      <c r="AE169" s="185">
        <v>11</v>
      </c>
      <c r="AF169" s="98">
        <v>49</v>
      </c>
      <c r="AG169" s="185">
        <v>2</v>
      </c>
      <c r="AH169" s="98">
        <v>43</v>
      </c>
      <c r="AI169" s="184">
        <v>20</v>
      </c>
      <c r="AJ169" s="98">
        <v>51</v>
      </c>
      <c r="AK169" s="184">
        <v>69</v>
      </c>
      <c r="AL169" s="186">
        <v>58</v>
      </c>
      <c r="AM169" s="187">
        <v>10</v>
      </c>
      <c r="AN169" s="184">
        <v>541</v>
      </c>
      <c r="AO169" s="188">
        <v>502</v>
      </c>
      <c r="AP169" s="188">
        <v>1</v>
      </c>
      <c r="AQ169" s="184">
        <v>27</v>
      </c>
      <c r="AR169" t="str">
        <f t="shared" si="28"/>
        <v/>
      </c>
      <c r="BE169" s="151" t="str">
        <f t="shared" si="29"/>
        <v/>
      </c>
      <c r="BF169" s="151" t="str">
        <f t="shared" si="30"/>
        <v/>
      </c>
      <c r="BG169" s="151" t="str">
        <f t="shared" si="31"/>
        <v/>
      </c>
      <c r="BH169" s="151" t="str">
        <f t="shared" si="32"/>
        <v/>
      </c>
      <c r="BI169" s="152"/>
      <c r="BJ169" s="152"/>
      <c r="BL169" s="34">
        <f t="shared" si="33"/>
        <v>0</v>
      </c>
      <c r="BM169" s="34">
        <f t="shared" si="34"/>
        <v>0</v>
      </c>
      <c r="BN169" s="34">
        <f t="shared" si="35"/>
        <v>0</v>
      </c>
      <c r="BO169" s="34">
        <f t="shared" si="36"/>
        <v>0</v>
      </c>
    </row>
    <row r="170" spans="1:71" x14ac:dyDescent="0.25">
      <c r="A170" s="515" t="s">
        <v>168</v>
      </c>
      <c r="B170" s="516"/>
      <c r="C170" s="189">
        <f t="shared" si="37"/>
        <v>0</v>
      </c>
      <c r="D170" s="190">
        <f t="shared" si="38"/>
        <v>0</v>
      </c>
      <c r="E170" s="191">
        <f t="shared" si="38"/>
        <v>0</v>
      </c>
      <c r="F170" s="55"/>
      <c r="G170" s="58"/>
      <c r="H170" s="55"/>
      <c r="I170" s="58"/>
      <c r="J170" s="55"/>
      <c r="K170" s="57"/>
      <c r="L170" s="55"/>
      <c r="M170" s="57"/>
      <c r="N170" s="55"/>
      <c r="O170" s="57"/>
      <c r="P170" s="55"/>
      <c r="Q170" s="57"/>
      <c r="R170" s="55"/>
      <c r="S170" s="57"/>
      <c r="T170" s="55"/>
      <c r="U170" s="57"/>
      <c r="V170" s="55"/>
      <c r="W170" s="57"/>
      <c r="X170" s="55"/>
      <c r="Y170" s="57"/>
      <c r="Z170" s="55"/>
      <c r="AA170" s="57"/>
      <c r="AB170" s="55"/>
      <c r="AC170" s="57"/>
      <c r="AD170" s="55"/>
      <c r="AE170" s="57"/>
      <c r="AF170" s="55"/>
      <c r="AG170" s="57"/>
      <c r="AH170" s="55"/>
      <c r="AI170" s="57"/>
      <c r="AJ170" s="55"/>
      <c r="AK170" s="57"/>
      <c r="AL170" s="59"/>
      <c r="AM170" s="192"/>
      <c r="AN170" s="58"/>
      <c r="AO170" s="174"/>
      <c r="AP170" s="174"/>
      <c r="AQ170" s="58"/>
      <c r="AR170" t="str">
        <f t="shared" si="28"/>
        <v/>
      </c>
      <c r="BE170" s="151" t="str">
        <f t="shared" si="29"/>
        <v/>
      </c>
      <c r="BF170" s="151" t="str">
        <f t="shared" si="30"/>
        <v/>
      </c>
      <c r="BG170" s="151" t="str">
        <f t="shared" si="31"/>
        <v/>
      </c>
      <c r="BH170" s="151" t="str">
        <f t="shared" si="32"/>
        <v/>
      </c>
      <c r="BI170" s="152"/>
      <c r="BJ170" s="152"/>
      <c r="BL170" s="34">
        <f t="shared" si="33"/>
        <v>0</v>
      </c>
      <c r="BM170" s="34">
        <f t="shared" si="34"/>
        <v>0</v>
      </c>
      <c r="BN170" s="34">
        <f t="shared" si="35"/>
        <v>0</v>
      </c>
      <c r="BO170" s="34">
        <f t="shared" si="36"/>
        <v>0</v>
      </c>
    </row>
    <row r="171" spans="1:71" x14ac:dyDescent="0.25">
      <c r="A171" s="1356" t="s">
        <v>99</v>
      </c>
      <c r="B171" s="1357"/>
      <c r="C171" s="193">
        <f t="shared" ref="C171:AQ171" si="39">SUM(C160:C170)</f>
        <v>3816</v>
      </c>
      <c r="D171" s="194">
        <f t="shared" si="39"/>
        <v>1678</v>
      </c>
      <c r="E171" s="170">
        <f t="shared" si="39"/>
        <v>2138</v>
      </c>
      <c r="F171" s="70">
        <f t="shared" si="39"/>
        <v>86</v>
      </c>
      <c r="G171" s="124">
        <f t="shared" si="39"/>
        <v>50</v>
      </c>
      <c r="H171" s="70">
        <f t="shared" si="39"/>
        <v>31</v>
      </c>
      <c r="I171" s="124">
        <f t="shared" si="39"/>
        <v>33</v>
      </c>
      <c r="J171" s="1377">
        <f t="shared" si="39"/>
        <v>73</v>
      </c>
      <c r="K171" s="1378">
        <f t="shared" si="39"/>
        <v>35</v>
      </c>
      <c r="L171" s="1377">
        <f t="shared" si="39"/>
        <v>32</v>
      </c>
      <c r="M171" s="1378">
        <f t="shared" si="39"/>
        <v>23</v>
      </c>
      <c r="N171" s="1377">
        <f t="shared" si="39"/>
        <v>26</v>
      </c>
      <c r="O171" s="1378">
        <f t="shared" si="39"/>
        <v>45</v>
      </c>
      <c r="P171" s="1377">
        <f t="shared" si="39"/>
        <v>20</v>
      </c>
      <c r="Q171" s="1378">
        <f t="shared" si="39"/>
        <v>98</v>
      </c>
      <c r="R171" s="1377">
        <f t="shared" si="39"/>
        <v>47</v>
      </c>
      <c r="S171" s="1378">
        <f t="shared" si="39"/>
        <v>125</v>
      </c>
      <c r="T171" s="1377">
        <f t="shared" si="39"/>
        <v>39</v>
      </c>
      <c r="U171" s="1378">
        <f t="shared" si="39"/>
        <v>146</v>
      </c>
      <c r="V171" s="1377">
        <f t="shared" si="39"/>
        <v>59</v>
      </c>
      <c r="W171" s="1378">
        <f t="shared" si="39"/>
        <v>96</v>
      </c>
      <c r="X171" s="1377">
        <f t="shared" si="39"/>
        <v>52</v>
      </c>
      <c r="Y171" s="1378">
        <f t="shared" si="39"/>
        <v>118</v>
      </c>
      <c r="Z171" s="1377">
        <f t="shared" si="39"/>
        <v>81</v>
      </c>
      <c r="AA171" s="1378">
        <f t="shared" si="39"/>
        <v>104</v>
      </c>
      <c r="AB171" s="1377">
        <f t="shared" si="39"/>
        <v>86</v>
      </c>
      <c r="AC171" s="1378">
        <f t="shared" si="39"/>
        <v>103</v>
      </c>
      <c r="AD171" s="1377">
        <f t="shared" si="39"/>
        <v>127</v>
      </c>
      <c r="AE171" s="1378">
        <f t="shared" si="39"/>
        <v>125</v>
      </c>
      <c r="AF171" s="1377">
        <f t="shared" si="39"/>
        <v>244</v>
      </c>
      <c r="AG171" s="1378">
        <f t="shared" si="39"/>
        <v>281</v>
      </c>
      <c r="AH171" s="1377">
        <f t="shared" si="39"/>
        <v>209</v>
      </c>
      <c r="AI171" s="1378">
        <f t="shared" si="39"/>
        <v>291</v>
      </c>
      <c r="AJ171" s="1377">
        <f t="shared" si="39"/>
        <v>242</v>
      </c>
      <c r="AK171" s="1378">
        <f t="shared" si="39"/>
        <v>282</v>
      </c>
      <c r="AL171" s="1401">
        <f t="shared" si="39"/>
        <v>224</v>
      </c>
      <c r="AM171" s="1402">
        <f t="shared" si="39"/>
        <v>183</v>
      </c>
      <c r="AN171" s="124">
        <f t="shared" si="39"/>
        <v>3804</v>
      </c>
      <c r="AO171" s="123">
        <f t="shared" si="39"/>
        <v>1531</v>
      </c>
      <c r="AP171" s="123">
        <f t="shared" si="39"/>
        <v>1</v>
      </c>
      <c r="AQ171" s="124">
        <f t="shared" si="39"/>
        <v>28</v>
      </c>
    </row>
    <row r="172" spans="1:71" s="14" customFormat="1" ht="12" x14ac:dyDescent="0.2">
      <c r="A172" s="144" t="s">
        <v>169</v>
      </c>
      <c r="B172" s="1423"/>
      <c r="C172" s="1423"/>
      <c r="D172" s="1423"/>
      <c r="E172" s="1423"/>
      <c r="F172" s="1423"/>
      <c r="G172" s="342"/>
      <c r="H172" s="342"/>
      <c r="I172" s="342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129"/>
      <c r="AH172" s="129"/>
      <c r="AI172" s="129"/>
      <c r="AJ172" s="129"/>
      <c r="AK172" s="129"/>
      <c r="AL172" s="129"/>
      <c r="AM172" s="129"/>
      <c r="AN172" s="129"/>
      <c r="AO172" s="129"/>
      <c r="AP172" s="129"/>
      <c r="AQ172" s="129"/>
      <c r="AR172" s="129"/>
      <c r="AS172" s="129"/>
      <c r="AT172" s="129"/>
    </row>
    <row r="173" spans="1:71" ht="15" customHeight="1" x14ac:dyDescent="0.25">
      <c r="A173" s="1448" t="s">
        <v>170</v>
      </c>
      <c r="B173" s="1432" t="s">
        <v>151</v>
      </c>
      <c r="C173" s="1441" t="s">
        <v>149</v>
      </c>
      <c r="D173" s="538"/>
      <c r="E173" s="1442"/>
      <c r="F173" s="1388" t="s">
        <v>152</v>
      </c>
      <c r="G173" s="1415"/>
      <c r="H173" s="1415"/>
      <c r="I173" s="1415"/>
      <c r="J173" s="1415"/>
      <c r="K173" s="1415"/>
      <c r="L173" s="1415"/>
      <c r="M173" s="1415"/>
      <c r="N173" s="1415"/>
      <c r="O173" s="1415"/>
      <c r="P173" s="1415"/>
      <c r="Q173" s="1415"/>
      <c r="R173" s="1415"/>
      <c r="S173" s="1415"/>
      <c r="T173" s="1415"/>
      <c r="U173" s="1415"/>
      <c r="V173" s="1415"/>
      <c r="W173" s="1415"/>
      <c r="X173" s="1415"/>
      <c r="Y173" s="1415"/>
      <c r="Z173" s="1415"/>
      <c r="AA173" s="1415"/>
      <c r="AB173" s="1415"/>
      <c r="AC173" s="1415"/>
      <c r="AD173" s="1415"/>
      <c r="AE173" s="1415"/>
      <c r="AF173" s="1415"/>
      <c r="AG173" s="1415"/>
      <c r="AH173" s="1415"/>
      <c r="AI173" s="1415"/>
      <c r="AJ173" s="1415"/>
      <c r="AK173" s="1415"/>
      <c r="AL173" s="1415"/>
      <c r="AM173" s="1389"/>
      <c r="AN173" s="1431" t="s">
        <v>9</v>
      </c>
      <c r="AO173" s="537" t="s">
        <v>171</v>
      </c>
      <c r="AP173" s="1431"/>
      <c r="AQ173" s="1432" t="s">
        <v>154</v>
      </c>
      <c r="AR173" s="1431" t="s">
        <v>155</v>
      </c>
      <c r="AS173" s="1432" t="s">
        <v>172</v>
      </c>
      <c r="AT173" s="1432" t="s">
        <v>173</v>
      </c>
    </row>
    <row r="174" spans="1:71" x14ac:dyDescent="0.25">
      <c r="A174" s="500"/>
      <c r="B174" s="493"/>
      <c r="C174" s="505"/>
      <c r="D174" s="506"/>
      <c r="E174" s="507"/>
      <c r="F174" s="1356" t="s">
        <v>13</v>
      </c>
      <c r="G174" s="1357"/>
      <c r="H174" s="1356" t="s">
        <v>14</v>
      </c>
      <c r="I174" s="1357"/>
      <c r="J174" s="1356" t="s">
        <v>15</v>
      </c>
      <c r="K174" s="1357"/>
      <c r="L174" s="1356" t="s">
        <v>16</v>
      </c>
      <c r="M174" s="1357"/>
      <c r="N174" s="1356" t="s">
        <v>17</v>
      </c>
      <c r="O174" s="1357"/>
      <c r="P174" s="1388" t="s">
        <v>18</v>
      </c>
      <c r="Q174" s="1390"/>
      <c r="R174" s="1388" t="s">
        <v>19</v>
      </c>
      <c r="S174" s="1390"/>
      <c r="T174" s="1388" t="s">
        <v>20</v>
      </c>
      <c r="U174" s="1390"/>
      <c r="V174" s="1388" t="s">
        <v>21</v>
      </c>
      <c r="W174" s="1390"/>
      <c r="X174" s="1388" t="s">
        <v>22</v>
      </c>
      <c r="Y174" s="1390"/>
      <c r="Z174" s="1388" t="s">
        <v>23</v>
      </c>
      <c r="AA174" s="1390"/>
      <c r="AB174" s="1388" t="s">
        <v>24</v>
      </c>
      <c r="AC174" s="1390"/>
      <c r="AD174" s="1388" t="s">
        <v>25</v>
      </c>
      <c r="AE174" s="1390"/>
      <c r="AF174" s="1388" t="s">
        <v>26</v>
      </c>
      <c r="AG174" s="1390"/>
      <c r="AH174" s="1388" t="s">
        <v>27</v>
      </c>
      <c r="AI174" s="1390"/>
      <c r="AJ174" s="1388" t="s">
        <v>28</v>
      </c>
      <c r="AK174" s="1390"/>
      <c r="AL174" s="1388" t="s">
        <v>29</v>
      </c>
      <c r="AM174" s="1389"/>
      <c r="AN174" s="491"/>
      <c r="AO174" s="490"/>
      <c r="AP174" s="491"/>
      <c r="AQ174" s="493"/>
      <c r="AR174" s="491"/>
      <c r="AS174" s="493"/>
      <c r="AT174" s="493"/>
    </row>
    <row r="175" spans="1:71" x14ac:dyDescent="0.25">
      <c r="A175" s="501"/>
      <c r="B175" s="494"/>
      <c r="C175" s="1449" t="s">
        <v>156</v>
      </c>
      <c r="D175" s="1424" t="s">
        <v>174</v>
      </c>
      <c r="E175" s="201" t="s">
        <v>175</v>
      </c>
      <c r="F175" s="1450" t="s">
        <v>174</v>
      </c>
      <c r="G175" s="1364" t="s">
        <v>175</v>
      </c>
      <c r="H175" s="1363" t="s">
        <v>174</v>
      </c>
      <c r="I175" s="1443" t="s">
        <v>175</v>
      </c>
      <c r="J175" s="1450" t="s">
        <v>174</v>
      </c>
      <c r="K175" s="1364" t="s">
        <v>175</v>
      </c>
      <c r="L175" s="1450" t="s">
        <v>174</v>
      </c>
      <c r="M175" s="1364" t="s">
        <v>175</v>
      </c>
      <c r="N175" s="1450" t="s">
        <v>174</v>
      </c>
      <c r="O175" s="1364" t="s">
        <v>175</v>
      </c>
      <c r="P175" s="1363" t="s">
        <v>174</v>
      </c>
      <c r="Q175" s="1443" t="s">
        <v>175</v>
      </c>
      <c r="R175" s="1363" t="s">
        <v>174</v>
      </c>
      <c r="S175" s="1443" t="s">
        <v>175</v>
      </c>
      <c r="T175" s="1450" t="s">
        <v>174</v>
      </c>
      <c r="U175" s="1364" t="s">
        <v>175</v>
      </c>
      <c r="V175" s="1363" t="s">
        <v>174</v>
      </c>
      <c r="W175" s="1443" t="s">
        <v>175</v>
      </c>
      <c r="X175" s="1363" t="s">
        <v>174</v>
      </c>
      <c r="Y175" s="1443" t="s">
        <v>175</v>
      </c>
      <c r="Z175" s="1450" t="s">
        <v>174</v>
      </c>
      <c r="AA175" s="1364" t="s">
        <v>175</v>
      </c>
      <c r="AB175" s="1450" t="s">
        <v>174</v>
      </c>
      <c r="AC175" s="1364" t="s">
        <v>175</v>
      </c>
      <c r="AD175" s="1363" t="s">
        <v>174</v>
      </c>
      <c r="AE175" s="1443" t="s">
        <v>175</v>
      </c>
      <c r="AF175" s="1363" t="s">
        <v>174</v>
      </c>
      <c r="AG175" s="1443" t="s">
        <v>175</v>
      </c>
      <c r="AH175" s="1450" t="s">
        <v>174</v>
      </c>
      <c r="AI175" s="1364" t="s">
        <v>175</v>
      </c>
      <c r="AJ175" s="1363" t="s">
        <v>174</v>
      </c>
      <c r="AK175" s="1443" t="s">
        <v>175</v>
      </c>
      <c r="AL175" s="1450" t="s">
        <v>174</v>
      </c>
      <c r="AM175" s="1382" t="s">
        <v>175</v>
      </c>
      <c r="AN175" s="495"/>
      <c r="AO175" s="428" t="s">
        <v>176</v>
      </c>
      <c r="AP175" s="1364" t="s">
        <v>177</v>
      </c>
      <c r="AQ175" s="494"/>
      <c r="AR175" s="495"/>
      <c r="AS175" s="494"/>
      <c r="AT175" s="494"/>
    </row>
    <row r="176" spans="1:71" ht="15" customHeight="1" x14ac:dyDescent="0.25">
      <c r="A176" s="1403" t="s">
        <v>178</v>
      </c>
      <c r="B176" s="1404" t="s">
        <v>157</v>
      </c>
      <c r="C176" s="1405">
        <f t="shared" ref="C176:C186" si="40">SUM(D176+E176)</f>
        <v>0</v>
      </c>
      <c r="D176" s="1406">
        <f>SUM(F176+H176+J176+L176+N176+P176+R176+T176+V176+X176+Z176+AB176+AD176+AF176+AH176+AJ176+AL176)</f>
        <v>0</v>
      </c>
      <c r="E176" s="1407">
        <f>SUM(G176+I176+K176+M176+O176+Q176+S176+U176+W176+Y176+AA176+AC176+AE176+AG176+AI176+AK176+AM176)</f>
        <v>0</v>
      </c>
      <c r="F176" s="1372"/>
      <c r="G176" s="1387"/>
      <c r="H176" s="1372"/>
      <c r="I176" s="1387"/>
      <c r="J176" s="1372"/>
      <c r="K176" s="1373"/>
      <c r="L176" s="1372"/>
      <c r="M176" s="1373"/>
      <c r="N176" s="1372"/>
      <c r="O176" s="1373"/>
      <c r="P176" s="1372"/>
      <c r="Q176" s="1373"/>
      <c r="R176" s="1372"/>
      <c r="S176" s="1373"/>
      <c r="T176" s="1372"/>
      <c r="U176" s="1373"/>
      <c r="V176" s="1372"/>
      <c r="W176" s="1373"/>
      <c r="X176" s="1372"/>
      <c r="Y176" s="1373"/>
      <c r="Z176" s="1372"/>
      <c r="AA176" s="1373"/>
      <c r="AB176" s="1372"/>
      <c r="AC176" s="1373"/>
      <c r="AD176" s="1372"/>
      <c r="AE176" s="1373"/>
      <c r="AF176" s="1372"/>
      <c r="AG176" s="1373"/>
      <c r="AH176" s="1372"/>
      <c r="AI176" s="1373"/>
      <c r="AJ176" s="1372"/>
      <c r="AK176" s="1373"/>
      <c r="AL176" s="1408"/>
      <c r="AM176" s="1386"/>
      <c r="AN176" s="1387"/>
      <c r="AO176" s="1374"/>
      <c r="AP176" s="1387"/>
      <c r="AQ176" s="1398"/>
      <c r="AR176" s="1387"/>
      <c r="AS176" s="1387"/>
      <c r="AT176" s="1387"/>
      <c r="AU176" t="str">
        <f>BE176&amp;BF176&amp;BG176&amp;BH176&amp;BI176&amp;BJ176&amp;BK176</f>
        <v/>
      </c>
      <c r="BE176" s="151" t="str">
        <f>IF(AND(C176&gt;0,AN176="")," * No olvide digitar la variable Beneficiarios. Digite Cero si no tiene.",IF(AN176&gt;C176," *   La variable Beneficiarios No puede ser mayor al Total.",""))</f>
        <v/>
      </c>
      <c r="BF176" s="151" t="str">
        <f>IF(AND(E176&gt;0,OR(AO176=""))," * No olvide digitar la variable Trans (Masculino). Digite Cero si no tiene.",IF((AO176)&gt;E176," * La variable Trans (Masculino) No puede ser mayor al Total Mujeres.",""))</f>
        <v/>
      </c>
      <c r="BG176" s="151" t="str">
        <f>IF(AND(D176&gt;0,OR(AP176=""))," * No olvide digitar la variable Trans (Femenino). Digite Cero si no tiene.",IF((AP176)&gt;D176," * La variable Trans (Femenino) No puede ser mayor al Total Hombres.",""))</f>
        <v/>
      </c>
      <c r="BH176" s="151" t="str">
        <f>IF(AND(C176&gt;0,AQ176="")," * No olvide digitar la variable Pueblos Originarios. Digite Cero si no tiene.",IF(AQ176&gt;C176," *  * La variable Pueblos Originarios No puede ser mayor al Total.",""))</f>
        <v/>
      </c>
      <c r="BI176" s="151" t="str">
        <f>IF(AND(C176&gt;0,AR176="")," * No olvide digitar la variable Migrantes. Digite Cero si no tiene.",IF(AR176&gt;C176," *  * La variable Migrantes No puede ser mayor al Total.",""))</f>
        <v/>
      </c>
      <c r="BJ176" s="151" t="str">
        <f>IF(AND(C176&gt;0,AS176="")," * No olvide digitar la variable Niños, niñas, Adolescentes SENAME. Digite Cero si no tiene.",IF(AS176&gt;C176," *  * La variable Niños, niñas, Adolescentes SENAME No puede ser mayor al Total.",""))</f>
        <v/>
      </c>
      <c r="BK176" s="151" t="str">
        <f>IF(AND(C176&gt;0,AT176="")," * No olvide digitar la variable Niños, Niñas, Adolescentes y Jóvenes Mejor Niñez. Digite Cero si no tiene.",IF(AT176&gt;C176," *  * La variable Niños, Niñas, Adolescentes y Jóvenes Mejor Niñez No puede ser mayor al Total.",""))</f>
        <v/>
      </c>
      <c r="BM176" s="34">
        <f>IF(AND(C176&gt;0,AN176=""),1,IF(AN176&gt;C176,1,0))</f>
        <v>0</v>
      </c>
      <c r="BN176" s="34">
        <f>IF(AND(E176&gt;0,OR(AO176="")),1,IF((AO176)&gt;E176,1,0))</f>
        <v>0</v>
      </c>
      <c r="BO176" s="34">
        <f>IF(AND(D176&gt;0,OR(AP176="")),1,IF((AP176)&gt;D176,1,0))</f>
        <v>0</v>
      </c>
      <c r="BP176" s="34">
        <f>IF(AND(C176&gt;0,AQ176=""),1,IF(AQ176&gt;C176,1,0))</f>
        <v>0</v>
      </c>
      <c r="BQ176" s="34">
        <f>IF(AND(C176&gt;0,AR176=""),1,IF(AR176&gt;C176,1,0))</f>
        <v>0</v>
      </c>
      <c r="BR176" s="34">
        <f>IF(AND(C176&gt;0,AS176=""),1,IF(AS176&gt;C176,1,0))</f>
        <v>0</v>
      </c>
      <c r="BS176" s="34">
        <f>IF(AND(C176&gt;0,AT176=""),1,IF(AT176&gt;C176,1,0))</f>
        <v>0</v>
      </c>
    </row>
    <row r="177" spans="1:71" x14ac:dyDescent="0.25">
      <c r="A177" s="480"/>
      <c r="B177" s="208" t="s">
        <v>158</v>
      </c>
      <c r="C177" s="189">
        <f t="shared" si="40"/>
        <v>63</v>
      </c>
      <c r="D177" s="190">
        <f>SUM(F177+H177+J177+L177+N177+P177+R177+T177+V177+X177+Z177+AB177+AD177+AF177+AH177+AJ177+AL177)</f>
        <v>15</v>
      </c>
      <c r="E177" s="191">
        <f t="shared" ref="E177:E184" si="41">SUM(G177+I177+K177+M177+O177+Q177+S177+U177+W177+Y177+AA177+AC177+AE177+AG177+AI177+AK177+AM177)</f>
        <v>48</v>
      </c>
      <c r="F177" s="55">
        <v>0</v>
      </c>
      <c r="G177" s="58">
        <v>0</v>
      </c>
      <c r="H177" s="55">
        <v>0</v>
      </c>
      <c r="I177" s="58">
        <v>0</v>
      </c>
      <c r="J177" s="55">
        <v>0</v>
      </c>
      <c r="K177" s="57">
        <v>0</v>
      </c>
      <c r="L177" s="55">
        <v>0</v>
      </c>
      <c r="M177" s="57">
        <v>0</v>
      </c>
      <c r="N177" s="55">
        <v>5</v>
      </c>
      <c r="O177" s="57">
        <v>4</v>
      </c>
      <c r="P177" s="55">
        <v>0</v>
      </c>
      <c r="Q177" s="57">
        <v>12</v>
      </c>
      <c r="R177" s="55">
        <v>0</v>
      </c>
      <c r="S177" s="57">
        <v>10</v>
      </c>
      <c r="T177" s="55">
        <v>2</v>
      </c>
      <c r="U177" s="57">
        <v>7</v>
      </c>
      <c r="V177" s="55">
        <v>0</v>
      </c>
      <c r="W177" s="57">
        <v>2</v>
      </c>
      <c r="X177" s="55">
        <v>1</v>
      </c>
      <c r="Y177" s="57">
        <v>4</v>
      </c>
      <c r="Z177" s="55">
        <v>5</v>
      </c>
      <c r="AA177" s="57">
        <v>0</v>
      </c>
      <c r="AB177" s="55">
        <v>0</v>
      </c>
      <c r="AC177" s="57">
        <v>2</v>
      </c>
      <c r="AD177" s="55">
        <v>2</v>
      </c>
      <c r="AE177" s="57">
        <v>2</v>
      </c>
      <c r="AF177" s="55">
        <v>0</v>
      </c>
      <c r="AG177" s="57">
        <v>3</v>
      </c>
      <c r="AH177" s="55">
        <v>0</v>
      </c>
      <c r="AI177" s="57">
        <v>2</v>
      </c>
      <c r="AJ177" s="55">
        <v>0</v>
      </c>
      <c r="AK177" s="57">
        <v>0</v>
      </c>
      <c r="AL177" s="59">
        <v>0</v>
      </c>
      <c r="AM177" s="192">
        <v>0</v>
      </c>
      <c r="AN177" s="58">
        <v>63</v>
      </c>
      <c r="AO177" s="62">
        <v>0</v>
      </c>
      <c r="AP177" s="58">
        <v>0</v>
      </c>
      <c r="AQ177" s="174">
        <v>0</v>
      </c>
      <c r="AR177" s="58">
        <v>0</v>
      </c>
      <c r="AS177" s="58">
        <v>0</v>
      </c>
      <c r="AT177" s="58">
        <v>0</v>
      </c>
      <c r="AU177" t="str">
        <f t="shared" ref="AU177:AU184" si="42">BE177&amp;BF177&amp;BG177&amp;BH177&amp;BI177&amp;BJ177&amp;BK177</f>
        <v/>
      </c>
      <c r="BE177" s="151" t="str">
        <f t="shared" ref="BE177:BE186" si="43">IF(AND(C177&gt;0,AN177="")," * No olvide digitar la variable Beneficiarios. Digite Cero si no tiene.",IF(AN177&gt;C177," *   La variable Beneficiarios No puede ser mayor al Total.",""))</f>
        <v/>
      </c>
      <c r="BF177" s="151" t="str">
        <f t="shared" ref="BF177:BF186" si="44">IF(AND(E177&gt;0,OR(AO177=""))," * No olvide digitar la variable Trans (Masculino). Digite Cero si no tiene.",IF((AO177)&gt;E177," * La variable Trans (Masculino) No puede ser mayor al Total Mujeres.",""))</f>
        <v/>
      </c>
      <c r="BG177" s="151" t="str">
        <f t="shared" ref="BG177:BG186" si="45">IF(AND(D177&gt;0,OR(AP177=""))," * No olvide digitar la variable Trans (Femenino). Digite Cero si no tiene.",IF((AP177)&gt;D177," * La variable Trans (Femenino) No puede ser mayor al Total Hombres.",""))</f>
        <v/>
      </c>
      <c r="BH177" s="151" t="str">
        <f t="shared" ref="BH177:BH186" si="46">IF(AND(C177&gt;0,AQ177="")," * No olvide digitar la variable Pueblos Originarios. Digite Cero si no tiene.",IF(AQ177&gt;C177," *  * La variable Pueblos Originarios No puede ser mayor al Total.",""))</f>
        <v/>
      </c>
      <c r="BI177" s="151" t="str">
        <f t="shared" ref="BI177:BI186" si="47">IF(AND(C177&gt;0,AR177="")," * No olvide digitar la variable Migrantes. Digite Cero si no tiene.",IF(AR177&gt;C177," *  * La variable Migrantes No puede ser mayor al Total.",""))</f>
        <v/>
      </c>
      <c r="BJ177" s="151" t="str">
        <f t="shared" ref="BJ177:BJ186" si="48">IF(AND(C177&gt;0,AS177="")," * No olvide digitar la variable Niños, niñas, Adolescentes SENAME. Digite Cero si no tiene.",IF(AS177&gt;C177," *  * La variable Niños, niñas, Adolescentes SENAME No puede ser mayor al Total.",""))</f>
        <v/>
      </c>
      <c r="BK177" s="151" t="str">
        <f t="shared" ref="BK177:BK186" si="49">IF(AND(C177&gt;0,AT177="")," * No olvide digitar la variable Niños, Niñas, Adolescentes y Jóvenes Mejor Niñez. Digite Cero si no tiene.",IF(AT177&gt;C177," *  * La variable Niños, Niñas, Adolescentes y Jóvenes Mejor Niñez No puede ser mayor al Total.",""))</f>
        <v/>
      </c>
      <c r="BM177" s="34">
        <f t="shared" ref="BM177:BM186" si="50">IF(AND(C177&gt;0,AN177=""),1,IF(AN177&gt;C177,1,0))</f>
        <v>0</v>
      </c>
      <c r="BN177" s="34">
        <f t="shared" ref="BN177:BN186" si="51">IF(AND(E177&gt;0,OR(AO177="")),1,IF((AO177)&gt;E177,1,0))</f>
        <v>0</v>
      </c>
      <c r="BO177" s="34">
        <f t="shared" ref="BO177:BO186" si="52">IF(AND(D177&gt;0,OR(AP177="")),1,IF((AP177)&gt;D177,1,0))</f>
        <v>0</v>
      </c>
      <c r="BP177" s="34">
        <f t="shared" ref="BP177:BP186" si="53">IF(AND(C177&gt;0,AQ177=""),1,IF(AQ177&gt;C177,1,0))</f>
        <v>0</v>
      </c>
      <c r="BQ177" s="34">
        <f t="shared" ref="BQ177:BQ186" si="54">IF(AND(C177&gt;0,AR177=""),1,IF(AR177&gt;C177,1,0))</f>
        <v>0</v>
      </c>
      <c r="BR177" s="34">
        <f t="shared" ref="BR177:BR186" si="55">IF(AND(C177&gt;0,AS177=""),1,IF(AS177&gt;C177,1,0))</f>
        <v>0</v>
      </c>
      <c r="BS177" s="34">
        <f t="shared" ref="BS177:BS186" si="56">IF(AND(C177&gt;0,AT177=""),1,IF(AT177&gt;C177,1,0))</f>
        <v>0</v>
      </c>
    </row>
    <row r="178" spans="1:71" x14ac:dyDescent="0.25">
      <c r="A178" s="1409" t="s">
        <v>179</v>
      </c>
      <c r="B178" s="1404" t="s">
        <v>157</v>
      </c>
      <c r="C178" s="1405">
        <f t="shared" si="40"/>
        <v>0</v>
      </c>
      <c r="D178" s="1406">
        <f t="shared" ref="D178:D184" si="57">SUM(F178+H178+J178+L178+N178+P178+R178+T178+V178+X178+Z178+AB178+AD178+AF178+AH178+AJ178+AL178)</f>
        <v>0</v>
      </c>
      <c r="E178" s="1407">
        <f>SUM(G178+I178+K178+M178+O178+Q178+S178+U178+W178+Y178+AA178+AC178+AE178+AG178+AI178+AK178+AM178)</f>
        <v>0</v>
      </c>
      <c r="F178" s="1372"/>
      <c r="G178" s="1387"/>
      <c r="H178" s="1372"/>
      <c r="I178" s="1387"/>
      <c r="J178" s="1372"/>
      <c r="K178" s="1373"/>
      <c r="L178" s="1372"/>
      <c r="M178" s="1373"/>
      <c r="N178" s="1372"/>
      <c r="O178" s="1373"/>
      <c r="P178" s="1372"/>
      <c r="Q178" s="1373"/>
      <c r="R178" s="1372"/>
      <c r="S178" s="1373"/>
      <c r="T178" s="1372"/>
      <c r="U178" s="1373"/>
      <c r="V178" s="1372"/>
      <c r="W178" s="1373"/>
      <c r="X178" s="1372"/>
      <c r="Y178" s="1373"/>
      <c r="Z178" s="1372"/>
      <c r="AA178" s="1373"/>
      <c r="AB178" s="1372"/>
      <c r="AC178" s="1373"/>
      <c r="AD178" s="1372"/>
      <c r="AE178" s="1373"/>
      <c r="AF178" s="1372"/>
      <c r="AG178" s="1373"/>
      <c r="AH178" s="1372"/>
      <c r="AI178" s="1373"/>
      <c r="AJ178" s="1372"/>
      <c r="AK178" s="1373"/>
      <c r="AL178" s="1408"/>
      <c r="AM178" s="1386"/>
      <c r="AN178" s="1387"/>
      <c r="AO178" s="1374"/>
      <c r="AP178" s="1387"/>
      <c r="AQ178" s="1398"/>
      <c r="AR178" s="1387"/>
      <c r="AS178" s="1387"/>
      <c r="AT178" s="1387"/>
      <c r="AU178" t="str">
        <f t="shared" si="42"/>
        <v/>
      </c>
      <c r="BE178" s="151" t="str">
        <f t="shared" si="43"/>
        <v/>
      </c>
      <c r="BF178" s="151" t="str">
        <f t="shared" si="44"/>
        <v/>
      </c>
      <c r="BG178" s="151" t="str">
        <f t="shared" si="45"/>
        <v/>
      </c>
      <c r="BH178" s="151" t="str">
        <f t="shared" si="46"/>
        <v/>
      </c>
      <c r="BI178" s="151" t="str">
        <f t="shared" si="47"/>
        <v/>
      </c>
      <c r="BJ178" s="151" t="str">
        <f t="shared" si="48"/>
        <v/>
      </c>
      <c r="BK178" s="151" t="str">
        <f t="shared" si="49"/>
        <v/>
      </c>
      <c r="BM178" s="34">
        <f t="shared" si="50"/>
        <v>0</v>
      </c>
      <c r="BN178" s="34">
        <f t="shared" si="51"/>
        <v>0</v>
      </c>
      <c r="BO178" s="34">
        <f t="shared" si="52"/>
        <v>0</v>
      </c>
      <c r="BP178" s="34">
        <f t="shared" si="53"/>
        <v>0</v>
      </c>
      <c r="BQ178" s="34">
        <f t="shared" si="54"/>
        <v>0</v>
      </c>
      <c r="BR178" s="34">
        <f t="shared" si="55"/>
        <v>0</v>
      </c>
      <c r="BS178" s="34">
        <f t="shared" si="56"/>
        <v>0</v>
      </c>
    </row>
    <row r="179" spans="1:71" x14ac:dyDescent="0.25">
      <c r="A179" s="482"/>
      <c r="B179" s="209" t="s">
        <v>158</v>
      </c>
      <c r="C179" s="178">
        <f t="shared" si="40"/>
        <v>0</v>
      </c>
      <c r="D179" s="165">
        <f t="shared" si="57"/>
        <v>0</v>
      </c>
      <c r="E179" s="166">
        <f t="shared" si="41"/>
        <v>0</v>
      </c>
      <c r="F179" s="36">
        <v>0</v>
      </c>
      <c r="G179" s="38">
        <v>0</v>
      </c>
      <c r="H179" s="36">
        <v>0</v>
      </c>
      <c r="I179" s="38">
        <v>0</v>
      </c>
      <c r="J179" s="36">
        <v>0</v>
      </c>
      <c r="K179" s="32">
        <v>0</v>
      </c>
      <c r="L179" s="36">
        <v>0</v>
      </c>
      <c r="M179" s="32">
        <v>0</v>
      </c>
      <c r="N179" s="36">
        <v>0</v>
      </c>
      <c r="O179" s="32">
        <v>0</v>
      </c>
      <c r="P179" s="36">
        <v>0</v>
      </c>
      <c r="Q179" s="32">
        <v>0</v>
      </c>
      <c r="R179" s="36">
        <v>0</v>
      </c>
      <c r="S179" s="32">
        <v>0</v>
      </c>
      <c r="T179" s="36">
        <v>0</v>
      </c>
      <c r="U179" s="32">
        <v>0</v>
      </c>
      <c r="V179" s="36">
        <v>0</v>
      </c>
      <c r="W179" s="32">
        <v>0</v>
      </c>
      <c r="X179" s="36">
        <v>0</v>
      </c>
      <c r="Y179" s="32">
        <v>0</v>
      </c>
      <c r="Z179" s="36">
        <v>0</v>
      </c>
      <c r="AA179" s="32">
        <v>0</v>
      </c>
      <c r="AB179" s="36">
        <v>0</v>
      </c>
      <c r="AC179" s="32">
        <v>0</v>
      </c>
      <c r="AD179" s="36">
        <v>0</v>
      </c>
      <c r="AE179" s="32">
        <v>0</v>
      </c>
      <c r="AF179" s="36">
        <v>0</v>
      </c>
      <c r="AG179" s="32">
        <v>0</v>
      </c>
      <c r="AH179" s="36">
        <v>0</v>
      </c>
      <c r="AI179" s="32">
        <v>0</v>
      </c>
      <c r="AJ179" s="36">
        <v>0</v>
      </c>
      <c r="AK179" s="32">
        <v>0</v>
      </c>
      <c r="AL179" s="31">
        <v>0</v>
      </c>
      <c r="AM179" s="135">
        <v>0</v>
      </c>
      <c r="AN179" s="38"/>
      <c r="AO179" s="40"/>
      <c r="AP179" s="38"/>
      <c r="AQ179" s="113"/>
      <c r="AR179" s="38"/>
      <c r="AS179" s="38"/>
      <c r="AT179" s="38"/>
      <c r="AU179" t="str">
        <f t="shared" si="42"/>
        <v/>
      </c>
      <c r="BE179" s="151" t="str">
        <f t="shared" si="43"/>
        <v/>
      </c>
      <c r="BF179" s="151" t="str">
        <f t="shared" si="44"/>
        <v/>
      </c>
      <c r="BG179" s="151" t="str">
        <f t="shared" si="45"/>
        <v/>
      </c>
      <c r="BH179" s="151" t="str">
        <f t="shared" si="46"/>
        <v/>
      </c>
      <c r="BI179" s="151" t="str">
        <f t="shared" si="47"/>
        <v/>
      </c>
      <c r="BJ179" s="151" t="str">
        <f t="shared" si="48"/>
        <v/>
      </c>
      <c r="BK179" s="151" t="str">
        <f t="shared" si="49"/>
        <v/>
      </c>
      <c r="BM179" s="34">
        <f t="shared" si="50"/>
        <v>0</v>
      </c>
      <c r="BN179" s="34">
        <f t="shared" si="51"/>
        <v>0</v>
      </c>
      <c r="BO179" s="34">
        <f t="shared" si="52"/>
        <v>0</v>
      </c>
      <c r="BP179" s="34">
        <f t="shared" si="53"/>
        <v>0</v>
      </c>
      <c r="BQ179" s="34">
        <f t="shared" si="54"/>
        <v>0</v>
      </c>
      <c r="BR179" s="34">
        <f t="shared" si="55"/>
        <v>0</v>
      </c>
      <c r="BS179" s="34">
        <f t="shared" si="56"/>
        <v>0</v>
      </c>
    </row>
    <row r="180" spans="1:71" x14ac:dyDescent="0.25">
      <c r="A180" s="483"/>
      <c r="B180" s="208" t="s">
        <v>180</v>
      </c>
      <c r="C180" s="189">
        <f t="shared" si="40"/>
        <v>0</v>
      </c>
      <c r="D180" s="190">
        <f t="shared" si="57"/>
        <v>0</v>
      </c>
      <c r="E180" s="191">
        <f t="shared" si="41"/>
        <v>0</v>
      </c>
      <c r="F180" s="55"/>
      <c r="G180" s="58"/>
      <c r="H180" s="55"/>
      <c r="I180" s="58"/>
      <c r="J180" s="55"/>
      <c r="K180" s="57"/>
      <c r="L180" s="55"/>
      <c r="M180" s="57"/>
      <c r="N180" s="55"/>
      <c r="O180" s="57"/>
      <c r="P180" s="55"/>
      <c r="Q180" s="57"/>
      <c r="R180" s="55"/>
      <c r="S180" s="57"/>
      <c r="T180" s="55"/>
      <c r="U180" s="57"/>
      <c r="V180" s="55"/>
      <c r="W180" s="57"/>
      <c r="X180" s="55"/>
      <c r="Y180" s="57"/>
      <c r="Z180" s="55"/>
      <c r="AA180" s="57"/>
      <c r="AB180" s="55"/>
      <c r="AC180" s="57"/>
      <c r="AD180" s="55"/>
      <c r="AE180" s="57"/>
      <c r="AF180" s="55"/>
      <c r="AG180" s="57"/>
      <c r="AH180" s="55"/>
      <c r="AI180" s="57"/>
      <c r="AJ180" s="55"/>
      <c r="AK180" s="57"/>
      <c r="AL180" s="59"/>
      <c r="AM180" s="192"/>
      <c r="AN180" s="58"/>
      <c r="AO180" s="62"/>
      <c r="AP180" s="58"/>
      <c r="AQ180" s="174"/>
      <c r="AR180" s="58"/>
      <c r="AS180" s="58"/>
      <c r="AT180" s="58"/>
      <c r="AU180" t="str">
        <f t="shared" si="42"/>
        <v/>
      </c>
      <c r="BE180" s="151" t="str">
        <f t="shared" si="43"/>
        <v/>
      </c>
      <c r="BF180" s="151" t="str">
        <f t="shared" si="44"/>
        <v/>
      </c>
      <c r="BG180" s="151" t="str">
        <f t="shared" si="45"/>
        <v/>
      </c>
      <c r="BH180" s="151" t="str">
        <f t="shared" si="46"/>
        <v/>
      </c>
      <c r="BI180" s="151" t="str">
        <f t="shared" si="47"/>
        <v/>
      </c>
      <c r="BJ180" s="151" t="str">
        <f t="shared" si="48"/>
        <v/>
      </c>
      <c r="BK180" s="151" t="str">
        <f t="shared" si="49"/>
        <v/>
      </c>
      <c r="BM180" s="34">
        <f t="shared" si="50"/>
        <v>0</v>
      </c>
      <c r="BN180" s="34">
        <f t="shared" si="51"/>
        <v>0</v>
      </c>
      <c r="BO180" s="34">
        <f t="shared" si="52"/>
        <v>0</v>
      </c>
      <c r="BP180" s="34">
        <f t="shared" si="53"/>
        <v>0</v>
      </c>
      <c r="BQ180" s="34">
        <f t="shared" si="54"/>
        <v>0</v>
      </c>
      <c r="BR180" s="34">
        <f t="shared" si="55"/>
        <v>0</v>
      </c>
      <c r="BS180" s="34">
        <f t="shared" si="56"/>
        <v>0</v>
      </c>
    </row>
    <row r="181" spans="1:71" x14ac:dyDescent="0.25">
      <c r="A181" s="1446" t="s">
        <v>181</v>
      </c>
      <c r="B181" s="1404" t="s">
        <v>157</v>
      </c>
      <c r="C181" s="1405">
        <f t="shared" si="40"/>
        <v>0</v>
      </c>
      <c r="D181" s="1406">
        <f t="shared" si="57"/>
        <v>0</v>
      </c>
      <c r="E181" s="1407">
        <f t="shared" si="41"/>
        <v>0</v>
      </c>
      <c r="F181" s="1372"/>
      <c r="G181" s="1387"/>
      <c r="H181" s="1372"/>
      <c r="I181" s="1387"/>
      <c r="J181" s="1372"/>
      <c r="K181" s="1373"/>
      <c r="L181" s="1372"/>
      <c r="M181" s="1373"/>
      <c r="N181" s="1372"/>
      <c r="O181" s="1373"/>
      <c r="P181" s="1372"/>
      <c r="Q181" s="1373"/>
      <c r="R181" s="1372"/>
      <c r="S181" s="1373"/>
      <c r="T181" s="1372"/>
      <c r="U181" s="1373"/>
      <c r="V181" s="1372"/>
      <c r="W181" s="1387"/>
      <c r="X181" s="1372"/>
      <c r="Y181" s="1373"/>
      <c r="Z181" s="1372"/>
      <c r="AA181" s="1373"/>
      <c r="AB181" s="1372"/>
      <c r="AC181" s="1373"/>
      <c r="AD181" s="1372"/>
      <c r="AE181" s="1373"/>
      <c r="AF181" s="1372"/>
      <c r="AG181" s="1373"/>
      <c r="AH181" s="1372"/>
      <c r="AI181" s="1373"/>
      <c r="AJ181" s="1372"/>
      <c r="AK181" s="1373"/>
      <c r="AL181" s="1408"/>
      <c r="AM181" s="1386"/>
      <c r="AN181" s="1387"/>
      <c r="AO181" s="1374"/>
      <c r="AP181" s="1387"/>
      <c r="AQ181" s="1398"/>
      <c r="AR181" s="1387"/>
      <c r="AS181" s="1387"/>
      <c r="AT181" s="1387"/>
      <c r="AU181" t="str">
        <f t="shared" si="42"/>
        <v/>
      </c>
      <c r="BE181" s="151" t="str">
        <f t="shared" si="43"/>
        <v/>
      </c>
      <c r="BF181" s="151" t="str">
        <f t="shared" si="44"/>
        <v/>
      </c>
      <c r="BG181" s="151" t="str">
        <f t="shared" si="45"/>
        <v/>
      </c>
      <c r="BH181" s="151" t="str">
        <f t="shared" si="46"/>
        <v/>
      </c>
      <c r="BI181" s="151" t="str">
        <f t="shared" si="47"/>
        <v/>
      </c>
      <c r="BJ181" s="151" t="str">
        <f t="shared" si="48"/>
        <v/>
      </c>
      <c r="BK181" s="151" t="str">
        <f t="shared" si="49"/>
        <v/>
      </c>
      <c r="BM181" s="34">
        <f t="shared" si="50"/>
        <v>0</v>
      </c>
      <c r="BN181" s="34">
        <f t="shared" si="51"/>
        <v>0</v>
      </c>
      <c r="BO181" s="34">
        <f t="shared" si="52"/>
        <v>0</v>
      </c>
      <c r="BP181" s="34">
        <f t="shared" si="53"/>
        <v>0</v>
      </c>
      <c r="BQ181" s="34">
        <f t="shared" si="54"/>
        <v>0</v>
      </c>
      <c r="BR181" s="34">
        <f t="shared" si="55"/>
        <v>0</v>
      </c>
      <c r="BS181" s="34">
        <f t="shared" si="56"/>
        <v>0</v>
      </c>
    </row>
    <row r="182" spans="1:71" x14ac:dyDescent="0.25">
      <c r="A182" s="485"/>
      <c r="B182" s="208" t="s">
        <v>158</v>
      </c>
      <c r="C182" s="178">
        <f t="shared" si="40"/>
        <v>210</v>
      </c>
      <c r="D182" s="165">
        <f t="shared" si="57"/>
        <v>162</v>
      </c>
      <c r="E182" s="166">
        <f t="shared" si="41"/>
        <v>48</v>
      </c>
      <c r="F182" s="55">
        <v>0</v>
      </c>
      <c r="G182" s="58">
        <v>0</v>
      </c>
      <c r="H182" s="55">
        <v>0</v>
      </c>
      <c r="I182" s="58">
        <v>2</v>
      </c>
      <c r="J182" s="55">
        <v>0</v>
      </c>
      <c r="K182" s="57">
        <v>0</v>
      </c>
      <c r="L182" s="55">
        <v>0</v>
      </c>
      <c r="M182" s="57">
        <v>0</v>
      </c>
      <c r="N182" s="55">
        <v>9</v>
      </c>
      <c r="O182" s="57">
        <v>1</v>
      </c>
      <c r="P182" s="55">
        <v>11</v>
      </c>
      <c r="Q182" s="57">
        <v>3</v>
      </c>
      <c r="R182" s="55">
        <v>23</v>
      </c>
      <c r="S182" s="57">
        <v>9</v>
      </c>
      <c r="T182" s="55">
        <v>27</v>
      </c>
      <c r="U182" s="57">
        <v>10</v>
      </c>
      <c r="V182" s="55">
        <v>27</v>
      </c>
      <c r="W182" s="57">
        <v>8</v>
      </c>
      <c r="X182" s="55">
        <v>23</v>
      </c>
      <c r="Y182" s="57">
        <v>5</v>
      </c>
      <c r="Z182" s="55">
        <v>16</v>
      </c>
      <c r="AA182" s="57">
        <v>4</v>
      </c>
      <c r="AB182" s="55">
        <v>14</v>
      </c>
      <c r="AC182" s="57">
        <v>3</v>
      </c>
      <c r="AD182" s="55">
        <v>4</v>
      </c>
      <c r="AE182" s="57">
        <v>1</v>
      </c>
      <c r="AF182" s="55">
        <v>3</v>
      </c>
      <c r="AG182" s="57">
        <v>0</v>
      </c>
      <c r="AH182" s="55">
        <v>3</v>
      </c>
      <c r="AI182" s="57">
        <v>1</v>
      </c>
      <c r="AJ182" s="55">
        <v>1</v>
      </c>
      <c r="AK182" s="57">
        <v>1</v>
      </c>
      <c r="AL182" s="59">
        <v>1</v>
      </c>
      <c r="AM182" s="192">
        <v>0</v>
      </c>
      <c r="AN182" s="58">
        <v>210</v>
      </c>
      <c r="AO182" s="62">
        <v>0</v>
      </c>
      <c r="AP182" s="58">
        <v>0</v>
      </c>
      <c r="AQ182" s="174">
        <v>0</v>
      </c>
      <c r="AR182" s="58">
        <v>0</v>
      </c>
      <c r="AS182" s="58">
        <v>0</v>
      </c>
      <c r="AT182" s="58">
        <v>0</v>
      </c>
      <c r="AU182" t="str">
        <f t="shared" si="42"/>
        <v/>
      </c>
      <c r="BE182" s="151" t="str">
        <f t="shared" si="43"/>
        <v/>
      </c>
      <c r="BF182" s="151" t="str">
        <f t="shared" si="44"/>
        <v/>
      </c>
      <c r="BG182" s="151" t="str">
        <f t="shared" si="45"/>
        <v/>
      </c>
      <c r="BH182" s="151" t="str">
        <f t="shared" si="46"/>
        <v/>
      </c>
      <c r="BI182" s="151" t="str">
        <f t="shared" si="47"/>
        <v/>
      </c>
      <c r="BJ182" s="151" t="str">
        <f t="shared" si="48"/>
        <v/>
      </c>
      <c r="BK182" s="151" t="str">
        <f t="shared" si="49"/>
        <v/>
      </c>
      <c r="BM182" s="34">
        <f t="shared" si="50"/>
        <v>0</v>
      </c>
      <c r="BN182" s="34">
        <f t="shared" si="51"/>
        <v>0</v>
      </c>
      <c r="BO182" s="34">
        <f t="shared" si="52"/>
        <v>0</v>
      </c>
      <c r="BP182" s="34">
        <f t="shared" si="53"/>
        <v>0</v>
      </c>
      <c r="BQ182" s="34">
        <f t="shared" si="54"/>
        <v>0</v>
      </c>
      <c r="BR182" s="34">
        <f t="shared" si="55"/>
        <v>0</v>
      </c>
      <c r="BS182" s="34">
        <f t="shared" si="56"/>
        <v>0</v>
      </c>
    </row>
    <row r="183" spans="1:71" x14ac:dyDescent="0.25">
      <c r="A183" s="1446" t="s">
        <v>182</v>
      </c>
      <c r="B183" s="1404" t="s">
        <v>157</v>
      </c>
      <c r="C183" s="1405">
        <f t="shared" si="40"/>
        <v>0</v>
      </c>
      <c r="D183" s="1406">
        <f t="shared" si="57"/>
        <v>0</v>
      </c>
      <c r="E183" s="1407">
        <f t="shared" si="41"/>
        <v>0</v>
      </c>
      <c r="F183" s="1372"/>
      <c r="G183" s="1387"/>
      <c r="H183" s="1372"/>
      <c r="I183" s="1387"/>
      <c r="J183" s="1372"/>
      <c r="K183" s="1373"/>
      <c r="L183" s="1372"/>
      <c r="M183" s="1373"/>
      <c r="N183" s="1372"/>
      <c r="O183" s="1373"/>
      <c r="P183" s="1372"/>
      <c r="Q183" s="1373"/>
      <c r="R183" s="1372"/>
      <c r="S183" s="1373"/>
      <c r="T183" s="1372"/>
      <c r="U183" s="1373"/>
      <c r="V183" s="27"/>
      <c r="W183" s="28"/>
      <c r="X183" s="27"/>
      <c r="Y183" s="28"/>
      <c r="Z183" s="27"/>
      <c r="AA183" s="28"/>
      <c r="AB183" s="27"/>
      <c r="AC183" s="28"/>
      <c r="AD183" s="27"/>
      <c r="AE183" s="28"/>
      <c r="AF183" s="27"/>
      <c r="AG183" s="28"/>
      <c r="AH183" s="27"/>
      <c r="AI183" s="28"/>
      <c r="AJ183" s="27"/>
      <c r="AK183" s="28"/>
      <c r="AL183" s="51"/>
      <c r="AM183" s="161"/>
      <c r="AN183" s="1387"/>
      <c r="AO183" s="1374"/>
      <c r="AP183" s="1387"/>
      <c r="AQ183" s="1398"/>
      <c r="AR183" s="1387"/>
      <c r="AS183" s="1387"/>
      <c r="AT183" s="1387"/>
      <c r="AU183" t="str">
        <f t="shared" si="42"/>
        <v/>
      </c>
      <c r="BE183" s="151" t="str">
        <f t="shared" si="43"/>
        <v/>
      </c>
      <c r="BF183" s="151" t="str">
        <f t="shared" si="44"/>
        <v/>
      </c>
      <c r="BG183" s="151" t="str">
        <f t="shared" si="45"/>
        <v/>
      </c>
      <c r="BH183" s="151" t="str">
        <f t="shared" si="46"/>
        <v/>
      </c>
      <c r="BI183" s="151" t="str">
        <f t="shared" si="47"/>
        <v/>
      </c>
      <c r="BJ183" s="151" t="str">
        <f t="shared" si="48"/>
        <v/>
      </c>
      <c r="BK183" s="151" t="str">
        <f t="shared" si="49"/>
        <v/>
      </c>
      <c r="BM183" s="34">
        <f t="shared" si="50"/>
        <v>0</v>
      </c>
      <c r="BN183" s="34">
        <f t="shared" si="51"/>
        <v>0</v>
      </c>
      <c r="BO183" s="34">
        <f t="shared" si="52"/>
        <v>0</v>
      </c>
      <c r="BP183" s="34">
        <f t="shared" si="53"/>
        <v>0</v>
      </c>
      <c r="BQ183" s="34">
        <f t="shared" si="54"/>
        <v>0</v>
      </c>
      <c r="BR183" s="34">
        <f t="shared" si="55"/>
        <v>0</v>
      </c>
      <c r="BS183" s="34">
        <f t="shared" si="56"/>
        <v>0</v>
      </c>
    </row>
    <row r="184" spans="1:71" x14ac:dyDescent="0.25">
      <c r="A184" s="485"/>
      <c r="B184" s="208" t="s">
        <v>158</v>
      </c>
      <c r="C184" s="178">
        <f t="shared" si="40"/>
        <v>0</v>
      </c>
      <c r="D184" s="165">
        <f t="shared" si="57"/>
        <v>0</v>
      </c>
      <c r="E184" s="166">
        <f t="shared" si="41"/>
        <v>0</v>
      </c>
      <c r="F184" s="55"/>
      <c r="G184" s="58"/>
      <c r="H184" s="55"/>
      <c r="I184" s="58"/>
      <c r="J184" s="55"/>
      <c r="K184" s="57"/>
      <c r="L184" s="55"/>
      <c r="M184" s="57"/>
      <c r="N184" s="55"/>
      <c r="O184" s="57"/>
      <c r="P184" s="55"/>
      <c r="Q184" s="57"/>
      <c r="R184" s="55"/>
      <c r="S184" s="57"/>
      <c r="T184" s="55"/>
      <c r="U184" s="57"/>
      <c r="V184" s="106"/>
      <c r="W184" s="26"/>
      <c r="X184" s="27"/>
      <c r="Y184" s="28"/>
      <c r="Z184" s="27"/>
      <c r="AA184" s="28"/>
      <c r="AB184" s="27"/>
      <c r="AC184" s="28"/>
      <c r="AD184" s="27"/>
      <c r="AE184" s="28"/>
      <c r="AF184" s="27"/>
      <c r="AG184" s="28"/>
      <c r="AH184" s="27"/>
      <c r="AI184" s="28"/>
      <c r="AJ184" s="27"/>
      <c r="AK184" s="28"/>
      <c r="AL184" s="51"/>
      <c r="AM184" s="161"/>
      <c r="AN184" s="26"/>
      <c r="AO184" s="111"/>
      <c r="AP184" s="26"/>
      <c r="AQ184" s="162"/>
      <c r="AR184" s="26"/>
      <c r="AS184" s="26"/>
      <c r="AT184" s="26"/>
      <c r="AU184" t="str">
        <f t="shared" si="42"/>
        <v/>
      </c>
      <c r="BE184" s="151" t="str">
        <f t="shared" si="43"/>
        <v/>
      </c>
      <c r="BF184" s="151" t="str">
        <f t="shared" si="44"/>
        <v/>
      </c>
      <c r="BG184" s="151" t="str">
        <f t="shared" si="45"/>
        <v/>
      </c>
      <c r="BH184" s="151" t="str">
        <f t="shared" si="46"/>
        <v/>
      </c>
      <c r="BI184" s="151" t="str">
        <f t="shared" si="47"/>
        <v/>
      </c>
      <c r="BJ184" s="151" t="str">
        <f t="shared" si="48"/>
        <v/>
      </c>
      <c r="BK184" s="151" t="str">
        <f t="shared" si="49"/>
        <v/>
      </c>
      <c r="BM184" s="34">
        <f t="shared" si="50"/>
        <v>0</v>
      </c>
      <c r="BN184" s="34">
        <f t="shared" si="51"/>
        <v>0</v>
      </c>
      <c r="BO184" s="34">
        <f t="shared" si="52"/>
        <v>0</v>
      </c>
      <c r="BP184" s="34">
        <f t="shared" si="53"/>
        <v>0</v>
      </c>
      <c r="BQ184" s="34">
        <f t="shared" si="54"/>
        <v>0</v>
      </c>
      <c r="BR184" s="34">
        <f t="shared" si="55"/>
        <v>0</v>
      </c>
      <c r="BS184" s="34">
        <f t="shared" si="56"/>
        <v>0</v>
      </c>
    </row>
    <row r="185" spans="1:71" x14ac:dyDescent="0.25">
      <c r="A185" s="1451" t="s">
        <v>183</v>
      </c>
      <c r="B185" s="1404" t="s">
        <v>157</v>
      </c>
      <c r="C185" s="1452">
        <f t="shared" si="40"/>
        <v>0</v>
      </c>
      <c r="D185" s="1421">
        <f>SUM(L185+N185+P185+R185+T185+V185+X185+Z185+AB185+AD185+AF185+AH185+AJ185+AL185)</f>
        <v>0</v>
      </c>
      <c r="E185" s="1447">
        <f>SUM(M185+O185+Q185+S185+U185+W185+Y185+AA185+AC185+AE185+AG185+AI185+AK185+AM185)</f>
        <v>0</v>
      </c>
      <c r="F185" s="1453"/>
      <c r="G185" s="1454"/>
      <c r="H185" s="1453"/>
      <c r="I185" s="1454"/>
      <c r="J185" s="1453"/>
      <c r="K185" s="1454"/>
      <c r="L185" s="1455"/>
      <c r="M185" s="1456"/>
      <c r="N185" s="1457"/>
      <c r="O185" s="1456"/>
      <c r="P185" s="1457"/>
      <c r="Q185" s="1456"/>
      <c r="R185" s="1457"/>
      <c r="S185" s="1456"/>
      <c r="T185" s="1457"/>
      <c r="U185" s="1456"/>
      <c r="V185" s="1457"/>
      <c r="W185" s="1456"/>
      <c r="X185" s="1457"/>
      <c r="Y185" s="1456"/>
      <c r="Z185" s="1457"/>
      <c r="AA185" s="1456"/>
      <c r="AB185" s="1457"/>
      <c r="AC185" s="1456"/>
      <c r="AD185" s="1457"/>
      <c r="AE185" s="1456"/>
      <c r="AF185" s="1457"/>
      <c r="AG185" s="1456"/>
      <c r="AH185" s="1457"/>
      <c r="AI185" s="1456"/>
      <c r="AJ185" s="1457"/>
      <c r="AK185" s="1456"/>
      <c r="AL185" s="1458"/>
      <c r="AM185" s="1459"/>
      <c r="AN185" s="1460"/>
      <c r="AO185" s="1461"/>
      <c r="AP185" s="1460"/>
      <c r="AQ185" s="1462"/>
      <c r="AR185" s="1460"/>
      <c r="AS185" s="1460"/>
      <c r="AT185" s="1460"/>
      <c r="AU185" t="str">
        <f>BE185&amp;BF185&amp;BG185&amp;BH185&amp;BI185&amp;BJ185&amp;BK185</f>
        <v/>
      </c>
      <c r="BE185" s="151" t="str">
        <f t="shared" si="43"/>
        <v/>
      </c>
      <c r="BF185" s="151" t="str">
        <f t="shared" si="44"/>
        <v/>
      </c>
      <c r="BG185" s="151" t="str">
        <f t="shared" si="45"/>
        <v/>
      </c>
      <c r="BH185" s="151" t="str">
        <f t="shared" si="46"/>
        <v/>
      </c>
      <c r="BI185" s="151" t="str">
        <f t="shared" si="47"/>
        <v/>
      </c>
      <c r="BJ185" s="151" t="str">
        <f t="shared" si="48"/>
        <v/>
      </c>
      <c r="BK185" s="151" t="str">
        <f t="shared" si="49"/>
        <v/>
      </c>
      <c r="BM185" s="34">
        <f t="shared" si="50"/>
        <v>0</v>
      </c>
      <c r="BN185" s="34">
        <f t="shared" si="51"/>
        <v>0</v>
      </c>
      <c r="BO185" s="34">
        <f t="shared" si="52"/>
        <v>0</v>
      </c>
      <c r="BP185" s="34">
        <f t="shared" si="53"/>
        <v>0</v>
      </c>
      <c r="BQ185" s="34">
        <f t="shared" si="54"/>
        <v>0</v>
      </c>
      <c r="BR185" s="34">
        <f t="shared" si="55"/>
        <v>0</v>
      </c>
      <c r="BS185" s="34">
        <f t="shared" si="56"/>
        <v>0</v>
      </c>
    </row>
    <row r="186" spans="1:71" x14ac:dyDescent="0.25">
      <c r="A186" s="467"/>
      <c r="B186" s="208" t="s">
        <v>158</v>
      </c>
      <c r="C186" s="189">
        <f t="shared" si="40"/>
        <v>0</v>
      </c>
      <c r="D186" s="190">
        <f>SUM(L186+N186+P186+R186+T186+V186+X186+Z186+AB186+AD186+AF186+AH186+AJ186+AL186)</f>
        <v>0</v>
      </c>
      <c r="E186" s="191">
        <f>SUM(M186+O186+Q186+S186+U186+W186+Y186+AA186+AC186+AE186+AG186+AI186+AK186+AM186)</f>
        <v>0</v>
      </c>
      <c r="F186" s="171"/>
      <c r="G186" s="172"/>
      <c r="H186" s="171"/>
      <c r="I186" s="172"/>
      <c r="J186" s="171"/>
      <c r="K186" s="172"/>
      <c r="L186" s="1463"/>
      <c r="M186" s="57"/>
      <c r="N186" s="55"/>
      <c r="O186" s="57"/>
      <c r="P186" s="55"/>
      <c r="Q186" s="57"/>
      <c r="R186" s="55"/>
      <c r="S186" s="57"/>
      <c r="T186" s="55"/>
      <c r="U186" s="57"/>
      <c r="V186" s="55"/>
      <c r="W186" s="57"/>
      <c r="X186" s="55"/>
      <c r="Y186" s="57"/>
      <c r="Z186" s="55"/>
      <c r="AA186" s="57"/>
      <c r="AB186" s="55"/>
      <c r="AC186" s="57"/>
      <c r="AD186" s="55"/>
      <c r="AE186" s="57"/>
      <c r="AF186" s="55"/>
      <c r="AG186" s="57"/>
      <c r="AH186" s="55"/>
      <c r="AI186" s="57"/>
      <c r="AJ186" s="55"/>
      <c r="AK186" s="57"/>
      <c r="AL186" s="59"/>
      <c r="AM186" s="192"/>
      <c r="AN186" s="58"/>
      <c r="AO186" s="62"/>
      <c r="AP186" s="58"/>
      <c r="AQ186" s="174"/>
      <c r="AR186" s="58"/>
      <c r="AS186" s="58"/>
      <c r="AT186" s="58"/>
      <c r="AU186" t="str">
        <f>BE186&amp;BF186&amp;BG186&amp;BH186&amp;BI186&amp;BJ186&amp;BK186</f>
        <v/>
      </c>
      <c r="BE186" s="151" t="str">
        <f t="shared" si="43"/>
        <v/>
      </c>
      <c r="BF186" s="151" t="str">
        <f t="shared" si="44"/>
        <v/>
      </c>
      <c r="BG186" s="151" t="str">
        <f t="shared" si="45"/>
        <v/>
      </c>
      <c r="BH186" s="151" t="str">
        <f t="shared" si="46"/>
        <v/>
      </c>
      <c r="BI186" s="151" t="str">
        <f t="shared" si="47"/>
        <v/>
      </c>
      <c r="BJ186" s="151" t="str">
        <f t="shared" si="48"/>
        <v/>
      </c>
      <c r="BK186" s="151" t="str">
        <f t="shared" si="49"/>
        <v/>
      </c>
      <c r="BM186" s="34">
        <f t="shared" si="50"/>
        <v>0</v>
      </c>
      <c r="BN186" s="34">
        <f t="shared" si="51"/>
        <v>0</v>
      </c>
      <c r="BO186" s="34">
        <f t="shared" si="52"/>
        <v>0</v>
      </c>
      <c r="BP186" s="34">
        <f t="shared" si="53"/>
        <v>0</v>
      </c>
      <c r="BQ186" s="34">
        <f t="shared" si="54"/>
        <v>0</v>
      </c>
      <c r="BR186" s="34">
        <f t="shared" si="55"/>
        <v>0</v>
      </c>
      <c r="BS186" s="34">
        <f t="shared" si="56"/>
        <v>0</v>
      </c>
    </row>
    <row r="187" spans="1:71" s="212" customFormat="1" ht="12" x14ac:dyDescent="0.2">
      <c r="A187" s="211" t="s">
        <v>184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</row>
    <row r="188" spans="1:71" ht="15" customHeight="1" x14ac:dyDescent="0.25">
      <c r="A188" s="468" t="s">
        <v>185</v>
      </c>
      <c r="B188" s="469"/>
      <c r="C188" s="472" t="s">
        <v>7</v>
      </c>
      <c r="D188" s="473"/>
      <c r="E188" s="469"/>
      <c r="F188" s="455" t="s">
        <v>152</v>
      </c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  <c r="AE188" s="475"/>
      <c r="AF188" s="475"/>
      <c r="AG188" s="457"/>
      <c r="AH188" s="476" t="s">
        <v>186</v>
      </c>
      <c r="AI188" s="476"/>
      <c r="AJ188" s="476"/>
      <c r="AK188" s="477"/>
      <c r="AL188" s="449" t="s">
        <v>187</v>
      </c>
      <c r="AM188" s="460" t="s">
        <v>188</v>
      </c>
      <c r="AN188" s="456"/>
      <c r="AO188" s="461" t="s">
        <v>155</v>
      </c>
      <c r="AP188" s="463" t="s">
        <v>154</v>
      </c>
    </row>
    <row r="189" spans="1:71" ht="15" customHeight="1" x14ac:dyDescent="0.25">
      <c r="A189" s="470"/>
      <c r="B189" s="464"/>
      <c r="C189" s="471"/>
      <c r="D189" s="474"/>
      <c r="E189" s="465"/>
      <c r="F189" s="455" t="s">
        <v>16</v>
      </c>
      <c r="G189" s="456"/>
      <c r="H189" s="455" t="s">
        <v>17</v>
      </c>
      <c r="I189" s="456"/>
      <c r="J189" s="455" t="s">
        <v>18</v>
      </c>
      <c r="K189" s="456"/>
      <c r="L189" s="455" t="s">
        <v>19</v>
      </c>
      <c r="M189" s="456"/>
      <c r="N189" s="455" t="s">
        <v>20</v>
      </c>
      <c r="O189" s="456"/>
      <c r="P189" s="455" t="s">
        <v>21</v>
      </c>
      <c r="Q189" s="456"/>
      <c r="R189" s="455" t="s">
        <v>22</v>
      </c>
      <c r="S189" s="456"/>
      <c r="T189" s="455" t="s">
        <v>23</v>
      </c>
      <c r="U189" s="456"/>
      <c r="V189" s="455" t="s">
        <v>24</v>
      </c>
      <c r="W189" s="456"/>
      <c r="X189" s="455" t="s">
        <v>25</v>
      </c>
      <c r="Y189" s="456"/>
      <c r="Z189" s="455" t="s">
        <v>26</v>
      </c>
      <c r="AA189" s="456"/>
      <c r="AB189" s="455" t="s">
        <v>27</v>
      </c>
      <c r="AC189" s="456"/>
      <c r="AD189" s="455" t="s">
        <v>28</v>
      </c>
      <c r="AE189" s="456"/>
      <c r="AF189" s="455" t="s">
        <v>29</v>
      </c>
      <c r="AG189" s="457"/>
      <c r="AH189" s="447" t="s">
        <v>33</v>
      </c>
      <c r="AI189" s="458" t="s">
        <v>189</v>
      </c>
      <c r="AJ189" s="449" t="s">
        <v>190</v>
      </c>
      <c r="AK189" s="447" t="s">
        <v>36</v>
      </c>
      <c r="AL189" s="478"/>
      <c r="AM189" s="449" t="s">
        <v>191</v>
      </c>
      <c r="AN189" s="449" t="s">
        <v>192</v>
      </c>
      <c r="AO189" s="462"/>
      <c r="AP189" s="464"/>
    </row>
    <row r="190" spans="1:71" x14ac:dyDescent="0.25">
      <c r="A190" s="471"/>
      <c r="B190" s="465"/>
      <c r="C190" s="213" t="s">
        <v>156</v>
      </c>
      <c r="D190" s="214" t="s">
        <v>30</v>
      </c>
      <c r="E190" s="215" t="s">
        <v>31</v>
      </c>
      <c r="F190" s="216" t="s">
        <v>30</v>
      </c>
      <c r="G190" s="215" t="s">
        <v>31</v>
      </c>
      <c r="H190" s="216" t="s">
        <v>30</v>
      </c>
      <c r="I190" s="215" t="s">
        <v>31</v>
      </c>
      <c r="J190" s="216" t="s">
        <v>193</v>
      </c>
      <c r="K190" s="215" t="s">
        <v>31</v>
      </c>
      <c r="L190" s="216" t="s">
        <v>193</v>
      </c>
      <c r="M190" s="215" t="s">
        <v>31</v>
      </c>
      <c r="N190" s="216" t="s">
        <v>193</v>
      </c>
      <c r="O190" s="215" t="s">
        <v>31</v>
      </c>
      <c r="P190" s="216" t="s">
        <v>193</v>
      </c>
      <c r="Q190" s="215" t="s">
        <v>31</v>
      </c>
      <c r="R190" s="216" t="s">
        <v>193</v>
      </c>
      <c r="S190" s="215" t="s">
        <v>31</v>
      </c>
      <c r="T190" s="216" t="s">
        <v>193</v>
      </c>
      <c r="U190" s="215" t="s">
        <v>31</v>
      </c>
      <c r="V190" s="216" t="s">
        <v>193</v>
      </c>
      <c r="W190" s="215" t="s">
        <v>31</v>
      </c>
      <c r="X190" s="216" t="s">
        <v>193</v>
      </c>
      <c r="Y190" s="215" t="s">
        <v>31</v>
      </c>
      <c r="Z190" s="216" t="s">
        <v>193</v>
      </c>
      <c r="AA190" s="215" t="s">
        <v>31</v>
      </c>
      <c r="AB190" s="216" t="s">
        <v>193</v>
      </c>
      <c r="AC190" s="215" t="s">
        <v>31</v>
      </c>
      <c r="AD190" s="216" t="s">
        <v>193</v>
      </c>
      <c r="AE190" s="215" t="s">
        <v>31</v>
      </c>
      <c r="AF190" s="216" t="s">
        <v>193</v>
      </c>
      <c r="AG190" s="217" t="s">
        <v>31</v>
      </c>
      <c r="AH190" s="448"/>
      <c r="AI190" s="448"/>
      <c r="AJ190" s="459"/>
      <c r="AK190" s="448"/>
      <c r="AL190" s="459"/>
      <c r="AM190" s="450"/>
      <c r="AN190" s="450"/>
      <c r="AO190" s="453"/>
      <c r="AP190" s="465"/>
    </row>
    <row r="191" spans="1:71" x14ac:dyDescent="0.25">
      <c r="A191" s="444" t="s">
        <v>194</v>
      </c>
      <c r="B191" s="218" t="s">
        <v>195</v>
      </c>
      <c r="C191" s="219">
        <f>SUM(D191+E191)</f>
        <v>3</v>
      </c>
      <c r="D191" s="219">
        <f>SUM(F191+H191+J191+L191+N191+P191+R191+T191+V191+X191+Z191+AB191+AD191+AF191)</f>
        <v>2</v>
      </c>
      <c r="E191" s="219">
        <f>SUM(G191+I191+K191+M191+O191+Q191+S191+U191+W191+Y191+AA191+AC191+AE191+AG191)</f>
        <v>1</v>
      </c>
      <c r="F191" s="220"/>
      <c r="G191" s="221"/>
      <c r="H191" s="220"/>
      <c r="I191" s="221"/>
      <c r="J191" s="220"/>
      <c r="K191" s="221"/>
      <c r="L191" s="220"/>
      <c r="M191" s="221"/>
      <c r="N191" s="220"/>
      <c r="O191" s="221"/>
      <c r="P191" s="220"/>
      <c r="Q191" s="221"/>
      <c r="R191" s="220"/>
      <c r="S191" s="221"/>
      <c r="T191" s="220">
        <v>1</v>
      </c>
      <c r="U191" s="221"/>
      <c r="V191" s="220"/>
      <c r="W191" s="221"/>
      <c r="X191" s="220"/>
      <c r="Y191" s="221">
        <v>1</v>
      </c>
      <c r="Z191" s="220"/>
      <c r="AA191" s="221"/>
      <c r="AB191" s="220"/>
      <c r="AC191" s="221"/>
      <c r="AD191" s="220">
        <v>1</v>
      </c>
      <c r="AE191" s="221"/>
      <c r="AF191" s="220"/>
      <c r="AG191" s="222"/>
      <c r="AH191" s="223">
        <v>2</v>
      </c>
      <c r="AI191" s="224">
        <v>1</v>
      </c>
      <c r="AJ191" s="224"/>
      <c r="AK191" s="224"/>
      <c r="AL191" s="225"/>
      <c r="AM191" s="224">
        <v>1</v>
      </c>
      <c r="AN191" s="226">
        <v>2</v>
      </c>
      <c r="AO191" s="227">
        <v>0</v>
      </c>
      <c r="AP191" s="228">
        <v>0</v>
      </c>
      <c r="AQ191" t="str">
        <f>BE191&amp;BF191</f>
        <v/>
      </c>
      <c r="BE191" s="151" t="str">
        <f>IF(AND(C191&gt;0,AO191="")," * No olvide digitar la variable Migrantes. Digite Cero si no tiene.",IF(AO191&gt;C191," * La variable Migrantes No puede ser mayor al Total Ambos Sexos.",""))</f>
        <v/>
      </c>
      <c r="BF191" s="151" t="str">
        <f>IF(AND(C191&gt;0,AP191="")," * No olvide digitar la variable Pueblos Originarios. Digite Cero si no tiene.",IF(AP191&gt;C191," * La variable Pueblos Originarios No puede ser mayor al Total Ambos Sexos.",""))</f>
        <v/>
      </c>
      <c r="BL191" s="34">
        <f>IF(AND(C191&gt;0,AO191=""),1,IF(AO191&gt;C191,1,0))</f>
        <v>0</v>
      </c>
      <c r="BM191" s="34">
        <f>IF(AND(C191&gt;0,AP191=""),1,IF(AP191&gt;C191,1,0))</f>
        <v>0</v>
      </c>
    </row>
    <row r="192" spans="1:71" x14ac:dyDescent="0.25">
      <c r="A192" s="451"/>
      <c r="B192" s="229" t="s">
        <v>196</v>
      </c>
      <c r="C192" s="230">
        <f t="shared" ref="C192:C200" si="58">SUM(D192+E192)</f>
        <v>1</v>
      </c>
      <c r="D192" s="230">
        <f>SUM(F192+H192+J192+L192+N192+P192+R192+T192+V192+X192+Z192+AB192+AD192+AF192)</f>
        <v>1</v>
      </c>
      <c r="E192" s="230">
        <f>SUM(G192+I192+K192+M192+O192+Q192+S192+U192+W192+Y192+AA192+AC192+AE192+AG192)</f>
        <v>0</v>
      </c>
      <c r="F192" s="231"/>
      <c r="G192" s="232"/>
      <c r="H192" s="231"/>
      <c r="I192" s="232"/>
      <c r="J192" s="231"/>
      <c r="K192" s="232"/>
      <c r="L192" s="231">
        <v>1</v>
      </c>
      <c r="M192" s="232"/>
      <c r="N192" s="231"/>
      <c r="O192" s="232"/>
      <c r="P192" s="231"/>
      <c r="Q192" s="232"/>
      <c r="R192" s="231"/>
      <c r="S192" s="232"/>
      <c r="T192" s="231"/>
      <c r="U192" s="232"/>
      <c r="V192" s="231"/>
      <c r="W192" s="232"/>
      <c r="X192" s="231"/>
      <c r="Y192" s="232"/>
      <c r="Z192" s="231"/>
      <c r="AA192" s="232"/>
      <c r="AB192" s="231"/>
      <c r="AC192" s="232"/>
      <c r="AD192" s="231"/>
      <c r="AE192" s="232"/>
      <c r="AF192" s="231"/>
      <c r="AG192" s="233"/>
      <c r="AH192" s="234"/>
      <c r="AI192" s="235">
        <v>1</v>
      </c>
      <c r="AJ192" s="235"/>
      <c r="AK192" s="235"/>
      <c r="AL192" s="236"/>
      <c r="AM192" s="235">
        <v>1</v>
      </c>
      <c r="AN192" s="237"/>
      <c r="AO192" s="238">
        <v>0</v>
      </c>
      <c r="AP192" s="239">
        <v>0</v>
      </c>
      <c r="AQ192" t="str">
        <f t="shared" ref="AQ192:AQ200" si="59">BE192&amp;BF192</f>
        <v/>
      </c>
      <c r="BE192" s="151" t="str">
        <f t="shared" ref="BE192:BE200" si="60">IF(AND(C192&gt;0,AO192="")," * No olvide digitar la variable Migrantes. Digite Cero si no tiene.",IF(AO192&gt;C192," * La variable Migrantes No puede ser mayor al Total Ambos Sexos.",""))</f>
        <v/>
      </c>
      <c r="BF192" s="151" t="str">
        <f t="shared" ref="BF192:BF200" si="61">IF(AND(C192&gt;0,AP192="")," * No olvide digitar la variable Pueblos Originarios. Digite Cero si no tiene.",IF(AP192&gt;C192," * La variable Pueblos Originarios No puede ser mayor al Total Ambos Sexos.",""))</f>
        <v/>
      </c>
      <c r="BL192" s="34">
        <f t="shared" ref="BL192:BL200" si="62">IF(AND(C192&gt;0,AO192=""),1,IF(AO192&gt;C192,1,0))</f>
        <v>0</v>
      </c>
      <c r="BM192" s="34">
        <f t="shared" ref="BM192:BM200" si="63">IF(AND(C192&gt;0,AP192=""),1,IF(AP192&gt;C192,1,0))</f>
        <v>0</v>
      </c>
    </row>
    <row r="193" spans="1:65" x14ac:dyDescent="0.25">
      <c r="A193" s="452" t="s">
        <v>197</v>
      </c>
      <c r="B193" s="240" t="s">
        <v>195</v>
      </c>
      <c r="C193" s="241">
        <f t="shared" si="58"/>
        <v>0</v>
      </c>
      <c r="D193" s="241">
        <f t="shared" ref="D193:E200" si="64">SUM(F193+H193+J193+L193+N193+P193+R193+T193+V193+X193+Z193+AB193+AD193+AF193)</f>
        <v>0</v>
      </c>
      <c r="E193" s="241">
        <f t="shared" si="64"/>
        <v>0</v>
      </c>
      <c r="F193" s="220"/>
      <c r="G193" s="221"/>
      <c r="H193" s="220"/>
      <c r="I193" s="221"/>
      <c r="J193" s="220"/>
      <c r="K193" s="221"/>
      <c r="L193" s="220"/>
      <c r="M193" s="221"/>
      <c r="N193" s="220"/>
      <c r="O193" s="221"/>
      <c r="P193" s="220"/>
      <c r="Q193" s="221"/>
      <c r="R193" s="220"/>
      <c r="S193" s="221"/>
      <c r="T193" s="220"/>
      <c r="U193" s="221"/>
      <c r="V193" s="220"/>
      <c r="W193" s="221"/>
      <c r="X193" s="220"/>
      <c r="Y193" s="221"/>
      <c r="Z193" s="220"/>
      <c r="AA193" s="221"/>
      <c r="AB193" s="220"/>
      <c r="AC193" s="221"/>
      <c r="AD193" s="220"/>
      <c r="AE193" s="221"/>
      <c r="AF193" s="220"/>
      <c r="AG193" s="222"/>
      <c r="AH193" s="223"/>
      <c r="AI193" s="224"/>
      <c r="AJ193" s="224"/>
      <c r="AK193" s="224"/>
      <c r="AL193" s="224"/>
      <c r="AM193" s="224"/>
      <c r="AN193" s="224"/>
      <c r="AO193" s="227"/>
      <c r="AP193" s="228">
        <v>0</v>
      </c>
      <c r="AQ193" t="str">
        <f t="shared" si="59"/>
        <v/>
      </c>
      <c r="BE193" s="151" t="str">
        <f t="shared" si="60"/>
        <v/>
      </c>
      <c r="BF193" s="151" t="str">
        <f t="shared" si="61"/>
        <v/>
      </c>
      <c r="BL193" s="34">
        <f t="shared" si="62"/>
        <v>0</v>
      </c>
      <c r="BM193" s="34">
        <f t="shared" si="63"/>
        <v>0</v>
      </c>
    </row>
    <row r="194" spans="1:65" x14ac:dyDescent="0.25">
      <c r="A194" s="453"/>
      <c r="B194" s="242" t="s">
        <v>196</v>
      </c>
      <c r="C194" s="230">
        <f t="shared" si="58"/>
        <v>0</v>
      </c>
      <c r="D194" s="230">
        <f t="shared" si="64"/>
        <v>0</v>
      </c>
      <c r="E194" s="230">
        <f t="shared" si="64"/>
        <v>0</v>
      </c>
      <c r="F194" s="231"/>
      <c r="G194" s="232"/>
      <c r="H194" s="231"/>
      <c r="I194" s="232"/>
      <c r="J194" s="231"/>
      <c r="K194" s="232"/>
      <c r="L194" s="231"/>
      <c r="M194" s="232"/>
      <c r="N194" s="231"/>
      <c r="O194" s="232"/>
      <c r="P194" s="231"/>
      <c r="Q194" s="232"/>
      <c r="R194" s="231"/>
      <c r="S194" s="232"/>
      <c r="T194" s="231"/>
      <c r="U194" s="232"/>
      <c r="V194" s="231"/>
      <c r="W194" s="232"/>
      <c r="X194" s="231"/>
      <c r="Y194" s="232"/>
      <c r="Z194" s="231"/>
      <c r="AA194" s="232"/>
      <c r="AB194" s="231"/>
      <c r="AC194" s="232"/>
      <c r="AD194" s="231"/>
      <c r="AE194" s="232"/>
      <c r="AF194" s="231"/>
      <c r="AG194" s="233"/>
      <c r="AH194" s="234"/>
      <c r="AI194" s="235"/>
      <c r="AJ194" s="235"/>
      <c r="AK194" s="235"/>
      <c r="AL194" s="235"/>
      <c r="AM194" s="235"/>
      <c r="AN194" s="235"/>
      <c r="AO194" s="238"/>
      <c r="AP194" s="239">
        <v>0</v>
      </c>
      <c r="AQ194" t="str">
        <f t="shared" si="59"/>
        <v/>
      </c>
      <c r="BE194" s="151" t="str">
        <f t="shared" si="60"/>
        <v/>
      </c>
      <c r="BF194" s="151" t="str">
        <f t="shared" si="61"/>
        <v/>
      </c>
      <c r="BL194" s="34">
        <f t="shared" si="62"/>
        <v>0</v>
      </c>
      <c r="BM194" s="34">
        <f t="shared" si="63"/>
        <v>0</v>
      </c>
    </row>
    <row r="195" spans="1:65" x14ac:dyDescent="0.25">
      <c r="A195" s="454" t="s">
        <v>198</v>
      </c>
      <c r="B195" s="218" t="s">
        <v>195</v>
      </c>
      <c r="C195" s="241">
        <f t="shared" si="58"/>
        <v>0</v>
      </c>
      <c r="D195" s="241">
        <f t="shared" si="64"/>
        <v>0</v>
      </c>
      <c r="E195" s="241">
        <f t="shared" si="64"/>
        <v>0</v>
      </c>
      <c r="F195" s="220"/>
      <c r="G195" s="221"/>
      <c r="H195" s="220"/>
      <c r="I195" s="221"/>
      <c r="J195" s="220"/>
      <c r="K195" s="221"/>
      <c r="L195" s="220"/>
      <c r="M195" s="221"/>
      <c r="N195" s="220"/>
      <c r="O195" s="221"/>
      <c r="P195" s="220"/>
      <c r="Q195" s="221"/>
      <c r="R195" s="220"/>
      <c r="S195" s="221"/>
      <c r="T195" s="220"/>
      <c r="U195" s="221"/>
      <c r="V195" s="220"/>
      <c r="W195" s="221"/>
      <c r="X195" s="220"/>
      <c r="Y195" s="221"/>
      <c r="Z195" s="220"/>
      <c r="AA195" s="221"/>
      <c r="AB195" s="220"/>
      <c r="AC195" s="221"/>
      <c r="AD195" s="220"/>
      <c r="AE195" s="221"/>
      <c r="AF195" s="220"/>
      <c r="AG195" s="222"/>
      <c r="AH195" s="223"/>
      <c r="AI195" s="224"/>
      <c r="AJ195" s="224"/>
      <c r="AK195" s="224"/>
      <c r="AL195" s="243"/>
      <c r="AM195" s="225"/>
      <c r="AN195" s="225"/>
      <c r="AO195" s="227"/>
      <c r="AP195" s="228">
        <v>0</v>
      </c>
      <c r="AQ195" t="str">
        <f t="shared" si="59"/>
        <v/>
      </c>
      <c r="BE195" s="151" t="str">
        <f t="shared" si="60"/>
        <v/>
      </c>
      <c r="BF195" s="151" t="str">
        <f t="shared" si="61"/>
        <v/>
      </c>
      <c r="BL195" s="34">
        <f t="shared" si="62"/>
        <v>0</v>
      </c>
      <c r="BM195" s="34">
        <f t="shared" si="63"/>
        <v>0</v>
      </c>
    </row>
    <row r="196" spans="1:65" x14ac:dyDescent="0.25">
      <c r="A196" s="450"/>
      <c r="B196" s="229" t="s">
        <v>196</v>
      </c>
      <c r="C196" s="230">
        <f t="shared" si="58"/>
        <v>0</v>
      </c>
      <c r="D196" s="230">
        <f t="shared" si="64"/>
        <v>0</v>
      </c>
      <c r="E196" s="230">
        <f t="shared" si="64"/>
        <v>0</v>
      </c>
      <c r="F196" s="231"/>
      <c r="G196" s="232"/>
      <c r="H196" s="231"/>
      <c r="I196" s="232"/>
      <c r="J196" s="231"/>
      <c r="K196" s="232"/>
      <c r="L196" s="231"/>
      <c r="M196" s="232"/>
      <c r="N196" s="231"/>
      <c r="O196" s="232"/>
      <c r="P196" s="231"/>
      <c r="Q196" s="232"/>
      <c r="R196" s="231"/>
      <c r="S196" s="232"/>
      <c r="T196" s="231"/>
      <c r="U196" s="232"/>
      <c r="V196" s="231"/>
      <c r="W196" s="232"/>
      <c r="X196" s="231"/>
      <c r="Y196" s="232"/>
      <c r="Z196" s="231"/>
      <c r="AA196" s="232"/>
      <c r="AB196" s="231"/>
      <c r="AC196" s="232"/>
      <c r="AD196" s="231"/>
      <c r="AE196" s="232"/>
      <c r="AF196" s="231"/>
      <c r="AG196" s="233"/>
      <c r="AH196" s="234"/>
      <c r="AI196" s="235"/>
      <c r="AJ196" s="235"/>
      <c r="AK196" s="235"/>
      <c r="AL196" s="244"/>
      <c r="AM196" s="236"/>
      <c r="AN196" s="236"/>
      <c r="AO196" s="238"/>
      <c r="AP196" s="239">
        <v>0</v>
      </c>
      <c r="AQ196" t="str">
        <f t="shared" si="59"/>
        <v/>
      </c>
      <c r="BE196" s="151" t="str">
        <f t="shared" si="60"/>
        <v/>
      </c>
      <c r="BF196" s="151" t="str">
        <f t="shared" si="61"/>
        <v/>
      </c>
      <c r="BL196" s="34">
        <f t="shared" si="62"/>
        <v>0</v>
      </c>
      <c r="BM196" s="34">
        <f t="shared" si="63"/>
        <v>0</v>
      </c>
    </row>
    <row r="197" spans="1:65" x14ac:dyDescent="0.25">
      <c r="A197" s="444" t="s">
        <v>199</v>
      </c>
      <c r="B197" s="218" t="s">
        <v>195</v>
      </c>
      <c r="C197" s="241">
        <f t="shared" si="58"/>
        <v>12</v>
      </c>
      <c r="D197" s="241">
        <f t="shared" si="64"/>
        <v>11</v>
      </c>
      <c r="E197" s="241">
        <f t="shared" si="64"/>
        <v>1</v>
      </c>
      <c r="F197" s="220"/>
      <c r="G197" s="221"/>
      <c r="H197" s="220"/>
      <c r="I197" s="221"/>
      <c r="J197" s="220"/>
      <c r="K197" s="221"/>
      <c r="L197" s="220"/>
      <c r="M197" s="221"/>
      <c r="N197" s="220"/>
      <c r="O197" s="221"/>
      <c r="P197" s="220"/>
      <c r="Q197" s="221"/>
      <c r="R197" s="220"/>
      <c r="S197" s="221"/>
      <c r="T197" s="220">
        <v>1</v>
      </c>
      <c r="U197" s="221"/>
      <c r="V197" s="220">
        <v>1</v>
      </c>
      <c r="W197" s="221"/>
      <c r="X197" s="220">
        <v>2</v>
      </c>
      <c r="Y197" s="221"/>
      <c r="Z197" s="220"/>
      <c r="AA197" s="221">
        <v>1</v>
      </c>
      <c r="AB197" s="220">
        <v>2</v>
      </c>
      <c r="AC197" s="221"/>
      <c r="AD197" s="220">
        <v>2</v>
      </c>
      <c r="AE197" s="221"/>
      <c r="AF197" s="220">
        <v>3</v>
      </c>
      <c r="AG197" s="222"/>
      <c r="AH197" s="223"/>
      <c r="AI197" s="224">
        <v>12</v>
      </c>
      <c r="AJ197" s="224"/>
      <c r="AK197" s="224"/>
      <c r="AL197" s="245"/>
      <c r="AM197" s="225"/>
      <c r="AN197" s="225"/>
      <c r="AO197" s="227">
        <v>0</v>
      </c>
      <c r="AP197" s="228">
        <v>0</v>
      </c>
      <c r="AQ197" t="str">
        <f t="shared" si="59"/>
        <v/>
      </c>
      <c r="BE197" s="151" t="str">
        <f t="shared" si="60"/>
        <v/>
      </c>
      <c r="BF197" s="151" t="str">
        <f t="shared" si="61"/>
        <v/>
      </c>
      <c r="BL197" s="34">
        <f t="shared" si="62"/>
        <v>0</v>
      </c>
      <c r="BM197" s="34">
        <f t="shared" si="63"/>
        <v>0</v>
      </c>
    </row>
    <row r="198" spans="1:65" x14ac:dyDescent="0.25">
      <c r="A198" s="445"/>
      <c r="B198" s="229" t="s">
        <v>196</v>
      </c>
      <c r="C198" s="230">
        <f t="shared" si="58"/>
        <v>0</v>
      </c>
      <c r="D198" s="230">
        <f t="shared" si="64"/>
        <v>0</v>
      </c>
      <c r="E198" s="230">
        <f t="shared" si="64"/>
        <v>0</v>
      </c>
      <c r="F198" s="231"/>
      <c r="G198" s="232"/>
      <c r="H198" s="231"/>
      <c r="I198" s="232"/>
      <c r="J198" s="231"/>
      <c r="K198" s="232"/>
      <c r="L198" s="231"/>
      <c r="M198" s="232"/>
      <c r="N198" s="231"/>
      <c r="O198" s="232"/>
      <c r="P198" s="231"/>
      <c r="Q198" s="232"/>
      <c r="R198" s="231"/>
      <c r="S198" s="232"/>
      <c r="T198" s="231"/>
      <c r="U198" s="232"/>
      <c r="V198" s="231"/>
      <c r="W198" s="232"/>
      <c r="X198" s="231"/>
      <c r="Y198" s="232"/>
      <c r="Z198" s="231"/>
      <c r="AA198" s="232"/>
      <c r="AB198" s="231"/>
      <c r="AC198" s="232"/>
      <c r="AD198" s="231"/>
      <c r="AE198" s="232"/>
      <c r="AF198" s="231"/>
      <c r="AG198" s="233"/>
      <c r="AH198" s="234"/>
      <c r="AI198" s="235"/>
      <c r="AJ198" s="235"/>
      <c r="AK198" s="235"/>
      <c r="AL198" s="246"/>
      <c r="AM198" s="236"/>
      <c r="AN198" s="236"/>
      <c r="AO198" s="238"/>
      <c r="AP198" s="239"/>
      <c r="AQ198" t="str">
        <f t="shared" si="59"/>
        <v/>
      </c>
      <c r="BE198" s="151" t="str">
        <f t="shared" si="60"/>
        <v/>
      </c>
      <c r="BF198" s="151" t="str">
        <f t="shared" si="61"/>
        <v/>
      </c>
      <c r="BL198" s="34">
        <f t="shared" si="62"/>
        <v>0</v>
      </c>
      <c r="BM198" s="34">
        <f t="shared" si="63"/>
        <v>0</v>
      </c>
    </row>
    <row r="199" spans="1:65" x14ac:dyDescent="0.25">
      <c r="A199" s="444" t="s">
        <v>200</v>
      </c>
      <c r="B199" s="218" t="s">
        <v>195</v>
      </c>
      <c r="C199" s="247">
        <f t="shared" si="58"/>
        <v>0</v>
      </c>
      <c r="D199" s="247">
        <f t="shared" si="64"/>
        <v>0</v>
      </c>
      <c r="E199" s="247">
        <f t="shared" si="64"/>
        <v>0</v>
      </c>
      <c r="F199" s="248"/>
      <c r="G199" s="249"/>
      <c r="H199" s="248"/>
      <c r="I199" s="249"/>
      <c r="J199" s="248"/>
      <c r="K199" s="249"/>
      <c r="L199" s="248"/>
      <c r="M199" s="249"/>
      <c r="N199" s="248"/>
      <c r="O199" s="249"/>
      <c r="P199" s="248"/>
      <c r="Q199" s="249"/>
      <c r="R199" s="248"/>
      <c r="S199" s="249"/>
      <c r="T199" s="248"/>
      <c r="U199" s="249"/>
      <c r="V199" s="248"/>
      <c r="W199" s="249"/>
      <c r="X199" s="248"/>
      <c r="Y199" s="249"/>
      <c r="Z199" s="248"/>
      <c r="AA199" s="249"/>
      <c r="AB199" s="248"/>
      <c r="AC199" s="249"/>
      <c r="AD199" s="248"/>
      <c r="AE199" s="249"/>
      <c r="AF199" s="248"/>
      <c r="AG199" s="250"/>
      <c r="AH199" s="251"/>
      <c r="AI199" s="252"/>
      <c r="AJ199" s="252"/>
      <c r="AK199" s="252"/>
      <c r="AL199" s="253"/>
      <c r="AM199" s="225"/>
      <c r="AN199" s="225"/>
      <c r="AO199" s="227"/>
      <c r="AP199" s="228"/>
      <c r="AQ199" t="str">
        <f t="shared" si="59"/>
        <v/>
      </c>
      <c r="BE199" s="151" t="str">
        <f t="shared" si="60"/>
        <v/>
      </c>
      <c r="BF199" s="151" t="str">
        <f t="shared" si="61"/>
        <v/>
      </c>
      <c r="BL199" s="34">
        <f t="shared" si="62"/>
        <v>0</v>
      </c>
      <c r="BM199" s="34">
        <f t="shared" si="63"/>
        <v>0</v>
      </c>
    </row>
    <row r="200" spans="1:65" x14ac:dyDescent="0.25">
      <c r="A200" s="446"/>
      <c r="B200" s="254" t="s">
        <v>196</v>
      </c>
      <c r="C200" s="230">
        <f t="shared" si="58"/>
        <v>0</v>
      </c>
      <c r="D200" s="230">
        <f t="shared" si="64"/>
        <v>0</v>
      </c>
      <c r="E200" s="230">
        <f t="shared" si="64"/>
        <v>0</v>
      </c>
      <c r="F200" s="231"/>
      <c r="G200" s="232"/>
      <c r="H200" s="231"/>
      <c r="I200" s="232"/>
      <c r="J200" s="231"/>
      <c r="K200" s="232"/>
      <c r="L200" s="231"/>
      <c r="M200" s="232"/>
      <c r="N200" s="231"/>
      <c r="O200" s="232"/>
      <c r="P200" s="231"/>
      <c r="Q200" s="232"/>
      <c r="R200" s="231"/>
      <c r="S200" s="232"/>
      <c r="T200" s="231"/>
      <c r="U200" s="232"/>
      <c r="V200" s="231"/>
      <c r="W200" s="232"/>
      <c r="X200" s="231"/>
      <c r="Y200" s="232"/>
      <c r="Z200" s="231"/>
      <c r="AA200" s="232"/>
      <c r="AB200" s="231"/>
      <c r="AC200" s="232"/>
      <c r="AD200" s="231"/>
      <c r="AE200" s="232"/>
      <c r="AF200" s="231"/>
      <c r="AG200" s="233"/>
      <c r="AH200" s="255"/>
      <c r="AI200" s="256"/>
      <c r="AJ200" s="256"/>
      <c r="AK200" s="256"/>
      <c r="AL200" s="257"/>
      <c r="AM200" s="258"/>
      <c r="AN200" s="236"/>
      <c r="AO200" s="238"/>
      <c r="AP200" s="239"/>
      <c r="AQ200" t="str">
        <f t="shared" si="59"/>
        <v/>
      </c>
      <c r="BE200" s="151" t="str">
        <f t="shared" si="60"/>
        <v/>
      </c>
      <c r="BF200" s="151" t="str">
        <f t="shared" si="61"/>
        <v/>
      </c>
      <c r="BL200" s="34">
        <f t="shared" si="62"/>
        <v>0</v>
      </c>
      <c r="BM200" s="34">
        <f t="shared" si="63"/>
        <v>0</v>
      </c>
    </row>
    <row r="249" spans="1:2" x14ac:dyDescent="0.25">
      <c r="A249" s="259">
        <f>SUM(B12:B72,W12:W71,AA12:AA71,AE12:AF71,B76:B136,F76:F136,J76:J136,N76:N136,Q76:AI136,B139:B155,C160:C171,C176:C186,C191:C200)</f>
        <v>48965</v>
      </c>
      <c r="B249" s="260">
        <f>SUM(BL12:BS200)</f>
        <v>0</v>
      </c>
    </row>
  </sheetData>
  <mergeCells count="124">
    <mergeCell ref="A6:AD6"/>
    <mergeCell ref="A9:A11"/>
    <mergeCell ref="B9:V9"/>
    <mergeCell ref="W9:AD9"/>
    <mergeCell ref="AE9:AF10"/>
    <mergeCell ref="B10:B11"/>
    <mergeCell ref="C10:S10"/>
    <mergeCell ref="T10:T11"/>
    <mergeCell ref="U10:V10"/>
    <mergeCell ref="W10:Z10"/>
    <mergeCell ref="X74:Y74"/>
    <mergeCell ref="Z74:AA74"/>
    <mergeCell ref="AB74:AC74"/>
    <mergeCell ref="AD74:AD75"/>
    <mergeCell ref="AE74:AF74"/>
    <mergeCell ref="AG74:AI74"/>
    <mergeCell ref="AA10:AD10"/>
    <mergeCell ref="A74:A75"/>
    <mergeCell ref="B74:E74"/>
    <mergeCell ref="F74:I74"/>
    <mergeCell ref="J74:M74"/>
    <mergeCell ref="N74:P74"/>
    <mergeCell ref="Q74:R74"/>
    <mergeCell ref="S74:T74"/>
    <mergeCell ref="U74:V74"/>
    <mergeCell ref="W74:W75"/>
    <mergeCell ref="AL158:AM158"/>
    <mergeCell ref="A160:B160"/>
    <mergeCell ref="A161:A164"/>
    <mergeCell ref="AQ157:AQ159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A157:B159"/>
    <mergeCell ref="C157:E158"/>
    <mergeCell ref="F157:AM157"/>
    <mergeCell ref="AN157:AN159"/>
    <mergeCell ref="AO157:AO159"/>
    <mergeCell ref="AP157:AP159"/>
    <mergeCell ref="X158:Y158"/>
    <mergeCell ref="Z158:AA158"/>
    <mergeCell ref="AB158:AC158"/>
    <mergeCell ref="AD158:AE158"/>
    <mergeCell ref="A165:B165"/>
    <mergeCell ref="A166:B166"/>
    <mergeCell ref="A167:B167"/>
    <mergeCell ref="A168:B168"/>
    <mergeCell ref="A169:B169"/>
    <mergeCell ref="A170:B170"/>
    <mergeCell ref="AF158:AG158"/>
    <mergeCell ref="AH158:AI158"/>
    <mergeCell ref="AJ158:AK158"/>
    <mergeCell ref="A171:B171"/>
    <mergeCell ref="A173:A175"/>
    <mergeCell ref="B173:B175"/>
    <mergeCell ref="C173:E174"/>
    <mergeCell ref="F173:AM173"/>
    <mergeCell ref="AN173:AN175"/>
    <mergeCell ref="P174:Q174"/>
    <mergeCell ref="R174:S174"/>
    <mergeCell ref="T174:U174"/>
    <mergeCell ref="V174:W174"/>
    <mergeCell ref="AO173:AP174"/>
    <mergeCell ref="AQ173:AQ175"/>
    <mergeCell ref="AR173:AR175"/>
    <mergeCell ref="AS173:AS175"/>
    <mergeCell ref="AT173:AT175"/>
    <mergeCell ref="F174:G174"/>
    <mergeCell ref="H174:I174"/>
    <mergeCell ref="J174:K174"/>
    <mergeCell ref="L174:M174"/>
    <mergeCell ref="N174:O174"/>
    <mergeCell ref="AJ174:AK174"/>
    <mergeCell ref="AL174:AM174"/>
    <mergeCell ref="AH174:AI174"/>
    <mergeCell ref="A176:A177"/>
    <mergeCell ref="A178:A180"/>
    <mergeCell ref="A181:A182"/>
    <mergeCell ref="A183:A184"/>
    <mergeCell ref="X174:Y174"/>
    <mergeCell ref="Z174:AA174"/>
    <mergeCell ref="AB174:AC174"/>
    <mergeCell ref="AD174:AE174"/>
    <mergeCell ref="AF174:AG174"/>
    <mergeCell ref="A185:A186"/>
    <mergeCell ref="A188:B190"/>
    <mergeCell ref="C188:E189"/>
    <mergeCell ref="F188:AG188"/>
    <mergeCell ref="AH188:AK188"/>
    <mergeCell ref="AL188:AL190"/>
    <mergeCell ref="T189:U189"/>
    <mergeCell ref="V189:W189"/>
    <mergeCell ref="X189:Y189"/>
    <mergeCell ref="Z189:AA189"/>
    <mergeCell ref="AM188:AN188"/>
    <mergeCell ref="AO188:AO190"/>
    <mergeCell ref="AP188:AP190"/>
    <mergeCell ref="F189:G189"/>
    <mergeCell ref="H189:I189"/>
    <mergeCell ref="J189:K189"/>
    <mergeCell ref="L189:M189"/>
    <mergeCell ref="N189:O189"/>
    <mergeCell ref="P189:Q189"/>
    <mergeCell ref="R189:S189"/>
    <mergeCell ref="A197:A198"/>
    <mergeCell ref="A199:A200"/>
    <mergeCell ref="AK189:AK190"/>
    <mergeCell ref="AM189:AM190"/>
    <mergeCell ref="AN189:AN190"/>
    <mergeCell ref="A191:A192"/>
    <mergeCell ref="A193:A194"/>
    <mergeCell ref="A195:A196"/>
    <mergeCell ref="AB189:AC189"/>
    <mergeCell ref="AD189:AE189"/>
    <mergeCell ref="AF189:AG189"/>
    <mergeCell ref="AH189:AH190"/>
    <mergeCell ref="AI189:AI190"/>
    <mergeCell ref="AJ189:AJ190"/>
  </mergeCells>
  <dataValidations count="3">
    <dataValidation type="whole" operator="greaterThanOrEqual" allowBlank="1" showErrorMessage="1" sqref="F191:AP200">
      <formula1>0</formula1>
    </dataValidation>
    <dataValidation type="whole" operator="greaterThanOrEqual" allowBlank="1" showInputMessage="1" showErrorMessage="1" errorTitle="Error" error="Favor Ingrese sólo Números." sqref="C12:AD71 C139:U154 F160:AQ170 F176:AT186">
      <formula1>0</formula1>
    </dataValidation>
    <dataValidation type="whole" operator="greaterThanOrEqual" allowBlank="1" showInputMessage="1" showErrorMessage="1" sqref="AE12:AF71 K76:M135 C76:E135 G76:I135 O76:AI13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</vt:i4>
      </vt:variant>
    </vt:vector>
  </HeadingPairs>
  <TitlesOfParts>
    <vt:vector size="22" baseType="lpstr">
      <vt:lpstr>CACR</vt:lpstr>
      <vt:lpstr>CONSULTAS ENE-SEPT-MEDICO</vt:lpstr>
      <vt:lpstr>NSP ENE-SPT. MEDICO</vt:lpstr>
      <vt:lpstr>CONSULTA ABREVIADA</vt:lpstr>
      <vt:lpstr>COMGES 7</vt:lpstr>
      <vt:lpstr>COMGES 3</vt:lpstr>
      <vt:lpstr>ALTAS</vt:lpstr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'COMGES 3'!Área_de_impresión</vt:lpstr>
      <vt:lpstr>CACR!Títulos_a_imprimir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Bioestadistica</dc:creator>
  <cp:lastModifiedBy>Depto. Bioestadistica</cp:lastModifiedBy>
  <cp:lastPrinted>2025-01-29T12:00:05Z</cp:lastPrinted>
  <dcterms:created xsi:type="dcterms:W3CDTF">2024-03-18T19:07:37Z</dcterms:created>
  <dcterms:modified xsi:type="dcterms:W3CDTF">2025-04-22T19:24:17Z</dcterms:modified>
</cp:coreProperties>
</file>