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 tabRatio="797" activeTab="12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44525"/>
</workbook>
</file>

<file path=xl/calcChain.xml><?xml version="1.0" encoding="utf-8"?>
<calcChain xmlns="http://schemas.openxmlformats.org/spreadsheetml/2006/main">
  <c r="CK160" i="13" l="1"/>
  <c r="CC160" i="13"/>
  <c r="E160" i="13"/>
  <c r="D160" i="13"/>
  <c r="CL160" i="13" s="1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E159" i="13" s="1"/>
  <c r="F159" i="13"/>
  <c r="D159" i="13"/>
  <c r="C159" i="13"/>
  <c r="CC158" i="13"/>
  <c r="E158" i="13"/>
  <c r="CK158" i="13" s="1"/>
  <c r="D158" i="13"/>
  <c r="CL158" i="13" s="1"/>
  <c r="CK157" i="13"/>
  <c r="CI157" i="13"/>
  <c r="CC157" i="13"/>
  <c r="CB157" i="13"/>
  <c r="BW157" i="13"/>
  <c r="E157" i="13"/>
  <c r="D157" i="13"/>
  <c r="CL157" i="13" s="1"/>
  <c r="C157" i="13"/>
  <c r="CC156" i="13"/>
  <c r="E156" i="13"/>
  <c r="D156" i="13"/>
  <c r="CL156" i="13" s="1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CC154" i="13"/>
  <c r="E154" i="13"/>
  <c r="D154" i="13"/>
  <c r="CL154" i="13" s="1"/>
  <c r="CK153" i="13"/>
  <c r="CC153" i="13"/>
  <c r="CB153" i="13"/>
  <c r="E153" i="13"/>
  <c r="D153" i="13"/>
  <c r="D155" i="13" s="1"/>
  <c r="C153" i="13"/>
  <c r="CK152" i="13"/>
  <c r="CC152" i="13"/>
  <c r="E152" i="13"/>
  <c r="D152" i="13"/>
  <c r="CL152" i="13" s="1"/>
  <c r="B142" i="13"/>
  <c r="B141" i="13"/>
  <c r="B140" i="13"/>
  <c r="B139" i="13"/>
  <c r="B138" i="13"/>
  <c r="B137" i="13"/>
  <c r="B136" i="13"/>
  <c r="B135" i="13"/>
  <c r="AR130" i="13"/>
  <c r="AQ130" i="13"/>
  <c r="AP130" i="13"/>
  <c r="AO130" i="13"/>
  <c r="AN130" i="13"/>
  <c r="AM130" i="13"/>
  <c r="AL130" i="13"/>
  <c r="AK130" i="13"/>
  <c r="AJ130" i="13"/>
  <c r="AI130" i="13"/>
  <c r="AH130" i="13"/>
  <c r="AG130" i="13"/>
  <c r="AF130" i="13"/>
  <c r="AE130" i="13"/>
  <c r="AD130" i="13"/>
  <c r="AC130" i="13"/>
  <c r="AB130" i="13"/>
  <c r="AA130" i="13"/>
  <c r="Z130" i="13"/>
  <c r="Y130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H130" i="13"/>
  <c r="G130" i="13"/>
  <c r="E130" i="13" s="1"/>
  <c r="C130" i="13" s="1"/>
  <c r="F130" i="13"/>
  <c r="D130" i="13"/>
  <c r="E129" i="13"/>
  <c r="C129" i="13" s="1"/>
  <c r="CA129" i="13" s="1"/>
  <c r="D129" i="13"/>
  <c r="E128" i="13"/>
  <c r="D128" i="13"/>
  <c r="CH127" i="13"/>
  <c r="E127" i="13"/>
  <c r="D127" i="13"/>
  <c r="C127" i="13"/>
  <c r="B122" i="13"/>
  <c r="D118" i="13"/>
  <c r="C118" i="13"/>
  <c r="B118" i="13"/>
  <c r="D117" i="13"/>
  <c r="C117" i="13"/>
  <c r="B117" i="13" s="1"/>
  <c r="D116" i="13"/>
  <c r="C116" i="13"/>
  <c r="B116" i="13" s="1"/>
  <c r="BW108" i="13"/>
  <c r="D108" i="13"/>
  <c r="C108" i="13"/>
  <c r="B108" i="13"/>
  <c r="CF107" i="13"/>
  <c r="D107" i="13"/>
  <c r="C107" i="13"/>
  <c r="B107" i="13" s="1"/>
  <c r="BW106" i="13"/>
  <c r="D106" i="13"/>
  <c r="C106" i="13"/>
  <c r="B106" i="13"/>
  <c r="F101" i="13"/>
  <c r="E101" i="13"/>
  <c r="D101" i="13"/>
  <c r="C101" i="13"/>
  <c r="B101" i="13"/>
  <c r="BX76" i="13"/>
  <c r="AN76" i="13"/>
  <c r="E76" i="13"/>
  <c r="D76" i="13"/>
  <c r="C76" i="13" s="1"/>
  <c r="BW76" i="13" s="1"/>
  <c r="E75" i="13"/>
  <c r="D75" i="13"/>
  <c r="C75" i="13" s="1"/>
  <c r="CG75" i="13" s="1"/>
  <c r="BX74" i="13"/>
  <c r="AN74" i="13"/>
  <c r="E74" i="13"/>
  <c r="D74" i="13"/>
  <c r="C74" i="13" s="1"/>
  <c r="BW74" i="13" s="1"/>
  <c r="E73" i="13"/>
  <c r="D73" i="13"/>
  <c r="C73" i="13" s="1"/>
  <c r="E72" i="13"/>
  <c r="D72" i="13"/>
  <c r="C72" i="13" s="1"/>
  <c r="BX72" i="13" s="1"/>
  <c r="E71" i="13"/>
  <c r="D71" i="13"/>
  <c r="E70" i="13"/>
  <c r="D70" i="13"/>
  <c r="C70" i="13" s="1"/>
  <c r="E69" i="13"/>
  <c r="D69" i="13"/>
  <c r="E68" i="13"/>
  <c r="D68" i="13"/>
  <c r="C68" i="13" s="1"/>
  <c r="BX68" i="13" s="1"/>
  <c r="E67" i="13"/>
  <c r="D67" i="13"/>
  <c r="E66" i="13"/>
  <c r="D66" i="13"/>
  <c r="C66" i="13" s="1"/>
  <c r="E65" i="13"/>
  <c r="D65" i="13"/>
  <c r="E64" i="13"/>
  <c r="D64" i="13"/>
  <c r="C64" i="13" s="1"/>
  <c r="BX64" i="13" s="1"/>
  <c r="E63" i="13"/>
  <c r="D63" i="13"/>
  <c r="E62" i="13"/>
  <c r="D62" i="13"/>
  <c r="C62" i="13" s="1"/>
  <c r="E61" i="13"/>
  <c r="D61" i="13"/>
  <c r="E60" i="13"/>
  <c r="D60" i="13"/>
  <c r="C60" i="13" s="1"/>
  <c r="E59" i="13"/>
  <c r="D59" i="13"/>
  <c r="E58" i="13"/>
  <c r="D58" i="13"/>
  <c r="C58" i="13" s="1"/>
  <c r="E57" i="13"/>
  <c r="D57" i="13"/>
  <c r="E56" i="13"/>
  <c r="D56" i="13"/>
  <c r="C56" i="13" s="1"/>
  <c r="E55" i="13"/>
  <c r="D55" i="13"/>
  <c r="C55" i="13"/>
  <c r="CF55" i="13" s="1"/>
  <c r="E50" i="13"/>
  <c r="D50" i="13"/>
  <c r="E49" i="13"/>
  <c r="D49" i="13"/>
  <c r="C49" i="13"/>
  <c r="BY49" i="13" s="1"/>
  <c r="M38" i="13"/>
  <c r="L38" i="13"/>
  <c r="K38" i="13"/>
  <c r="J38" i="13"/>
  <c r="I38" i="13"/>
  <c r="H38" i="13"/>
  <c r="G38" i="13"/>
  <c r="F38" i="13"/>
  <c r="D38" i="13"/>
  <c r="C38" i="13"/>
  <c r="E37" i="13"/>
  <c r="B37" i="13"/>
  <c r="E36" i="13"/>
  <c r="E38" i="13" s="1"/>
  <c r="B36" i="13"/>
  <c r="B38" i="13" s="1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D32" i="13"/>
  <c r="C32" i="13"/>
  <c r="G31" i="13"/>
  <c r="F31" i="13"/>
  <c r="E31" i="13" s="1"/>
  <c r="CK31" i="13" s="1"/>
  <c r="B31" i="13"/>
  <c r="G30" i="13"/>
  <c r="G32" i="13" s="1"/>
  <c r="F30" i="13"/>
  <c r="B30" i="13"/>
  <c r="B32" i="13" s="1"/>
  <c r="CM26" i="13"/>
  <c r="CG26" i="13"/>
  <c r="CA26" i="13"/>
  <c r="E26" i="13"/>
  <c r="CL26" i="13" s="1"/>
  <c r="D26" i="13"/>
  <c r="CD26" i="13" s="1"/>
  <c r="C26" i="13"/>
  <c r="CK26" i="13" s="1"/>
  <c r="CM25" i="13"/>
  <c r="CG25" i="13"/>
  <c r="CA25" i="13"/>
  <c r="E25" i="13"/>
  <c r="CL25" i="13" s="1"/>
  <c r="D25" i="13"/>
  <c r="CD25" i="13" s="1"/>
  <c r="C25" i="13"/>
  <c r="CK25" i="13" s="1"/>
  <c r="CM24" i="13"/>
  <c r="CG24" i="13"/>
  <c r="CA24" i="13"/>
  <c r="E24" i="13"/>
  <c r="CL24" i="13" s="1"/>
  <c r="D24" i="13"/>
  <c r="CD24" i="13" s="1"/>
  <c r="C24" i="13"/>
  <c r="CK24" i="13" s="1"/>
  <c r="CM23" i="13"/>
  <c r="CG23" i="13"/>
  <c r="CA23" i="13"/>
  <c r="E23" i="13"/>
  <c r="CL23" i="13" s="1"/>
  <c r="D23" i="13"/>
  <c r="CD23" i="13" s="1"/>
  <c r="C23" i="13"/>
  <c r="CK23" i="13" s="1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E22" i="13" s="1"/>
  <c r="C22" i="13" s="1"/>
  <c r="F22" i="13"/>
  <c r="D22" i="13"/>
  <c r="CH21" i="13"/>
  <c r="CC21" i="13"/>
  <c r="CB21" i="13"/>
  <c r="BW21" i="13"/>
  <c r="E21" i="13"/>
  <c r="CL21" i="13" s="1"/>
  <c r="D21" i="13"/>
  <c r="C21" i="13"/>
  <c r="CG21" i="13" s="1"/>
  <c r="E20" i="13"/>
  <c r="CC20" i="13" s="1"/>
  <c r="D20" i="13"/>
  <c r="E19" i="13"/>
  <c r="CC19" i="13" s="1"/>
  <c r="D19" i="13"/>
  <c r="CC18" i="13"/>
  <c r="E18" i="13"/>
  <c r="CL18" i="13" s="1"/>
  <c r="D18" i="13"/>
  <c r="C18" i="13"/>
  <c r="CH17" i="13"/>
  <c r="CC17" i="13"/>
  <c r="CB17" i="13"/>
  <c r="BW17" i="13"/>
  <c r="E17" i="13"/>
  <c r="CL17" i="13" s="1"/>
  <c r="D17" i="13"/>
  <c r="C17" i="13"/>
  <c r="CG17" i="13" s="1"/>
  <c r="E16" i="13"/>
  <c r="CC16" i="13" s="1"/>
  <c r="D16" i="13"/>
  <c r="E15" i="13"/>
  <c r="CC15" i="13" s="1"/>
  <c r="D15" i="13"/>
  <c r="CC14" i="13"/>
  <c r="BX14" i="13"/>
  <c r="E14" i="13"/>
  <c r="CL14" i="13" s="1"/>
  <c r="D14" i="13"/>
  <c r="C14" i="13"/>
  <c r="CH13" i="13"/>
  <c r="CC13" i="13"/>
  <c r="CB13" i="13"/>
  <c r="BW13" i="13"/>
  <c r="E13" i="13"/>
  <c r="CL13" i="13" s="1"/>
  <c r="D13" i="13"/>
  <c r="C13" i="13"/>
  <c r="CG13" i="13" s="1"/>
  <c r="CL12" i="13"/>
  <c r="E12" i="13"/>
  <c r="D12" i="13"/>
  <c r="A5" i="13"/>
  <c r="A4" i="13"/>
  <c r="A3" i="13"/>
  <c r="A2" i="13"/>
  <c r="CI14" i="13" l="1"/>
  <c r="BZ14" i="13"/>
  <c r="CK14" i="13"/>
  <c r="BY14" i="13"/>
  <c r="CH14" i="13"/>
  <c r="CB14" i="13"/>
  <c r="BW14" i="13"/>
  <c r="CG14" i="13"/>
  <c r="CA14" i="13"/>
  <c r="CF14" i="13"/>
  <c r="BW56" i="13"/>
  <c r="AN56" i="13" s="1"/>
  <c r="CG56" i="13"/>
  <c r="CF56" i="13"/>
  <c r="BX56" i="13"/>
  <c r="CC12" i="13"/>
  <c r="C12" i="13"/>
  <c r="CJ14" i="13"/>
  <c r="CM15" i="13"/>
  <c r="CD15" i="13"/>
  <c r="C15" i="13"/>
  <c r="CL16" i="13"/>
  <c r="CI18" i="13"/>
  <c r="BZ18" i="13"/>
  <c r="BX18" i="13"/>
  <c r="CM19" i="13"/>
  <c r="CD19" i="13"/>
  <c r="CL20" i="13"/>
  <c r="BY31" i="13"/>
  <c r="BW49" i="13"/>
  <c r="CH49" i="13"/>
  <c r="BW60" i="13"/>
  <c r="CG60" i="13"/>
  <c r="CF60" i="13"/>
  <c r="CF64" i="13"/>
  <c r="CF68" i="13"/>
  <c r="BW73" i="13"/>
  <c r="BX73" i="13"/>
  <c r="CB154" i="13"/>
  <c r="C154" i="13"/>
  <c r="CB156" i="13"/>
  <c r="C156" i="13"/>
  <c r="CM14" i="13"/>
  <c r="CD14" i="13"/>
  <c r="CL15" i="13"/>
  <c r="CM18" i="13"/>
  <c r="CD18" i="13"/>
  <c r="BY18" i="13"/>
  <c r="CF18" i="13"/>
  <c r="CK18" i="13"/>
  <c r="CL19" i="13"/>
  <c r="CM13" i="13"/>
  <c r="CD13" i="13"/>
  <c r="BY13" i="13"/>
  <c r="CF13" i="13"/>
  <c r="CK13" i="13"/>
  <c r="C16" i="13"/>
  <c r="CM17" i="13"/>
  <c r="CD17" i="13"/>
  <c r="BY17" i="13"/>
  <c r="CF17" i="13"/>
  <c r="CK17" i="13"/>
  <c r="CA18" i="13"/>
  <c r="CG18" i="13"/>
  <c r="C20" i="13"/>
  <c r="CM21" i="13"/>
  <c r="CD21" i="13"/>
  <c r="BY21" i="13"/>
  <c r="CF21" i="13"/>
  <c r="CK21" i="13"/>
  <c r="BX23" i="13"/>
  <c r="CJ23" i="13"/>
  <c r="BX24" i="13"/>
  <c r="CJ24" i="13"/>
  <c r="BX25" i="13"/>
  <c r="CJ25" i="13"/>
  <c r="BX26" i="13"/>
  <c r="CJ26" i="13"/>
  <c r="E30" i="13"/>
  <c r="CB31" i="13"/>
  <c r="CJ31" i="13"/>
  <c r="CF49" i="13"/>
  <c r="CG55" i="13"/>
  <c r="BW58" i="13"/>
  <c r="CG58" i="13"/>
  <c r="CF58" i="13"/>
  <c r="BW62" i="13"/>
  <c r="CG62" i="13"/>
  <c r="CF62" i="13"/>
  <c r="BW66" i="13"/>
  <c r="CG66" i="13"/>
  <c r="CF66" i="13"/>
  <c r="BW70" i="13"/>
  <c r="AN70" i="13" s="1"/>
  <c r="CG70" i="13"/>
  <c r="CF70" i="13"/>
  <c r="CF73" i="13"/>
  <c r="CF75" i="13"/>
  <c r="CG107" i="13"/>
  <c r="BX107" i="13"/>
  <c r="BW107" i="13"/>
  <c r="CJ127" i="13"/>
  <c r="CF127" i="13"/>
  <c r="BX127" i="13"/>
  <c r="CA127" i="13"/>
  <c r="CI127" i="13"/>
  <c r="BZ127" i="13"/>
  <c r="BY127" i="13"/>
  <c r="BZ129" i="13"/>
  <c r="CJ153" i="13"/>
  <c r="CF153" i="13"/>
  <c r="BZ153" i="13"/>
  <c r="CH153" i="13"/>
  <c r="CA153" i="13"/>
  <c r="CG153" i="13"/>
  <c r="BY153" i="13"/>
  <c r="BX153" i="13"/>
  <c r="CK154" i="13"/>
  <c r="CK156" i="13"/>
  <c r="CB160" i="13"/>
  <c r="C160" i="13"/>
  <c r="CM12" i="13"/>
  <c r="CD12" i="13"/>
  <c r="CA13" i="13"/>
  <c r="CM16" i="13"/>
  <c r="CD16" i="13"/>
  <c r="CA17" i="13"/>
  <c r="BW18" i="13"/>
  <c r="CB18" i="13"/>
  <c r="CH18" i="13"/>
  <c r="C19" i="13"/>
  <c r="CM20" i="13"/>
  <c r="CD20" i="13"/>
  <c r="CA21" i="13"/>
  <c r="BZ23" i="13"/>
  <c r="CF23" i="13"/>
  <c r="BZ24" i="13"/>
  <c r="CF24" i="13"/>
  <c r="BZ25" i="13"/>
  <c r="CF25" i="13"/>
  <c r="BZ26" i="13"/>
  <c r="CF26" i="13"/>
  <c r="F32" i="13"/>
  <c r="BX31" i="13"/>
  <c r="CF31" i="13"/>
  <c r="CG49" i="13"/>
  <c r="C59" i="13"/>
  <c r="BX60" i="13"/>
  <c r="C63" i="13"/>
  <c r="C67" i="13"/>
  <c r="C71" i="13"/>
  <c r="CG73" i="13"/>
  <c r="CG127" i="13"/>
  <c r="CB152" i="13"/>
  <c r="E155" i="13"/>
  <c r="C152" i="13"/>
  <c r="CJ157" i="13"/>
  <c r="CF157" i="13"/>
  <c r="BZ157" i="13"/>
  <c r="CH157" i="13"/>
  <c r="CA157" i="13"/>
  <c r="CG157" i="13"/>
  <c r="BY157" i="13"/>
  <c r="BX157" i="13"/>
  <c r="Y157" i="13" s="1"/>
  <c r="CJ18" i="13"/>
  <c r="CH31" i="13"/>
  <c r="CA31" i="13"/>
  <c r="BW31" i="13"/>
  <c r="CG31" i="13"/>
  <c r="BW55" i="13"/>
  <c r="BW64" i="13"/>
  <c r="AN64" i="13" s="1"/>
  <c r="CG64" i="13"/>
  <c r="BW68" i="13"/>
  <c r="AN68" i="13" s="1"/>
  <c r="CG68" i="13"/>
  <c r="BW72" i="13"/>
  <c r="AN72" i="13" s="1"/>
  <c r="CG72" i="13"/>
  <c r="CF72" i="13"/>
  <c r="BW75" i="13"/>
  <c r="BX75" i="13"/>
  <c r="CJ129" i="13"/>
  <c r="CF129" i="13"/>
  <c r="BX129" i="13"/>
  <c r="CH129" i="13"/>
  <c r="BY129" i="13"/>
  <c r="CG129" i="13"/>
  <c r="BW129" i="13"/>
  <c r="AS129" i="13" s="1"/>
  <c r="CI129" i="13"/>
  <c r="CI13" i="13"/>
  <c r="BZ13" i="13"/>
  <c r="BX13" i="13"/>
  <c r="AV13" i="13" s="1"/>
  <c r="CJ13" i="13"/>
  <c r="CI17" i="13"/>
  <c r="BZ17" i="13"/>
  <c r="BX17" i="13"/>
  <c r="AV17" i="13" s="1"/>
  <c r="CJ17" i="13"/>
  <c r="CI21" i="13"/>
  <c r="BZ21" i="13"/>
  <c r="BX21" i="13"/>
  <c r="AV21" i="13" s="1"/>
  <c r="CJ21" i="13"/>
  <c r="CH23" i="13"/>
  <c r="BY23" i="13"/>
  <c r="BW23" i="13"/>
  <c r="AV23" i="13" s="1"/>
  <c r="CB23" i="13"/>
  <c r="CI23" i="13"/>
  <c r="CH24" i="13"/>
  <c r="BY24" i="13"/>
  <c r="BW24" i="13"/>
  <c r="CB24" i="13"/>
  <c r="CI24" i="13"/>
  <c r="CH25" i="13"/>
  <c r="BY25" i="13"/>
  <c r="BW25" i="13"/>
  <c r="CB25" i="13"/>
  <c r="CI25" i="13"/>
  <c r="CH26" i="13"/>
  <c r="BY26" i="13"/>
  <c r="BW26" i="13"/>
  <c r="CB26" i="13"/>
  <c r="CI26" i="13"/>
  <c r="BZ31" i="13"/>
  <c r="CI31" i="13"/>
  <c r="BX49" i="13"/>
  <c r="C50" i="13"/>
  <c r="BX55" i="13"/>
  <c r="C57" i="13"/>
  <c r="BX58" i="13"/>
  <c r="C61" i="13"/>
  <c r="BX62" i="13"/>
  <c r="C65" i="13"/>
  <c r="BX66" i="13"/>
  <c r="C69" i="13"/>
  <c r="BX70" i="13"/>
  <c r="CG106" i="13"/>
  <c r="CF106" i="13"/>
  <c r="BX106" i="13"/>
  <c r="Q106" i="13" s="1"/>
  <c r="CG108" i="13"/>
  <c r="CF108" i="13"/>
  <c r="BX108" i="13"/>
  <c r="Q108" i="13" s="1"/>
  <c r="BW127" i="13"/>
  <c r="C128" i="13"/>
  <c r="BW153" i="13"/>
  <c r="CI153" i="13"/>
  <c r="CB158" i="13"/>
  <c r="C158" i="13"/>
  <c r="CF74" i="13"/>
  <c r="CF76" i="13"/>
  <c r="CL153" i="13"/>
  <c r="CC23" i="13"/>
  <c r="CC24" i="13"/>
  <c r="CC25" i="13"/>
  <c r="CC26" i="13"/>
  <c r="CG74" i="13"/>
  <c r="CG76" i="13"/>
  <c r="E160" i="12"/>
  <c r="CK160" i="12" s="1"/>
  <c r="D160" i="12"/>
  <c r="CC160" i="12" s="1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E159" i="12" s="1"/>
  <c r="F159" i="12"/>
  <c r="D159" i="12"/>
  <c r="C159" i="12" s="1"/>
  <c r="CC158" i="12"/>
  <c r="E158" i="12"/>
  <c r="D158" i="12"/>
  <c r="CK157" i="12"/>
  <c r="CJ157" i="12"/>
  <c r="CF157" i="12"/>
  <c r="CB157" i="12"/>
  <c r="BW157" i="12"/>
  <c r="E157" i="12"/>
  <c r="D157" i="12"/>
  <c r="C157" i="12"/>
  <c r="CC156" i="12"/>
  <c r="CB156" i="12"/>
  <c r="E156" i="12"/>
  <c r="CK156" i="12" s="1"/>
  <c r="D156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CL154" i="12"/>
  <c r="CJ154" i="12"/>
  <c r="CF154" i="12"/>
  <c r="BY154" i="12"/>
  <c r="BX154" i="12"/>
  <c r="E154" i="12"/>
  <c r="CK154" i="12" s="1"/>
  <c r="D154" i="12"/>
  <c r="C154" i="12" s="1"/>
  <c r="CL153" i="12"/>
  <c r="CK153" i="12"/>
  <c r="CH153" i="12"/>
  <c r="CG153" i="12"/>
  <c r="CB153" i="12"/>
  <c r="CA153" i="12"/>
  <c r="BZ153" i="12"/>
  <c r="E153" i="12"/>
  <c r="D153" i="12"/>
  <c r="CC153" i="12" s="1"/>
  <c r="C153" i="12"/>
  <c r="E152" i="12"/>
  <c r="D152" i="12"/>
  <c r="B142" i="12"/>
  <c r="B141" i="12"/>
  <c r="B140" i="12"/>
  <c r="B139" i="12"/>
  <c r="B138" i="12"/>
  <c r="B137" i="12"/>
  <c r="B136" i="12"/>
  <c r="B135" i="12"/>
  <c r="AR130" i="12"/>
  <c r="AQ130" i="12"/>
  <c r="AP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X130" i="12"/>
  <c r="W130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E130" i="12" s="1"/>
  <c r="F130" i="12"/>
  <c r="D130" i="12"/>
  <c r="C130" i="12" s="1"/>
  <c r="CG129" i="12"/>
  <c r="CF129" i="12"/>
  <c r="BX129" i="12"/>
  <c r="E129" i="12"/>
  <c r="D129" i="12"/>
  <c r="C129" i="12" s="1"/>
  <c r="CJ128" i="12"/>
  <c r="CI128" i="12"/>
  <c r="CA128" i="12"/>
  <c r="BZ128" i="12"/>
  <c r="E128" i="12"/>
  <c r="D128" i="12"/>
  <c r="C128" i="12"/>
  <c r="E127" i="12"/>
  <c r="D127" i="12"/>
  <c r="B122" i="12"/>
  <c r="D118" i="12"/>
  <c r="C118" i="12"/>
  <c r="B118" i="12" s="1"/>
  <c r="D117" i="12"/>
  <c r="B117" i="12" s="1"/>
  <c r="C117" i="12"/>
  <c r="D116" i="12"/>
  <c r="C116" i="12"/>
  <c r="B116" i="12" s="1"/>
  <c r="D108" i="12"/>
  <c r="C108" i="12"/>
  <c r="B108" i="12" s="1"/>
  <c r="D107" i="12"/>
  <c r="C107" i="12"/>
  <c r="B107" i="12"/>
  <c r="CG106" i="12"/>
  <c r="D106" i="12"/>
  <c r="C106" i="12"/>
  <c r="B106" i="12"/>
  <c r="CF106" i="12" s="1"/>
  <c r="F101" i="12"/>
  <c r="E101" i="12"/>
  <c r="D101" i="12"/>
  <c r="C101" i="12"/>
  <c r="B101" i="12"/>
  <c r="E76" i="12"/>
  <c r="D76" i="12"/>
  <c r="C76" i="12" s="1"/>
  <c r="E75" i="12"/>
  <c r="D75" i="12"/>
  <c r="C75" i="12"/>
  <c r="E74" i="12"/>
  <c r="D74" i="12"/>
  <c r="C74" i="12" s="1"/>
  <c r="BX73" i="12"/>
  <c r="E73" i="12"/>
  <c r="D73" i="12"/>
  <c r="C73" i="12"/>
  <c r="E72" i="12"/>
  <c r="D72" i="12"/>
  <c r="C72" i="12" s="1"/>
  <c r="E71" i="12"/>
  <c r="D71" i="12"/>
  <c r="C71" i="12"/>
  <c r="E70" i="12"/>
  <c r="D70" i="12"/>
  <c r="C70" i="12" s="1"/>
  <c r="BX69" i="12"/>
  <c r="E69" i="12"/>
  <c r="D69" i="12"/>
  <c r="C69" i="12"/>
  <c r="E68" i="12"/>
  <c r="D68" i="12"/>
  <c r="C68" i="12" s="1"/>
  <c r="E67" i="12"/>
  <c r="D67" i="12"/>
  <c r="C67" i="12"/>
  <c r="E66" i="12"/>
  <c r="D66" i="12"/>
  <c r="C66" i="12" s="1"/>
  <c r="BX65" i="12"/>
  <c r="E65" i="12"/>
  <c r="D65" i="12"/>
  <c r="C65" i="12"/>
  <c r="E64" i="12"/>
  <c r="D64" i="12"/>
  <c r="C64" i="12" s="1"/>
  <c r="E63" i="12"/>
  <c r="D63" i="12"/>
  <c r="C63" i="12"/>
  <c r="E62" i="12"/>
  <c r="D62" i="12"/>
  <c r="C62" i="12" s="1"/>
  <c r="BX61" i="12"/>
  <c r="E61" i="12"/>
  <c r="D61" i="12"/>
  <c r="C61" i="12"/>
  <c r="E60" i="12"/>
  <c r="D60" i="12"/>
  <c r="C60" i="12" s="1"/>
  <c r="E59" i="12"/>
  <c r="D59" i="12"/>
  <c r="C59" i="12"/>
  <c r="E58" i="12"/>
  <c r="C58" i="12" s="1"/>
  <c r="D58" i="12"/>
  <c r="E57" i="12"/>
  <c r="C57" i="12" s="1"/>
  <c r="D57" i="12"/>
  <c r="E56" i="12"/>
  <c r="C56" i="12" s="1"/>
  <c r="D56" i="12"/>
  <c r="BW55" i="12"/>
  <c r="E55" i="12"/>
  <c r="D55" i="12"/>
  <c r="C55" i="12"/>
  <c r="BX50" i="12"/>
  <c r="E50" i="12"/>
  <c r="D50" i="12"/>
  <c r="C50" i="12"/>
  <c r="BW49" i="12"/>
  <c r="E49" i="12"/>
  <c r="D49" i="12"/>
  <c r="C49" i="12"/>
  <c r="M38" i="12"/>
  <c r="L38" i="12"/>
  <c r="K38" i="12"/>
  <c r="J38" i="12"/>
  <c r="I38" i="12"/>
  <c r="H38" i="12"/>
  <c r="G38" i="12"/>
  <c r="F38" i="12"/>
  <c r="D38" i="12"/>
  <c r="C38" i="12"/>
  <c r="E37" i="12"/>
  <c r="E38" i="12" s="1"/>
  <c r="B37" i="12"/>
  <c r="E36" i="12"/>
  <c r="B36" i="12"/>
  <c r="B38" i="12" s="1"/>
  <c r="AU32" i="12"/>
  <c r="AT32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D32" i="12"/>
  <c r="C32" i="12"/>
  <c r="G31" i="12"/>
  <c r="F31" i="12"/>
  <c r="E31" i="12" s="1"/>
  <c r="CH31" i="12" s="1"/>
  <c r="B31" i="12"/>
  <c r="CK30" i="12"/>
  <c r="CJ30" i="12"/>
  <c r="CF30" i="12"/>
  <c r="CB30" i="12"/>
  <c r="BX30" i="12"/>
  <c r="G30" i="12"/>
  <c r="G32" i="12" s="1"/>
  <c r="F30" i="12"/>
  <c r="E30" i="12" s="1"/>
  <c r="B30" i="12"/>
  <c r="B32" i="12" s="1"/>
  <c r="CM26" i="12"/>
  <c r="CH26" i="12"/>
  <c r="CD26" i="12"/>
  <c r="CC26" i="12"/>
  <c r="CA26" i="12"/>
  <c r="E26" i="12"/>
  <c r="CL26" i="12" s="1"/>
  <c r="D26" i="12"/>
  <c r="C26" i="12"/>
  <c r="CM25" i="12"/>
  <c r="CH25" i="12"/>
  <c r="CD25" i="12"/>
  <c r="CC25" i="12"/>
  <c r="CA25" i="12"/>
  <c r="E25" i="12"/>
  <c r="CL25" i="12" s="1"/>
  <c r="D25" i="12"/>
  <c r="C25" i="12"/>
  <c r="CJ25" i="12" s="1"/>
  <c r="CM24" i="12"/>
  <c r="CH24" i="12"/>
  <c r="CD24" i="12"/>
  <c r="CC24" i="12"/>
  <c r="CA24" i="12"/>
  <c r="E24" i="12"/>
  <c r="CL24" i="12" s="1"/>
  <c r="D24" i="12"/>
  <c r="C24" i="12"/>
  <c r="CM23" i="12"/>
  <c r="CH23" i="12"/>
  <c r="CC23" i="12"/>
  <c r="CA23" i="12"/>
  <c r="E23" i="12"/>
  <c r="CL23" i="12" s="1"/>
  <c r="D23" i="12"/>
  <c r="CD23" i="12" s="1"/>
  <c r="C23" i="12"/>
  <c r="CJ23" i="12" s="1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E22" i="12" s="1"/>
  <c r="C22" i="12" s="1"/>
  <c r="F22" i="12"/>
  <c r="D22" i="12"/>
  <c r="E21" i="12"/>
  <c r="CL21" i="12" s="1"/>
  <c r="D21" i="12"/>
  <c r="CM21" i="12" s="1"/>
  <c r="C21" i="12"/>
  <c r="BW20" i="12"/>
  <c r="E20" i="12"/>
  <c r="CL20" i="12" s="1"/>
  <c r="D20" i="12"/>
  <c r="CM20" i="12" s="1"/>
  <c r="C20" i="12"/>
  <c r="CK19" i="12"/>
  <c r="CF19" i="12"/>
  <c r="CB19" i="12"/>
  <c r="BW19" i="12"/>
  <c r="E19" i="12"/>
  <c r="CL19" i="12" s="1"/>
  <c r="D19" i="12"/>
  <c r="C19" i="12"/>
  <c r="E18" i="12"/>
  <c r="CL18" i="12" s="1"/>
  <c r="D18" i="12"/>
  <c r="E17" i="12"/>
  <c r="CL17" i="12" s="1"/>
  <c r="D17" i="12"/>
  <c r="C17" i="12"/>
  <c r="CF16" i="12"/>
  <c r="BW16" i="12"/>
  <c r="E16" i="12"/>
  <c r="CL16" i="12" s="1"/>
  <c r="D16" i="12"/>
  <c r="C16" i="12"/>
  <c r="CK15" i="12"/>
  <c r="CF15" i="12"/>
  <c r="CB15" i="12"/>
  <c r="BW15" i="12"/>
  <c r="E15" i="12"/>
  <c r="CL15" i="12" s="1"/>
  <c r="D15" i="12"/>
  <c r="C15" i="12"/>
  <c r="E14" i="12"/>
  <c r="CL14" i="12" s="1"/>
  <c r="D14" i="12"/>
  <c r="E13" i="12"/>
  <c r="CL13" i="12" s="1"/>
  <c r="D13" i="12"/>
  <c r="C13" i="12"/>
  <c r="CF13" i="12" s="1"/>
  <c r="CF12" i="12"/>
  <c r="BW12" i="12"/>
  <c r="E12" i="12"/>
  <c r="CL12" i="12" s="1"/>
  <c r="D12" i="12"/>
  <c r="C12" i="12"/>
  <c r="A5" i="12"/>
  <c r="A4" i="12"/>
  <c r="A3" i="12"/>
  <c r="A2" i="12"/>
  <c r="BW63" i="13" l="1"/>
  <c r="BX63" i="13"/>
  <c r="CG63" i="13"/>
  <c r="CF63" i="13"/>
  <c r="CH160" i="13"/>
  <c r="BX160" i="13"/>
  <c r="CJ160" i="13"/>
  <c r="BW160" i="13"/>
  <c r="CI160" i="13"/>
  <c r="CA160" i="13"/>
  <c r="BZ160" i="13"/>
  <c r="CG160" i="13"/>
  <c r="BY160" i="13"/>
  <c r="CF160" i="13"/>
  <c r="CI20" i="13"/>
  <c r="BZ20" i="13"/>
  <c r="CH20" i="13"/>
  <c r="BW20" i="13"/>
  <c r="CK20" i="13"/>
  <c r="CF20" i="13"/>
  <c r="BY20" i="13"/>
  <c r="CJ20" i="13"/>
  <c r="BX20" i="13"/>
  <c r="CB20" i="13"/>
  <c r="CG20" i="13"/>
  <c r="CA20" i="13"/>
  <c r="CI16" i="13"/>
  <c r="BZ16" i="13"/>
  <c r="CB16" i="13"/>
  <c r="CK16" i="13"/>
  <c r="CF16" i="13"/>
  <c r="BY16" i="13"/>
  <c r="CJ16" i="13"/>
  <c r="BX16" i="13"/>
  <c r="CH16" i="13"/>
  <c r="BW16" i="13"/>
  <c r="CG16" i="13"/>
  <c r="CA16" i="13"/>
  <c r="AO49" i="13"/>
  <c r="Y153" i="13"/>
  <c r="BW65" i="13"/>
  <c r="BX65" i="13"/>
  <c r="CG65" i="13"/>
  <c r="CF65" i="13"/>
  <c r="CH158" i="13"/>
  <c r="BX158" i="13"/>
  <c r="CJ158" i="13"/>
  <c r="BW158" i="13"/>
  <c r="CI158" i="13"/>
  <c r="CA158" i="13"/>
  <c r="CF158" i="13"/>
  <c r="BZ158" i="13"/>
  <c r="CG158" i="13"/>
  <c r="BY158" i="13"/>
  <c r="CH128" i="13"/>
  <c r="BZ128" i="13"/>
  <c r="CG128" i="13"/>
  <c r="BX128" i="13"/>
  <c r="CF128" i="13"/>
  <c r="BW128" i="13"/>
  <c r="CI128" i="13"/>
  <c r="BY128" i="13"/>
  <c r="CJ128" i="13"/>
  <c r="CA128" i="13"/>
  <c r="AV25" i="13"/>
  <c r="BW71" i="13"/>
  <c r="AN71" i="13" s="1"/>
  <c r="BX71" i="13"/>
  <c r="CG71" i="13"/>
  <c r="CF71" i="13"/>
  <c r="BW59" i="13"/>
  <c r="AN59" i="13" s="1"/>
  <c r="BX59" i="13"/>
  <c r="CG59" i="13"/>
  <c r="CF59" i="13"/>
  <c r="CI19" i="13"/>
  <c r="BZ19" i="13"/>
  <c r="CK19" i="13"/>
  <c r="BY19" i="13"/>
  <c r="CJ19" i="13"/>
  <c r="BX19" i="13"/>
  <c r="CH19" i="13"/>
  <c r="CB19" i="13"/>
  <c r="BW19" i="13"/>
  <c r="AV19" i="13" s="1"/>
  <c r="CG19" i="13"/>
  <c r="CA19" i="13"/>
  <c r="CF19" i="13"/>
  <c r="AN62" i="13"/>
  <c r="CI30" i="13"/>
  <c r="CB30" i="13"/>
  <c r="BX30" i="13"/>
  <c r="CJ30" i="13"/>
  <c r="CA30" i="13"/>
  <c r="CG30" i="13"/>
  <c r="BY30" i="13"/>
  <c r="E32" i="13"/>
  <c r="A197" i="13" s="1"/>
  <c r="CK30" i="13"/>
  <c r="CF30" i="13"/>
  <c r="BW30" i="13"/>
  <c r="CH30" i="13"/>
  <c r="BZ30" i="13"/>
  <c r="AN60" i="13"/>
  <c r="AV14" i="13"/>
  <c r="AS127" i="13"/>
  <c r="BW69" i="13"/>
  <c r="BX69" i="13"/>
  <c r="CG69" i="13"/>
  <c r="CF69" i="13"/>
  <c r="BW61" i="13"/>
  <c r="BX61" i="13"/>
  <c r="CG61" i="13"/>
  <c r="CF61" i="13"/>
  <c r="CG50" i="13"/>
  <c r="BW50" i="13"/>
  <c r="BY50" i="13"/>
  <c r="CH50" i="13"/>
  <c r="CF50" i="13"/>
  <c r="BX50" i="13"/>
  <c r="AV24" i="13"/>
  <c r="AV31" i="13"/>
  <c r="BW67" i="13"/>
  <c r="BX67" i="13"/>
  <c r="CG67" i="13"/>
  <c r="CF67" i="13"/>
  <c r="AN66" i="13"/>
  <c r="CH156" i="13"/>
  <c r="BX156" i="13"/>
  <c r="CJ156" i="13"/>
  <c r="BW156" i="13"/>
  <c r="CI156" i="13"/>
  <c r="CA156" i="13"/>
  <c r="CG156" i="13"/>
  <c r="BY156" i="13"/>
  <c r="BZ156" i="13"/>
  <c r="CF156" i="13"/>
  <c r="BW57" i="13"/>
  <c r="AN57" i="13" s="1"/>
  <c r="BX57" i="13"/>
  <c r="CG57" i="13"/>
  <c r="CF57" i="13"/>
  <c r="AV26" i="13"/>
  <c r="AN75" i="13"/>
  <c r="AN55" i="13"/>
  <c r="CH152" i="13"/>
  <c r="BX152" i="13"/>
  <c r="CJ152" i="13"/>
  <c r="BW152" i="13"/>
  <c r="CI152" i="13"/>
  <c r="CA152" i="13"/>
  <c r="BZ152" i="13"/>
  <c r="C155" i="13"/>
  <c r="CF152" i="13"/>
  <c r="CG152" i="13"/>
  <c r="BY152" i="13"/>
  <c r="AV18" i="13"/>
  <c r="Q107" i="13"/>
  <c r="AN58" i="13"/>
  <c r="CH154" i="13"/>
  <c r="BX154" i="13"/>
  <c r="CJ154" i="13"/>
  <c r="BW154" i="13"/>
  <c r="CI154" i="13"/>
  <c r="CA154" i="13"/>
  <c r="CG154" i="13"/>
  <c r="BY154" i="13"/>
  <c r="BZ154" i="13"/>
  <c r="CF154" i="13"/>
  <c r="AN73" i="13"/>
  <c r="CI15" i="13"/>
  <c r="BZ15" i="13"/>
  <c r="CA15" i="13"/>
  <c r="CJ15" i="13"/>
  <c r="BX15" i="13"/>
  <c r="CH15" i="13"/>
  <c r="CB15" i="13"/>
  <c r="BW15" i="13"/>
  <c r="CG15" i="13"/>
  <c r="CK15" i="13"/>
  <c r="CF15" i="13"/>
  <c r="BY15" i="13"/>
  <c r="CI12" i="13"/>
  <c r="BZ12" i="13"/>
  <c r="CH12" i="13"/>
  <c r="CK12" i="13"/>
  <c r="CF12" i="13"/>
  <c r="BY12" i="13"/>
  <c r="CJ12" i="13"/>
  <c r="BX12" i="13"/>
  <c r="CB12" i="13"/>
  <c r="BW12" i="13"/>
  <c r="CA12" i="13"/>
  <c r="CG12" i="13"/>
  <c r="CM14" i="12"/>
  <c r="CD14" i="12"/>
  <c r="CI17" i="12"/>
  <c r="BZ17" i="12"/>
  <c r="CH17" i="12"/>
  <c r="BY17" i="12"/>
  <c r="BX17" i="12"/>
  <c r="CM18" i="12"/>
  <c r="CD18" i="12"/>
  <c r="CI21" i="12"/>
  <c r="BZ21" i="12"/>
  <c r="CH21" i="12"/>
  <c r="BY21" i="12"/>
  <c r="CK21" i="12"/>
  <c r="CG21" i="12"/>
  <c r="CB21" i="12"/>
  <c r="BX21" i="12"/>
  <c r="CG59" i="12"/>
  <c r="CF59" i="12"/>
  <c r="BW59" i="12"/>
  <c r="CG63" i="12"/>
  <c r="CF63" i="12"/>
  <c r="BW63" i="12"/>
  <c r="AN63" i="12" s="1"/>
  <c r="CG67" i="12"/>
  <c r="CF67" i="12"/>
  <c r="BW67" i="12"/>
  <c r="AN67" i="12" s="1"/>
  <c r="CG71" i="12"/>
  <c r="CF71" i="12"/>
  <c r="BW71" i="12"/>
  <c r="CG75" i="12"/>
  <c r="CF75" i="12"/>
  <c r="BW75" i="12"/>
  <c r="C152" i="12"/>
  <c r="D155" i="12"/>
  <c r="CL152" i="12"/>
  <c r="CI12" i="12"/>
  <c r="BZ12" i="12"/>
  <c r="AV12" i="12" s="1"/>
  <c r="CH12" i="12"/>
  <c r="BY12" i="12"/>
  <c r="BX12" i="12"/>
  <c r="CG12" i="12"/>
  <c r="CA13" i="12"/>
  <c r="CI16" i="12"/>
  <c r="BZ16" i="12"/>
  <c r="CH16" i="12"/>
  <c r="BY16" i="12"/>
  <c r="BX16" i="12"/>
  <c r="AV16" i="12" s="1"/>
  <c r="CG16" i="12"/>
  <c r="CM17" i="12"/>
  <c r="CD17" i="12"/>
  <c r="CA17" i="12"/>
  <c r="CJ17" i="12"/>
  <c r="CI20" i="12"/>
  <c r="BZ20" i="12"/>
  <c r="CK20" i="12"/>
  <c r="CG20" i="12"/>
  <c r="CB20" i="12"/>
  <c r="CH20" i="12"/>
  <c r="BY20" i="12"/>
  <c r="BX20" i="12"/>
  <c r="AV20" i="12" s="1"/>
  <c r="CA20" i="12"/>
  <c r="CF21" i="12"/>
  <c r="CH49" i="12"/>
  <c r="BX49" i="12"/>
  <c r="AO49" i="12" s="1"/>
  <c r="CG49" i="12"/>
  <c r="BY49" i="12"/>
  <c r="CF49" i="12"/>
  <c r="CF50" i="12"/>
  <c r="CH50" i="12"/>
  <c r="BW50" i="12"/>
  <c r="CG50" i="12"/>
  <c r="BY50" i="12"/>
  <c r="BX55" i="12"/>
  <c r="AN55" i="12" s="1"/>
  <c r="CG55" i="12"/>
  <c r="CF55" i="12"/>
  <c r="BX57" i="12"/>
  <c r="BW57" i="12"/>
  <c r="AN57" i="12" s="1"/>
  <c r="CG57" i="12"/>
  <c r="CF57" i="12"/>
  <c r="CM12" i="12"/>
  <c r="CD12" i="12"/>
  <c r="CA12" i="12"/>
  <c r="CJ12" i="12"/>
  <c r="CB13" i="12"/>
  <c r="CK13" i="12"/>
  <c r="CI15" i="12"/>
  <c r="BZ15" i="12"/>
  <c r="CH15" i="12"/>
  <c r="BY15" i="12"/>
  <c r="BX15" i="12"/>
  <c r="AV15" i="12" s="1"/>
  <c r="CG15" i="12"/>
  <c r="CM16" i="12"/>
  <c r="CD16" i="12"/>
  <c r="CA16" i="12"/>
  <c r="CJ16" i="12"/>
  <c r="CB17" i="12"/>
  <c r="CK17" i="12"/>
  <c r="CI19" i="12"/>
  <c r="BZ19" i="12"/>
  <c r="CH19" i="12"/>
  <c r="BY19" i="12"/>
  <c r="AV19" i="12" s="1"/>
  <c r="BX19" i="12"/>
  <c r="CG19" i="12"/>
  <c r="CF20" i="12"/>
  <c r="CJ21" i="12"/>
  <c r="BY31" i="12"/>
  <c r="BX56" i="12"/>
  <c r="BW56" i="12"/>
  <c r="AN56" i="12" s="1"/>
  <c r="CG56" i="12"/>
  <c r="CG61" i="12"/>
  <c r="CF61" i="12"/>
  <c r="BW61" i="12"/>
  <c r="AN61" i="12" s="1"/>
  <c r="CG65" i="12"/>
  <c r="CF65" i="12"/>
  <c r="BW65" i="12"/>
  <c r="AN65" i="12" s="1"/>
  <c r="CG69" i="12"/>
  <c r="CF69" i="12"/>
  <c r="BW69" i="12"/>
  <c r="AN69" i="12" s="1"/>
  <c r="CG73" i="12"/>
  <c r="CF73" i="12"/>
  <c r="BW73" i="12"/>
  <c r="AN73" i="12" s="1"/>
  <c r="CC152" i="12"/>
  <c r="CK158" i="12"/>
  <c r="CB158" i="12"/>
  <c r="CB12" i="12"/>
  <c r="CK12" i="12"/>
  <c r="BW13" i="12"/>
  <c r="C14" i="12"/>
  <c r="CM15" i="12"/>
  <c r="CD15" i="12"/>
  <c r="CA15" i="12"/>
  <c r="CJ15" i="12"/>
  <c r="CB16" i="12"/>
  <c r="CK16" i="12"/>
  <c r="BW17" i="12"/>
  <c r="CF17" i="12"/>
  <c r="C18" i="12"/>
  <c r="CM19" i="12"/>
  <c r="CD19" i="12"/>
  <c r="CA19" i="12"/>
  <c r="CJ19" i="12"/>
  <c r="CJ20" i="12"/>
  <c r="BW21" i="12"/>
  <c r="CF56" i="12"/>
  <c r="BX59" i="12"/>
  <c r="BX63" i="12"/>
  <c r="BX67" i="12"/>
  <c r="BX71" i="12"/>
  <c r="BX75" i="12"/>
  <c r="CF108" i="12"/>
  <c r="CG108" i="12"/>
  <c r="BX108" i="12"/>
  <c r="BW108" i="12"/>
  <c r="Q108" i="12" s="1"/>
  <c r="CI13" i="12"/>
  <c r="BZ13" i="12"/>
  <c r="BY13" i="12"/>
  <c r="CH13" i="12"/>
  <c r="BX13" i="12"/>
  <c r="CG13" i="12"/>
  <c r="CG17" i="12"/>
  <c r="CA21" i="12"/>
  <c r="CK31" i="12"/>
  <c r="CG31" i="12"/>
  <c r="BZ31" i="12"/>
  <c r="CF31" i="12"/>
  <c r="BX31" i="12"/>
  <c r="CA31" i="12"/>
  <c r="CJ31" i="12"/>
  <c r="CB31" i="12"/>
  <c r="BW31" i="12"/>
  <c r="CI31" i="12"/>
  <c r="C160" i="12"/>
  <c r="CL160" i="12"/>
  <c r="CM13" i="12"/>
  <c r="CD13" i="12"/>
  <c r="CJ13" i="12"/>
  <c r="CI23" i="12"/>
  <c r="CK24" i="12"/>
  <c r="CG24" i="12"/>
  <c r="CB24" i="12"/>
  <c r="BX24" i="12"/>
  <c r="BW24" i="12"/>
  <c r="CI25" i="12"/>
  <c r="CK26" i="12"/>
  <c r="CG26" i="12"/>
  <c r="CB26" i="12"/>
  <c r="BX26" i="12"/>
  <c r="BW26" i="12"/>
  <c r="CG58" i="12"/>
  <c r="BX58" i="12"/>
  <c r="BW58" i="12"/>
  <c r="CG62" i="12"/>
  <c r="BX62" i="12"/>
  <c r="BW62" i="12"/>
  <c r="AN62" i="12" s="1"/>
  <c r="CG68" i="12"/>
  <c r="BX68" i="12"/>
  <c r="BW68" i="12"/>
  <c r="AN68" i="12" s="1"/>
  <c r="CG70" i="12"/>
  <c r="BX70" i="12"/>
  <c r="BW70" i="12"/>
  <c r="AN70" i="12" s="1"/>
  <c r="CG76" i="12"/>
  <c r="BX76" i="12"/>
  <c r="BW76" i="12"/>
  <c r="CC13" i="12"/>
  <c r="CC14" i="12"/>
  <c r="CC16" i="12"/>
  <c r="CC17" i="12"/>
  <c r="CC18" i="12"/>
  <c r="CC19" i="12"/>
  <c r="CC20" i="12"/>
  <c r="CC21" i="12"/>
  <c r="BY23" i="12"/>
  <c r="BY24" i="12"/>
  <c r="CJ24" i="12"/>
  <c r="BY25" i="12"/>
  <c r="BY26" i="12"/>
  <c r="CJ26" i="12"/>
  <c r="E32" i="12"/>
  <c r="CH30" i="12"/>
  <c r="CA30" i="12"/>
  <c r="BW30" i="12"/>
  <c r="BY30" i="12"/>
  <c r="CG30" i="12"/>
  <c r="F32" i="12"/>
  <c r="CF107" i="12"/>
  <c r="CG107" i="12"/>
  <c r="BX107" i="12"/>
  <c r="BW107" i="12"/>
  <c r="Q107" i="12" s="1"/>
  <c r="CI157" i="12"/>
  <c r="BY157" i="12"/>
  <c r="Y157" i="12" s="1"/>
  <c r="CH157" i="12"/>
  <c r="CA157" i="12"/>
  <c r="CG157" i="12"/>
  <c r="BZ157" i="12"/>
  <c r="BX157" i="12"/>
  <c r="CK23" i="12"/>
  <c r="CG23" i="12"/>
  <c r="CB23" i="12"/>
  <c r="BX23" i="12"/>
  <c r="BW23" i="12"/>
  <c r="CI24" i="12"/>
  <c r="CK25" i="12"/>
  <c r="CG25" i="12"/>
  <c r="CB25" i="12"/>
  <c r="BX25" i="12"/>
  <c r="BW25" i="12"/>
  <c r="AV25" i="12" s="1"/>
  <c r="CI26" i="12"/>
  <c r="CG60" i="12"/>
  <c r="BX60" i="12"/>
  <c r="BW60" i="12"/>
  <c r="AN60" i="12" s="1"/>
  <c r="CG64" i="12"/>
  <c r="BX64" i="12"/>
  <c r="BW64" i="12"/>
  <c r="AN64" i="12" s="1"/>
  <c r="CG66" i="12"/>
  <c r="BX66" i="12"/>
  <c r="BW66" i="12"/>
  <c r="AN66" i="12" s="1"/>
  <c r="CG72" i="12"/>
  <c r="BX72" i="12"/>
  <c r="BW72" i="12"/>
  <c r="CG74" i="12"/>
  <c r="BX74" i="12"/>
  <c r="BW74" i="12"/>
  <c r="AN74" i="12" s="1"/>
  <c r="CC12" i="12"/>
  <c r="CC15" i="12"/>
  <c r="CD20" i="12"/>
  <c r="CD21" i="12"/>
  <c r="BZ23" i="12"/>
  <c r="CF23" i="12"/>
  <c r="BZ24" i="12"/>
  <c r="CF24" i="12"/>
  <c r="BZ25" i="12"/>
  <c r="CF25" i="12"/>
  <c r="BZ26" i="12"/>
  <c r="CF26" i="12"/>
  <c r="BZ30" i="12"/>
  <c r="CI30" i="12"/>
  <c r="CF58" i="12"/>
  <c r="CF60" i="12"/>
  <c r="CF62" i="12"/>
  <c r="CF64" i="12"/>
  <c r="CF66" i="12"/>
  <c r="CF68" i="12"/>
  <c r="CF70" i="12"/>
  <c r="CF72" i="12"/>
  <c r="CF74" i="12"/>
  <c r="CF76" i="12"/>
  <c r="C127" i="12"/>
  <c r="CG154" i="12"/>
  <c r="CA154" i="12"/>
  <c r="BW154" i="12"/>
  <c r="CI154" i="12"/>
  <c r="CH154" i="12"/>
  <c r="BZ154" i="12"/>
  <c r="CC154" i="12"/>
  <c r="CC157" i="12"/>
  <c r="CL157" i="12"/>
  <c r="BW106" i="12"/>
  <c r="CG128" i="12"/>
  <c r="BY128" i="12"/>
  <c r="BW128" i="12"/>
  <c r="AS128" i="12" s="1"/>
  <c r="CF128" i="12"/>
  <c r="CI129" i="12"/>
  <c r="CA129" i="12"/>
  <c r="BW129" i="12"/>
  <c r="BY129" i="12"/>
  <c r="CH129" i="12"/>
  <c r="E155" i="12"/>
  <c r="CK152" i="12"/>
  <c r="CI153" i="12"/>
  <c r="BY153" i="12"/>
  <c r="BW153" i="12"/>
  <c r="CJ153" i="12"/>
  <c r="BX106" i="12"/>
  <c r="BX128" i="12"/>
  <c r="CH128" i="12"/>
  <c r="BZ129" i="12"/>
  <c r="CJ129" i="12"/>
  <c r="CB152" i="12"/>
  <c r="BX153" i="12"/>
  <c r="CF153" i="12"/>
  <c r="CB154" i="12"/>
  <c r="C156" i="12"/>
  <c r="CL156" i="12"/>
  <c r="C158" i="12"/>
  <c r="CL158" i="12"/>
  <c r="CB160" i="12"/>
  <c r="CK160" i="11"/>
  <c r="CB160" i="11"/>
  <c r="E160" i="11"/>
  <c r="D160" i="11"/>
  <c r="X159" i="11"/>
  <c r="W159" i="11"/>
  <c r="V159" i="11"/>
  <c r="U159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F159" i="11"/>
  <c r="D159" i="11" s="1"/>
  <c r="C159" i="11" s="1"/>
  <c r="E159" i="11"/>
  <c r="CL158" i="11"/>
  <c r="CK158" i="11"/>
  <c r="CH158" i="11"/>
  <c r="CB158" i="11"/>
  <c r="BX158" i="11"/>
  <c r="E158" i="11"/>
  <c r="D158" i="11"/>
  <c r="CC158" i="11" s="1"/>
  <c r="C158" i="11"/>
  <c r="CC157" i="11"/>
  <c r="E157" i="11"/>
  <c r="D157" i="11"/>
  <c r="CL157" i="11" s="1"/>
  <c r="CL156" i="11"/>
  <c r="CK156" i="11"/>
  <c r="CB156" i="11"/>
  <c r="E156" i="11"/>
  <c r="D156" i="11"/>
  <c r="CC156" i="11" s="1"/>
  <c r="C156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CK154" i="11"/>
  <c r="CB154" i="11"/>
  <c r="E154" i="11"/>
  <c r="D154" i="11"/>
  <c r="CC153" i="11"/>
  <c r="E153" i="11"/>
  <c r="D153" i="11"/>
  <c r="CL153" i="11" s="1"/>
  <c r="CK152" i="11"/>
  <c r="CB152" i="11"/>
  <c r="E152" i="11"/>
  <c r="D152" i="11"/>
  <c r="B142" i="11"/>
  <c r="B141" i="11"/>
  <c r="B140" i="11"/>
  <c r="B139" i="11"/>
  <c r="B138" i="11"/>
  <c r="B137" i="11"/>
  <c r="B136" i="11"/>
  <c r="B135" i="11"/>
  <c r="AR130" i="11"/>
  <c r="AQ130" i="11"/>
  <c r="AP130" i="11"/>
  <c r="AO130" i="11"/>
  <c r="AN130" i="11"/>
  <c r="AM130" i="11"/>
  <c r="AL130" i="11"/>
  <c r="AK130" i="11"/>
  <c r="AJ130" i="11"/>
  <c r="AI130" i="11"/>
  <c r="AH130" i="11"/>
  <c r="AG130" i="11"/>
  <c r="AF130" i="11"/>
  <c r="AE130" i="11"/>
  <c r="AD130" i="11"/>
  <c r="AC130" i="11"/>
  <c r="AB130" i="11"/>
  <c r="AA130" i="11"/>
  <c r="Z130" i="11"/>
  <c r="Y130" i="11"/>
  <c r="X130" i="11"/>
  <c r="W130" i="11"/>
  <c r="V130" i="11"/>
  <c r="U130" i="11"/>
  <c r="T130" i="11"/>
  <c r="S130" i="11"/>
  <c r="R130" i="11"/>
  <c r="Q130" i="11"/>
  <c r="P130" i="11"/>
  <c r="O130" i="11"/>
  <c r="N130" i="11"/>
  <c r="M130" i="11"/>
  <c r="L130" i="11"/>
  <c r="K130" i="11"/>
  <c r="J130" i="11"/>
  <c r="I130" i="11"/>
  <c r="H130" i="11"/>
  <c r="G130" i="11"/>
  <c r="F130" i="11"/>
  <c r="D130" i="11" s="1"/>
  <c r="C130" i="11" s="1"/>
  <c r="E130" i="11"/>
  <c r="CJ129" i="11"/>
  <c r="BX129" i="11"/>
  <c r="E129" i="11"/>
  <c r="D129" i="11"/>
  <c r="C129" i="11"/>
  <c r="E128" i="11"/>
  <c r="D128" i="11"/>
  <c r="E127" i="11"/>
  <c r="D127" i="11"/>
  <c r="C127" i="11" s="1"/>
  <c r="BX127" i="11" s="1"/>
  <c r="B122" i="11"/>
  <c r="D118" i="11"/>
  <c r="C118" i="11"/>
  <c r="B118" i="11" s="1"/>
  <c r="D117" i="11"/>
  <c r="B117" i="11" s="1"/>
  <c r="C117" i="11"/>
  <c r="D116" i="11"/>
  <c r="C116" i="11"/>
  <c r="B116" i="11" s="1"/>
  <c r="D108" i="11"/>
  <c r="C108" i="11"/>
  <c r="B108" i="11" s="1"/>
  <c r="CF108" i="11" s="1"/>
  <c r="D107" i="11"/>
  <c r="C107" i="11"/>
  <c r="B107" i="11" s="1"/>
  <c r="CF107" i="11" s="1"/>
  <c r="D106" i="11"/>
  <c r="C106" i="11"/>
  <c r="B106" i="11" s="1"/>
  <c r="CF106" i="11" s="1"/>
  <c r="F101" i="11"/>
  <c r="E101" i="11"/>
  <c r="D101" i="11"/>
  <c r="C101" i="11"/>
  <c r="B101" i="11"/>
  <c r="E76" i="11"/>
  <c r="C76" i="11" s="1"/>
  <c r="D76" i="11"/>
  <c r="E75" i="11"/>
  <c r="C75" i="11" s="1"/>
  <c r="D75" i="11"/>
  <c r="E74" i="11"/>
  <c r="C74" i="11" s="1"/>
  <c r="D74" i="11"/>
  <c r="CF73" i="11"/>
  <c r="E73" i="11"/>
  <c r="D73" i="11"/>
  <c r="C73" i="11"/>
  <c r="BX73" i="11" s="1"/>
  <c r="BW72" i="11"/>
  <c r="E72" i="11"/>
  <c r="D72" i="11"/>
  <c r="C72" i="11"/>
  <c r="E71" i="11"/>
  <c r="C71" i="11" s="1"/>
  <c r="CF71" i="11" s="1"/>
  <c r="D71" i="11"/>
  <c r="E70" i="11"/>
  <c r="C70" i="11" s="1"/>
  <c r="D70" i="11"/>
  <c r="CF69" i="11"/>
  <c r="E69" i="11"/>
  <c r="D69" i="11"/>
  <c r="C69" i="11"/>
  <c r="BX69" i="11" s="1"/>
  <c r="E68" i="11"/>
  <c r="D68" i="11"/>
  <c r="C68" i="11"/>
  <c r="BW68" i="11" s="1"/>
  <c r="CF67" i="11"/>
  <c r="E67" i="11"/>
  <c r="C67" i="11" s="1"/>
  <c r="D67" i="11"/>
  <c r="BW66" i="11"/>
  <c r="E66" i="11"/>
  <c r="D66" i="11"/>
  <c r="C66" i="11"/>
  <c r="CF65" i="11"/>
  <c r="E65" i="11"/>
  <c r="D65" i="11"/>
  <c r="C65" i="11"/>
  <c r="BX65" i="11" s="1"/>
  <c r="E64" i="11"/>
  <c r="C64" i="11" s="1"/>
  <c r="D64" i="11"/>
  <c r="CF63" i="11"/>
  <c r="E63" i="11"/>
  <c r="C63" i="11" s="1"/>
  <c r="D63" i="11"/>
  <c r="CG62" i="11"/>
  <c r="E62" i="11"/>
  <c r="D62" i="11"/>
  <c r="C62" i="11"/>
  <c r="CF61" i="11"/>
  <c r="E61" i="11"/>
  <c r="D61" i="11"/>
  <c r="C61" i="11"/>
  <c r="BX61" i="11" s="1"/>
  <c r="E60" i="11"/>
  <c r="D60" i="11"/>
  <c r="C60" i="11"/>
  <c r="CG60" i="11" s="1"/>
  <c r="E59" i="11"/>
  <c r="C59" i="11" s="1"/>
  <c r="D59" i="11"/>
  <c r="BW58" i="11"/>
  <c r="E58" i="11"/>
  <c r="C58" i="11" s="1"/>
  <c r="D58" i="11"/>
  <c r="CF57" i="11"/>
  <c r="E57" i="11"/>
  <c r="D57" i="11"/>
  <c r="C57" i="11"/>
  <c r="BX57" i="11" s="1"/>
  <c r="BW56" i="11"/>
  <c r="E56" i="11"/>
  <c r="D56" i="11"/>
  <c r="C56" i="11"/>
  <c r="E55" i="11"/>
  <c r="C55" i="11" s="1"/>
  <c r="CF55" i="11" s="1"/>
  <c r="D55" i="11"/>
  <c r="CH50" i="11"/>
  <c r="BW50" i="11"/>
  <c r="E50" i="11"/>
  <c r="D50" i="11"/>
  <c r="C50" i="11" s="1"/>
  <c r="E49" i="11"/>
  <c r="C49" i="11" s="1"/>
  <c r="D49" i="11"/>
  <c r="M38" i="11"/>
  <c r="L38" i="11"/>
  <c r="K38" i="11"/>
  <c r="J38" i="11"/>
  <c r="I38" i="11"/>
  <c r="H38" i="11"/>
  <c r="G38" i="11"/>
  <c r="F38" i="11"/>
  <c r="E38" i="11"/>
  <c r="D38" i="11"/>
  <c r="C38" i="11"/>
  <c r="E37" i="11"/>
  <c r="B37" i="11"/>
  <c r="E36" i="11"/>
  <c r="B36" i="11"/>
  <c r="B38" i="11" s="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D32" i="11"/>
  <c r="C32" i="11"/>
  <c r="B32" i="11"/>
  <c r="CF31" i="11"/>
  <c r="BX31" i="11"/>
  <c r="G31" i="11"/>
  <c r="F31" i="11"/>
  <c r="E31" i="11"/>
  <c r="B31" i="11"/>
  <c r="G30" i="11"/>
  <c r="G32" i="11" s="1"/>
  <c r="F30" i="11"/>
  <c r="B30" i="11"/>
  <c r="CM26" i="11"/>
  <c r="CL26" i="11"/>
  <c r="CF26" i="11"/>
  <c r="CD26" i="11"/>
  <c r="CC26" i="11"/>
  <c r="BW26" i="11"/>
  <c r="E26" i="11"/>
  <c r="D26" i="11"/>
  <c r="C26" i="11"/>
  <c r="CD25" i="11"/>
  <c r="E25" i="11"/>
  <c r="CC25" i="11" s="1"/>
  <c r="D25" i="11"/>
  <c r="CM25" i="11" s="1"/>
  <c r="CM24" i="11"/>
  <c r="CL24" i="11"/>
  <c r="CH24" i="11"/>
  <c r="CD24" i="11"/>
  <c r="CA24" i="11"/>
  <c r="BW24" i="11"/>
  <c r="E24" i="11"/>
  <c r="CC24" i="11" s="1"/>
  <c r="D24" i="11"/>
  <c r="C24" i="11"/>
  <c r="CM23" i="11"/>
  <c r="CD23" i="11"/>
  <c r="CC23" i="11"/>
  <c r="E23" i="11"/>
  <c r="CL23" i="11" s="1"/>
  <c r="D23" i="11"/>
  <c r="C23" i="11"/>
  <c r="CJ23" i="11" s="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E22" i="11" s="1"/>
  <c r="F22" i="11"/>
  <c r="E21" i="11"/>
  <c r="CL21" i="11" s="1"/>
  <c r="D21" i="11"/>
  <c r="CM21" i="11" s="1"/>
  <c r="C21" i="11"/>
  <c r="CI20" i="11"/>
  <c r="CF20" i="11"/>
  <c r="CB20" i="11"/>
  <c r="BW20" i="11"/>
  <c r="E20" i="11"/>
  <c r="CL20" i="11" s="1"/>
  <c r="D20" i="11"/>
  <c r="CM20" i="11" s="1"/>
  <c r="C20" i="11"/>
  <c r="E19" i="11"/>
  <c r="CL19" i="11" s="1"/>
  <c r="D19" i="11"/>
  <c r="CM18" i="11"/>
  <c r="CG18" i="11"/>
  <c r="CD18" i="11"/>
  <c r="BX18" i="11"/>
  <c r="E18" i="11"/>
  <c r="CL18" i="11" s="1"/>
  <c r="D18" i="11"/>
  <c r="C18" i="11" s="1"/>
  <c r="CM17" i="11"/>
  <c r="CK17" i="11"/>
  <c r="CG17" i="11"/>
  <c r="CD17" i="11"/>
  <c r="CB17" i="11"/>
  <c r="BX17" i="11"/>
  <c r="E17" i="11"/>
  <c r="CL17" i="11" s="1"/>
  <c r="D17" i="11"/>
  <c r="C17" i="11" s="1"/>
  <c r="E16" i="11"/>
  <c r="CL16" i="11" s="1"/>
  <c r="D16" i="11"/>
  <c r="C16" i="11" s="1"/>
  <c r="CG15" i="11"/>
  <c r="BX15" i="11"/>
  <c r="E15" i="11"/>
  <c r="CL15" i="11" s="1"/>
  <c r="D15" i="11"/>
  <c r="C15" i="11" s="1"/>
  <c r="CM14" i="11"/>
  <c r="CG14" i="11"/>
  <c r="CD14" i="11"/>
  <c r="BX14" i="11"/>
  <c r="E14" i="11"/>
  <c r="CL14" i="11" s="1"/>
  <c r="D14" i="11"/>
  <c r="C14" i="11" s="1"/>
  <c r="CM13" i="11"/>
  <c r="CK13" i="11"/>
  <c r="CG13" i="11"/>
  <c r="CD13" i="11"/>
  <c r="CB13" i="11"/>
  <c r="BX13" i="11"/>
  <c r="E13" i="11"/>
  <c r="CL13" i="11" s="1"/>
  <c r="D13" i="11"/>
  <c r="C13" i="11" s="1"/>
  <c r="E12" i="11"/>
  <c r="CL12" i="11" s="1"/>
  <c r="D12" i="11"/>
  <c r="C12" i="11" s="1"/>
  <c r="CG12" i="11" s="1"/>
  <c r="A5" i="11"/>
  <c r="A4" i="11"/>
  <c r="A3" i="11"/>
  <c r="A2" i="11"/>
  <c r="AV12" i="13" l="1"/>
  <c r="Y152" i="13"/>
  <c r="AO50" i="13"/>
  <c r="AS128" i="13"/>
  <c r="Y158" i="13"/>
  <c r="AV16" i="13"/>
  <c r="Y160" i="13"/>
  <c r="B197" i="13"/>
  <c r="Y156" i="13"/>
  <c r="AN67" i="13"/>
  <c r="AN61" i="13"/>
  <c r="AN69" i="13"/>
  <c r="Y154" i="13"/>
  <c r="AV20" i="13"/>
  <c r="AV15" i="13"/>
  <c r="AV30" i="13"/>
  <c r="AN65" i="13"/>
  <c r="AN63" i="13"/>
  <c r="Q106" i="12"/>
  <c r="AV24" i="12"/>
  <c r="CI18" i="12"/>
  <c r="BZ18" i="12"/>
  <c r="CH18" i="12"/>
  <c r="BY18" i="12"/>
  <c r="CG18" i="12"/>
  <c r="BX18" i="12"/>
  <c r="CF18" i="12"/>
  <c r="BW18" i="12"/>
  <c r="CK18" i="12"/>
  <c r="CB18" i="12"/>
  <c r="CJ18" i="12"/>
  <c r="CA18" i="12"/>
  <c r="CG158" i="12"/>
  <c r="CA158" i="12"/>
  <c r="BW158" i="12"/>
  <c r="CF158" i="12"/>
  <c r="BY158" i="12"/>
  <c r="CJ158" i="12"/>
  <c r="BX158" i="12"/>
  <c r="CH158" i="12"/>
  <c r="CI158" i="12"/>
  <c r="BZ158" i="12"/>
  <c r="AS129" i="12"/>
  <c r="AV30" i="12"/>
  <c r="AV31" i="12"/>
  <c r="Y153" i="12"/>
  <c r="CG156" i="12"/>
  <c r="CA156" i="12"/>
  <c r="BW156" i="12"/>
  <c r="CF156" i="12"/>
  <c r="BY156" i="12"/>
  <c r="CJ156" i="12"/>
  <c r="BX156" i="12"/>
  <c r="BZ156" i="12"/>
  <c r="CI156" i="12"/>
  <c r="CH156" i="12"/>
  <c r="Y154" i="12"/>
  <c r="AN72" i="12"/>
  <c r="AN76" i="12"/>
  <c r="AN58" i="12"/>
  <c r="CG160" i="12"/>
  <c r="CA160" i="12"/>
  <c r="BW160" i="12"/>
  <c r="CI160" i="12"/>
  <c r="CH160" i="12"/>
  <c r="BZ160" i="12"/>
  <c r="BY160" i="12"/>
  <c r="CF160" i="12"/>
  <c r="CJ160" i="12"/>
  <c r="BX160" i="12"/>
  <c r="AO50" i="12"/>
  <c r="AN75" i="12"/>
  <c r="AN59" i="12"/>
  <c r="CI14" i="12"/>
  <c r="BZ14" i="12"/>
  <c r="CH14" i="12"/>
  <c r="BY14" i="12"/>
  <c r="CK14" i="12"/>
  <c r="CG14" i="12"/>
  <c r="BX14" i="12"/>
  <c r="CF14" i="12"/>
  <c r="B197" i="12" s="1"/>
  <c r="BW14" i="12"/>
  <c r="CB14" i="12"/>
  <c r="CJ14" i="12"/>
  <c r="CA14" i="12"/>
  <c r="CI127" i="12"/>
  <c r="CA127" i="12"/>
  <c r="BW127" i="12"/>
  <c r="AS127" i="12" s="1"/>
  <c r="CG127" i="12"/>
  <c r="BX127" i="12"/>
  <c r="CF127" i="12"/>
  <c r="CH127" i="12"/>
  <c r="BY127" i="12"/>
  <c r="BZ127" i="12"/>
  <c r="CJ127" i="12"/>
  <c r="AV23" i="12"/>
  <c r="AV26" i="12"/>
  <c r="AV21" i="12"/>
  <c r="AV17" i="12"/>
  <c r="AV13" i="12"/>
  <c r="CG152" i="12"/>
  <c r="CA152" i="12"/>
  <c r="BW152" i="12"/>
  <c r="CI152" i="12"/>
  <c r="C155" i="12"/>
  <c r="A197" i="12" s="1"/>
  <c r="CH152" i="12"/>
  <c r="BZ152" i="12"/>
  <c r="BY152" i="12"/>
  <c r="CJ152" i="12"/>
  <c r="BX152" i="12"/>
  <c r="CF152" i="12"/>
  <c r="AN71" i="12"/>
  <c r="BZ12" i="11"/>
  <c r="CI12" i="11"/>
  <c r="CH16" i="11"/>
  <c r="BY16" i="11"/>
  <c r="CJ16" i="11"/>
  <c r="CF16" i="11"/>
  <c r="CA16" i="11"/>
  <c r="BW16" i="11"/>
  <c r="CH21" i="11"/>
  <c r="BY21" i="11"/>
  <c r="CG21" i="11"/>
  <c r="CA21" i="11"/>
  <c r="CJ21" i="11"/>
  <c r="BX21" i="11"/>
  <c r="BZ21" i="11"/>
  <c r="CK21" i="11"/>
  <c r="CB12" i="11"/>
  <c r="CK12" i="11"/>
  <c r="CH15" i="11"/>
  <c r="BY15" i="11"/>
  <c r="CJ15" i="11"/>
  <c r="CF15" i="11"/>
  <c r="CA15" i="11"/>
  <c r="BW15" i="11"/>
  <c r="BZ15" i="11"/>
  <c r="CI15" i="11"/>
  <c r="CB16" i="11"/>
  <c r="CK16" i="11"/>
  <c r="CM19" i="11"/>
  <c r="C19" i="11"/>
  <c r="CB21" i="11"/>
  <c r="CL25" i="11"/>
  <c r="CH49" i="11"/>
  <c r="BX49" i="11"/>
  <c r="CF49" i="11"/>
  <c r="BW49" i="11"/>
  <c r="AO49" i="11" s="1"/>
  <c r="CG49" i="11"/>
  <c r="BX62" i="11"/>
  <c r="CF62" i="11"/>
  <c r="BW62" i="11"/>
  <c r="BX64" i="11"/>
  <c r="CF64" i="11"/>
  <c r="CG64" i="11"/>
  <c r="BW64" i="11"/>
  <c r="AN64" i="11" s="1"/>
  <c r="BX70" i="11"/>
  <c r="CF70" i="11"/>
  <c r="BW70" i="11"/>
  <c r="CG70" i="11"/>
  <c r="BX74" i="11"/>
  <c r="CF74" i="11"/>
  <c r="CG74" i="11"/>
  <c r="BW74" i="11"/>
  <c r="BX76" i="11"/>
  <c r="CF76" i="11"/>
  <c r="BW76" i="11"/>
  <c r="CG76" i="11"/>
  <c r="CD12" i="11"/>
  <c r="CM12" i="11"/>
  <c r="CH14" i="11"/>
  <c r="BY14" i="11"/>
  <c r="CJ14" i="11"/>
  <c r="CF14" i="11"/>
  <c r="CA14" i="11"/>
  <c r="BW14" i="11"/>
  <c r="BZ14" i="11"/>
  <c r="CI14" i="11"/>
  <c r="CB15" i="11"/>
  <c r="CK15" i="11"/>
  <c r="CD16" i="11"/>
  <c r="CM16" i="11"/>
  <c r="CH18" i="11"/>
  <c r="BY18" i="11"/>
  <c r="CJ18" i="11"/>
  <c r="CF18" i="11"/>
  <c r="CA18" i="11"/>
  <c r="BW18" i="11"/>
  <c r="BZ18" i="11"/>
  <c r="CI18" i="11"/>
  <c r="CF21" i="11"/>
  <c r="D22" i="11"/>
  <c r="C22" i="11" s="1"/>
  <c r="CF23" i="11"/>
  <c r="C25" i="11"/>
  <c r="BY49" i="11"/>
  <c r="BX12" i="11"/>
  <c r="CH13" i="11"/>
  <c r="BY13" i="11"/>
  <c r="CJ13" i="11"/>
  <c r="CF13" i="11"/>
  <c r="CA13" i="11"/>
  <c r="BW13" i="11"/>
  <c r="AV13" i="11" s="1"/>
  <c r="BZ13" i="11"/>
  <c r="CI13" i="11"/>
  <c r="CB14" i="11"/>
  <c r="CK14" i="11"/>
  <c r="CD15" i="11"/>
  <c r="CM15" i="11"/>
  <c r="BX16" i="11"/>
  <c r="CG16" i="11"/>
  <c r="CH17" i="11"/>
  <c r="BY17" i="11"/>
  <c r="CJ17" i="11"/>
  <c r="CF17" i="11"/>
  <c r="CA17" i="11"/>
  <c r="BW17" i="11"/>
  <c r="AV17" i="11" s="1"/>
  <c r="BZ17" i="11"/>
  <c r="CI17" i="11"/>
  <c r="CB18" i="11"/>
  <c r="CK18" i="11"/>
  <c r="CD19" i="11"/>
  <c r="CH20" i="11"/>
  <c r="BY20" i="11"/>
  <c r="CG20" i="11"/>
  <c r="CA20" i="11"/>
  <c r="CJ20" i="11"/>
  <c r="BX20" i="11"/>
  <c r="BZ20" i="11"/>
  <c r="AV20" i="11" s="1"/>
  <c r="CK20" i="11"/>
  <c r="BW21" i="11"/>
  <c r="CI21" i="11"/>
  <c r="BY23" i="11"/>
  <c r="CF50" i="11"/>
  <c r="CG50" i="11"/>
  <c r="BX50" i="11"/>
  <c r="BY50" i="11"/>
  <c r="AO50" i="11" s="1"/>
  <c r="BX58" i="11"/>
  <c r="CF58" i="11"/>
  <c r="CG58" i="11"/>
  <c r="CH12" i="11"/>
  <c r="BY12" i="11"/>
  <c r="CJ12" i="11"/>
  <c r="CF12" i="11"/>
  <c r="CA12" i="11"/>
  <c r="BW12" i="11"/>
  <c r="BZ16" i="11"/>
  <c r="CI16" i="11"/>
  <c r="CI23" i="11"/>
  <c r="BZ23" i="11"/>
  <c r="CK23" i="11"/>
  <c r="CG23" i="11"/>
  <c r="CB23" i="11"/>
  <c r="BX23" i="11"/>
  <c r="BW23" i="11"/>
  <c r="CH23" i="11"/>
  <c r="CA23" i="11"/>
  <c r="BX55" i="11"/>
  <c r="CG55" i="11"/>
  <c r="BW55" i="11"/>
  <c r="AN55" i="11" s="1"/>
  <c r="AN58" i="11"/>
  <c r="BX60" i="11"/>
  <c r="CF60" i="11"/>
  <c r="BW60" i="11"/>
  <c r="AN60" i="11" s="1"/>
  <c r="BX63" i="11"/>
  <c r="CG63" i="11"/>
  <c r="BW63" i="11"/>
  <c r="AN63" i="11" s="1"/>
  <c r="AN66" i="11"/>
  <c r="CJ127" i="11"/>
  <c r="CJ156" i="11"/>
  <c r="CF156" i="11"/>
  <c r="BZ156" i="11"/>
  <c r="CI156" i="11"/>
  <c r="BY156" i="11"/>
  <c r="CA156" i="11"/>
  <c r="CG156" i="11"/>
  <c r="BW156" i="11"/>
  <c r="CD20" i="11"/>
  <c r="CD21" i="11"/>
  <c r="CI24" i="11"/>
  <c r="BZ24" i="11"/>
  <c r="CK24" i="11"/>
  <c r="CG24" i="11"/>
  <c r="CB24" i="11"/>
  <c r="BX24" i="11"/>
  <c r="AV24" i="11" s="1"/>
  <c r="BY24" i="11"/>
  <c r="CF24" i="11"/>
  <c r="CK26" i="11"/>
  <c r="CG26" i="11"/>
  <c r="CB26" i="11"/>
  <c r="BX26" i="11"/>
  <c r="AV26" i="11" s="1"/>
  <c r="CJ26" i="11"/>
  <c r="BY26" i="11"/>
  <c r="CH26" i="11"/>
  <c r="CA26" i="11"/>
  <c r="BZ26" i="11"/>
  <c r="CI26" i="11"/>
  <c r="CK31" i="11"/>
  <c r="CG31" i="11"/>
  <c r="BZ31" i="11"/>
  <c r="CJ31" i="11"/>
  <c r="CB31" i="11"/>
  <c r="BW31" i="11"/>
  <c r="AV31" i="11" s="1"/>
  <c r="CH31" i="11"/>
  <c r="BY31" i="11"/>
  <c r="CA31" i="11"/>
  <c r="BX56" i="11"/>
  <c r="AN56" i="11" s="1"/>
  <c r="CF56" i="11"/>
  <c r="CG56" i="11"/>
  <c r="BX59" i="11"/>
  <c r="CG59" i="11"/>
  <c r="BW59" i="11"/>
  <c r="BX66" i="11"/>
  <c r="CF66" i="11"/>
  <c r="CG66" i="11"/>
  <c r="BX72" i="11"/>
  <c r="AN72" i="11" s="1"/>
  <c r="CF72" i="11"/>
  <c r="CG72" i="11"/>
  <c r="BX75" i="11"/>
  <c r="CG75" i="11"/>
  <c r="BW75" i="11"/>
  <c r="CH129" i="11"/>
  <c r="BZ129" i="11"/>
  <c r="CG129" i="11"/>
  <c r="BY129" i="11"/>
  <c r="CA129" i="11"/>
  <c r="CI129" i="11"/>
  <c r="BW129" i="11"/>
  <c r="CF129" i="11"/>
  <c r="CC154" i="11"/>
  <c r="C154" i="11"/>
  <c r="CL154" i="11"/>
  <c r="CH156" i="11"/>
  <c r="CB157" i="11"/>
  <c r="CK157" i="11"/>
  <c r="CJ158" i="11"/>
  <c r="CF158" i="11"/>
  <c r="BZ158" i="11"/>
  <c r="CI158" i="11"/>
  <c r="BY158" i="11"/>
  <c r="CA158" i="11"/>
  <c r="CG158" i="11"/>
  <c r="BW158" i="11"/>
  <c r="Y158" i="11" s="1"/>
  <c r="CC160" i="11"/>
  <c r="CL160" i="11"/>
  <c r="C160" i="11"/>
  <c r="BX68" i="11"/>
  <c r="AN68" i="11" s="1"/>
  <c r="CF68" i="11"/>
  <c r="CG68" i="11"/>
  <c r="BX71" i="11"/>
  <c r="CG71" i="11"/>
  <c r="BW71" i="11"/>
  <c r="BW106" i="11"/>
  <c r="Q106" i="11" s="1"/>
  <c r="BX106" i="11"/>
  <c r="CG106" i="11"/>
  <c r="BW107" i="11"/>
  <c r="CG107" i="11"/>
  <c r="BX107" i="11"/>
  <c r="BW108" i="11"/>
  <c r="Q108" i="11" s="1"/>
  <c r="BX108" i="11"/>
  <c r="CG108" i="11"/>
  <c r="CG127" i="11"/>
  <c r="BY127" i="11"/>
  <c r="CF127" i="11"/>
  <c r="BW127" i="11"/>
  <c r="CI127" i="11"/>
  <c r="BZ127" i="11"/>
  <c r="CA127" i="11"/>
  <c r="CC12" i="11"/>
  <c r="CC13" i="11"/>
  <c r="CC14" i="11"/>
  <c r="CC15" i="11"/>
  <c r="CC16" i="11"/>
  <c r="CC17" i="11"/>
  <c r="CC18" i="11"/>
  <c r="CC19" i="11"/>
  <c r="CJ24" i="11"/>
  <c r="CI31" i="11"/>
  <c r="CF59" i="11"/>
  <c r="BX67" i="11"/>
  <c r="CG67" i="11"/>
  <c r="BW67" i="11"/>
  <c r="AN67" i="11" s="1"/>
  <c r="CF75" i="11"/>
  <c r="CH127" i="11"/>
  <c r="D155" i="11"/>
  <c r="CC152" i="11"/>
  <c r="C152" i="11"/>
  <c r="CL152" i="11"/>
  <c r="BX156" i="11"/>
  <c r="CC20" i="11"/>
  <c r="CC21" i="11"/>
  <c r="CG57" i="11"/>
  <c r="CG61" i="11"/>
  <c r="CG65" i="11"/>
  <c r="CG69" i="11"/>
  <c r="CG73" i="11"/>
  <c r="E30" i="11"/>
  <c r="F32" i="11"/>
  <c r="BW57" i="11"/>
  <c r="AN57" i="11" s="1"/>
  <c r="BW61" i="11"/>
  <c r="AN61" i="11" s="1"/>
  <c r="BW65" i="11"/>
  <c r="AN65" i="11" s="1"/>
  <c r="BW69" i="11"/>
  <c r="AN69" i="11" s="1"/>
  <c r="BW73" i="11"/>
  <c r="AN73" i="11" s="1"/>
  <c r="C128" i="11"/>
  <c r="CB153" i="11"/>
  <c r="CK153" i="11"/>
  <c r="C153" i="11"/>
  <c r="C157" i="11"/>
  <c r="CK160" i="10"/>
  <c r="CH160" i="10"/>
  <c r="CG160" i="10"/>
  <c r="CB160" i="10"/>
  <c r="BW160" i="10"/>
  <c r="E160" i="10"/>
  <c r="D160" i="10"/>
  <c r="CC160" i="10" s="1"/>
  <c r="C160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D159" i="10" s="1"/>
  <c r="E159" i="10"/>
  <c r="CL158" i="10"/>
  <c r="CK158" i="10"/>
  <c r="CB158" i="10"/>
  <c r="E158" i="10"/>
  <c r="D158" i="10"/>
  <c r="CC158" i="10" s="1"/>
  <c r="CC157" i="10"/>
  <c r="E157" i="10"/>
  <c r="D157" i="10"/>
  <c r="CL157" i="10" s="1"/>
  <c r="CL156" i="10"/>
  <c r="CK156" i="10"/>
  <c r="CB156" i="10"/>
  <c r="E156" i="10"/>
  <c r="D156" i="10"/>
  <c r="CC156" i="10" s="1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CK154" i="10"/>
  <c r="CB154" i="10"/>
  <c r="E154" i="10"/>
  <c r="D154" i="10"/>
  <c r="CC153" i="10"/>
  <c r="E153" i="10"/>
  <c r="E155" i="10" s="1"/>
  <c r="D153" i="10"/>
  <c r="CL153" i="10" s="1"/>
  <c r="CK152" i="10"/>
  <c r="CB152" i="10"/>
  <c r="E152" i="10"/>
  <c r="D152" i="10"/>
  <c r="B142" i="10"/>
  <c r="B141" i="10"/>
  <c r="B140" i="10"/>
  <c r="B139" i="10"/>
  <c r="B138" i="10"/>
  <c r="B137" i="10"/>
  <c r="B136" i="10"/>
  <c r="B135" i="10"/>
  <c r="AR130" i="10"/>
  <c r="AQ130" i="10"/>
  <c r="AP130" i="10"/>
  <c r="AO130" i="10"/>
  <c r="AN130" i="10"/>
  <c r="AM130" i="10"/>
  <c r="AL130" i="10"/>
  <c r="AK130" i="10"/>
  <c r="AJ130" i="10"/>
  <c r="AI130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U130" i="10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D130" i="10" s="1"/>
  <c r="C130" i="10" s="1"/>
  <c r="E130" i="10"/>
  <c r="BW129" i="10"/>
  <c r="E129" i="10"/>
  <c r="D129" i="10"/>
  <c r="C129" i="10" s="1"/>
  <c r="CF129" i="10" s="1"/>
  <c r="CG128" i="10"/>
  <c r="E128" i="10"/>
  <c r="C128" i="10" s="1"/>
  <c r="CH128" i="10" s="1"/>
  <c r="D128" i="10"/>
  <c r="CF127" i="10"/>
  <c r="E127" i="10"/>
  <c r="D127" i="10"/>
  <c r="C127" i="10" s="1"/>
  <c r="B122" i="10"/>
  <c r="D118" i="10"/>
  <c r="C118" i="10"/>
  <c r="B118" i="10" s="1"/>
  <c r="D117" i="10"/>
  <c r="C117" i="10"/>
  <c r="B117" i="10"/>
  <c r="D116" i="10"/>
  <c r="B116" i="10" s="1"/>
  <c r="C116" i="10"/>
  <c r="CG108" i="10"/>
  <c r="D108" i="10"/>
  <c r="B108" i="10" s="1"/>
  <c r="C108" i="10"/>
  <c r="D107" i="10"/>
  <c r="B107" i="10" s="1"/>
  <c r="C107" i="10"/>
  <c r="CF106" i="10"/>
  <c r="D106" i="10"/>
  <c r="B106" i="10" s="1"/>
  <c r="CG106" i="10" s="1"/>
  <c r="C106" i="10"/>
  <c r="F101" i="10"/>
  <c r="E101" i="10"/>
  <c r="D101" i="10"/>
  <c r="C101" i="10"/>
  <c r="B101" i="10"/>
  <c r="CG76" i="10"/>
  <c r="E76" i="10"/>
  <c r="D76" i="10"/>
  <c r="C76" i="10"/>
  <c r="E75" i="10"/>
  <c r="D75" i="10"/>
  <c r="C75" i="10"/>
  <c r="CG74" i="10"/>
  <c r="E74" i="10"/>
  <c r="D74" i="10"/>
  <c r="C74" i="10"/>
  <c r="E73" i="10"/>
  <c r="D73" i="10"/>
  <c r="C73" i="10"/>
  <c r="CG72" i="10"/>
  <c r="E72" i="10"/>
  <c r="D72" i="10"/>
  <c r="C72" i="10"/>
  <c r="E71" i="10"/>
  <c r="D71" i="10"/>
  <c r="C71" i="10"/>
  <c r="CG70" i="10"/>
  <c r="E70" i="10"/>
  <c r="D70" i="10"/>
  <c r="C70" i="10"/>
  <c r="E69" i="10"/>
  <c r="D69" i="10"/>
  <c r="C69" i="10"/>
  <c r="CG68" i="10"/>
  <c r="E68" i="10"/>
  <c r="D68" i="10"/>
  <c r="C68" i="10"/>
  <c r="E67" i="10"/>
  <c r="D67" i="10"/>
  <c r="C67" i="10"/>
  <c r="CG66" i="10"/>
  <c r="E66" i="10"/>
  <c r="D66" i="10"/>
  <c r="C66" i="10"/>
  <c r="E65" i="10"/>
  <c r="D65" i="10"/>
  <c r="C65" i="10"/>
  <c r="CG64" i="10"/>
  <c r="E64" i="10"/>
  <c r="D64" i="10"/>
  <c r="C64" i="10"/>
  <c r="E63" i="10"/>
  <c r="D63" i="10"/>
  <c r="C63" i="10"/>
  <c r="CG62" i="10"/>
  <c r="E62" i="10"/>
  <c r="D62" i="10"/>
  <c r="C62" i="10"/>
  <c r="E61" i="10"/>
  <c r="D61" i="10"/>
  <c r="C61" i="10"/>
  <c r="CG60" i="10"/>
  <c r="E60" i="10"/>
  <c r="D60" i="10"/>
  <c r="C60" i="10"/>
  <c r="E59" i="10"/>
  <c r="D59" i="10"/>
  <c r="C59" i="10"/>
  <c r="CG58" i="10"/>
  <c r="E58" i="10"/>
  <c r="D58" i="10"/>
  <c r="C58" i="10"/>
  <c r="E57" i="10"/>
  <c r="D57" i="10"/>
  <c r="C57" i="10"/>
  <c r="CG56" i="10"/>
  <c r="E56" i="10"/>
  <c r="D56" i="10"/>
  <c r="C56" i="10"/>
  <c r="E55" i="10"/>
  <c r="D55" i="10"/>
  <c r="C55" i="10"/>
  <c r="E50" i="10"/>
  <c r="D50" i="10"/>
  <c r="C50" i="10" s="1"/>
  <c r="CH50" i="10" s="1"/>
  <c r="E49" i="10"/>
  <c r="D49" i="10"/>
  <c r="C49" i="10"/>
  <c r="M38" i="10"/>
  <c r="L38" i="10"/>
  <c r="K38" i="10"/>
  <c r="J38" i="10"/>
  <c r="I38" i="10"/>
  <c r="H38" i="10"/>
  <c r="G38" i="10"/>
  <c r="F38" i="10"/>
  <c r="D38" i="10"/>
  <c r="C38" i="10"/>
  <c r="E37" i="10"/>
  <c r="E38" i="10" s="1"/>
  <c r="B37" i="10"/>
  <c r="E36" i="10"/>
  <c r="B36" i="10"/>
  <c r="B38" i="10" s="1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D32" i="10"/>
  <c r="C32" i="10"/>
  <c r="G31" i="10"/>
  <c r="F31" i="10"/>
  <c r="B31" i="10"/>
  <c r="CK30" i="10"/>
  <c r="G30" i="10"/>
  <c r="E30" i="10" s="1"/>
  <c r="BZ30" i="10" s="1"/>
  <c r="F30" i="10"/>
  <c r="F32" i="10" s="1"/>
  <c r="B30" i="10"/>
  <c r="B32" i="10" s="1"/>
  <c r="E26" i="10"/>
  <c r="CL26" i="10" s="1"/>
  <c r="D26" i="10"/>
  <c r="CM26" i="10" s="1"/>
  <c r="CM25" i="10"/>
  <c r="CF25" i="10"/>
  <c r="BW25" i="10"/>
  <c r="E25" i="10"/>
  <c r="CL25" i="10" s="1"/>
  <c r="D25" i="10"/>
  <c r="CD25" i="10" s="1"/>
  <c r="C25" i="10"/>
  <c r="E24" i="10"/>
  <c r="CL24" i="10" s="1"/>
  <c r="D24" i="10"/>
  <c r="C24" i="10"/>
  <c r="CG24" i="10" s="1"/>
  <c r="E23" i="10"/>
  <c r="CL23" i="10" s="1"/>
  <c r="D23" i="10"/>
  <c r="CM23" i="10" s="1"/>
  <c r="C23" i="10"/>
  <c r="CK23" i="10" s="1"/>
  <c r="AU22" i="10"/>
  <c r="AT22" i="10"/>
  <c r="AS22" i="10"/>
  <c r="AR22" i="10"/>
  <c r="AQ22" i="10"/>
  <c r="AP22" i="10"/>
  <c r="AO22" i="10"/>
  <c r="AN22" i="10"/>
  <c r="AM22" i="10"/>
  <c r="AL22" i="10"/>
  <c r="AK22" i="10"/>
  <c r="AJ22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E22" i="10" s="1"/>
  <c r="H22" i="10"/>
  <c r="G22" i="10"/>
  <c r="F22" i="10"/>
  <c r="D22" i="10"/>
  <c r="C22" i="10" s="1"/>
  <c r="CC21" i="10"/>
  <c r="E21" i="10"/>
  <c r="CL21" i="10" s="1"/>
  <c r="D21" i="10"/>
  <c r="C21" i="10"/>
  <c r="CH20" i="10"/>
  <c r="CC20" i="10"/>
  <c r="CB20" i="10"/>
  <c r="BW20" i="10"/>
  <c r="E20" i="10"/>
  <c r="CL20" i="10" s="1"/>
  <c r="D20" i="10"/>
  <c r="C20" i="10"/>
  <c r="E19" i="10"/>
  <c r="CC19" i="10" s="1"/>
  <c r="D19" i="10"/>
  <c r="C19" i="10" s="1"/>
  <c r="E18" i="10"/>
  <c r="CL18" i="10" s="1"/>
  <c r="D18" i="10"/>
  <c r="CM18" i="10" s="1"/>
  <c r="E17" i="10"/>
  <c r="CL17" i="10" s="1"/>
  <c r="D17" i="10"/>
  <c r="C17" i="10" s="1"/>
  <c r="E16" i="10"/>
  <c r="CL16" i="10" s="1"/>
  <c r="D16" i="10"/>
  <c r="C16" i="10" s="1"/>
  <c r="E15" i="10"/>
  <c r="CL15" i="10" s="1"/>
  <c r="D15" i="10"/>
  <c r="C15" i="10" s="1"/>
  <c r="E14" i="10"/>
  <c r="CL14" i="10" s="1"/>
  <c r="D14" i="10"/>
  <c r="C14" i="10" s="1"/>
  <c r="E13" i="10"/>
  <c r="CL13" i="10" s="1"/>
  <c r="D13" i="10"/>
  <c r="C13" i="10" s="1"/>
  <c r="E12" i="10"/>
  <c r="CL12" i="10" s="1"/>
  <c r="D12" i="10"/>
  <c r="C12" i="10" s="1"/>
  <c r="A5" i="10"/>
  <c r="A4" i="10"/>
  <c r="A3" i="10"/>
  <c r="A2" i="10"/>
  <c r="AV18" i="12" l="1"/>
  <c r="Y158" i="12"/>
  <c r="AV14" i="12"/>
  <c r="Y152" i="12"/>
  <c r="Y160" i="12"/>
  <c r="Y156" i="12"/>
  <c r="CH153" i="11"/>
  <c r="BX153" i="11"/>
  <c r="CG153" i="11"/>
  <c r="CA153" i="11"/>
  <c r="BW153" i="11"/>
  <c r="CI153" i="11"/>
  <c r="BY153" i="11"/>
  <c r="CF153" i="11"/>
  <c r="BZ153" i="11"/>
  <c r="CJ153" i="11"/>
  <c r="CJ152" i="11"/>
  <c r="CF152" i="11"/>
  <c r="BZ152" i="11"/>
  <c r="C155" i="11"/>
  <c r="CI152" i="11"/>
  <c r="BY152" i="11"/>
  <c r="CH152" i="11"/>
  <c r="BX152" i="11"/>
  <c r="CA152" i="11"/>
  <c r="BW152" i="11"/>
  <c r="CG152" i="11"/>
  <c r="E32" i="11"/>
  <c r="A197" i="11" s="1"/>
  <c r="CH30" i="11"/>
  <c r="CA30" i="11"/>
  <c r="BW30" i="11"/>
  <c r="CG30" i="11"/>
  <c r="BY30" i="11"/>
  <c r="CJ30" i="11"/>
  <c r="CB30" i="11"/>
  <c r="CK30" i="11"/>
  <c r="BX30" i="11"/>
  <c r="CF30" i="11"/>
  <c r="CI30" i="11"/>
  <c r="BZ30" i="11"/>
  <c r="AS127" i="11"/>
  <c r="AN75" i="11"/>
  <c r="Y156" i="11"/>
  <c r="AV12" i="11"/>
  <c r="AV21" i="11"/>
  <c r="CK25" i="11"/>
  <c r="CG25" i="11"/>
  <c r="CJ25" i="11"/>
  <c r="BZ25" i="11"/>
  <c r="CH25" i="11"/>
  <c r="CB25" i="11"/>
  <c r="BX25" i="11"/>
  <c r="CI25" i="11"/>
  <c r="CA25" i="11"/>
  <c r="BW25" i="11"/>
  <c r="BY25" i="11"/>
  <c r="CF25" i="11"/>
  <c r="AN76" i="11"/>
  <c r="AN70" i="11"/>
  <c r="AN62" i="11"/>
  <c r="AV16" i="11"/>
  <c r="CH157" i="11"/>
  <c r="BX157" i="11"/>
  <c r="CG157" i="11"/>
  <c r="CA157" i="11"/>
  <c r="BW157" i="11"/>
  <c r="CF157" i="11"/>
  <c r="CJ157" i="11"/>
  <c r="BZ157" i="11"/>
  <c r="BY157" i="11"/>
  <c r="CI157" i="11"/>
  <c r="CJ128" i="11"/>
  <c r="CF128" i="11"/>
  <c r="BX128" i="11"/>
  <c r="CI128" i="11"/>
  <c r="CA128" i="11"/>
  <c r="BW128" i="11"/>
  <c r="BZ128" i="11"/>
  <c r="CH128" i="11"/>
  <c r="BY128" i="11"/>
  <c r="CG128" i="11"/>
  <c r="Q107" i="11"/>
  <c r="AN71" i="11"/>
  <c r="AS129" i="11"/>
  <c r="AN59" i="11"/>
  <c r="CH19" i="11"/>
  <c r="BY19" i="11"/>
  <c r="CJ19" i="11"/>
  <c r="CF19" i="11"/>
  <c r="CA19" i="11"/>
  <c r="BW19" i="11"/>
  <c r="CK19" i="11"/>
  <c r="CB19" i="11"/>
  <c r="CI19" i="11"/>
  <c r="BZ19" i="11"/>
  <c r="CG19" i="11"/>
  <c r="BX19" i="11"/>
  <c r="CJ154" i="11"/>
  <c r="CF154" i="11"/>
  <c r="BZ154" i="11"/>
  <c r="CI154" i="11"/>
  <c r="BY154" i="11"/>
  <c r="CH154" i="11"/>
  <c r="BX154" i="11"/>
  <c r="BW154" i="11"/>
  <c r="CG154" i="11"/>
  <c r="CA154" i="11"/>
  <c r="B197" i="11"/>
  <c r="CJ160" i="11"/>
  <c r="CF160" i="11"/>
  <c r="BZ160" i="11"/>
  <c r="CI160" i="11"/>
  <c r="BY160" i="11"/>
  <c r="CH160" i="11"/>
  <c r="BX160" i="11"/>
  <c r="BW160" i="11"/>
  <c r="Y160" i="11" s="1"/>
  <c r="CG160" i="11"/>
  <c r="CA160" i="11"/>
  <c r="AV23" i="11"/>
  <c r="AV18" i="11"/>
  <c r="AV14" i="11"/>
  <c r="AN74" i="11"/>
  <c r="AV15" i="11"/>
  <c r="CJ13" i="10"/>
  <c r="CF13" i="10"/>
  <c r="CA13" i="10"/>
  <c r="BW13" i="10"/>
  <c r="CI13" i="10"/>
  <c r="BZ13" i="10"/>
  <c r="CH13" i="10"/>
  <c r="BY13" i="10"/>
  <c r="CK13" i="10"/>
  <c r="CG13" i="10"/>
  <c r="CB13" i="10"/>
  <c r="BX13" i="10"/>
  <c r="CJ15" i="10"/>
  <c r="CF15" i="10"/>
  <c r="CA15" i="10"/>
  <c r="BW15" i="10"/>
  <c r="CI15" i="10"/>
  <c r="BZ15" i="10"/>
  <c r="CH15" i="10"/>
  <c r="BY15" i="10"/>
  <c r="CK15" i="10"/>
  <c r="CG15" i="10"/>
  <c r="CB15" i="10"/>
  <c r="BX15" i="10"/>
  <c r="CJ17" i="10"/>
  <c r="CF17" i="10"/>
  <c r="CA17" i="10"/>
  <c r="BW17" i="10"/>
  <c r="CH17" i="10"/>
  <c r="CK17" i="10"/>
  <c r="CG17" i="10"/>
  <c r="CB17" i="10"/>
  <c r="BX17" i="10"/>
  <c r="CI17" i="10"/>
  <c r="BZ17" i="10"/>
  <c r="BY17" i="10"/>
  <c r="CI19" i="10"/>
  <c r="BZ19" i="10"/>
  <c r="CK19" i="10"/>
  <c r="CF19" i="10"/>
  <c r="BY19" i="10"/>
  <c r="CH19" i="10"/>
  <c r="CB19" i="10"/>
  <c r="CJ19" i="10"/>
  <c r="BX19" i="10"/>
  <c r="BW19" i="10"/>
  <c r="CG19" i="10"/>
  <c r="CA19" i="10"/>
  <c r="CJ12" i="10"/>
  <c r="CF12" i="10"/>
  <c r="CA12" i="10"/>
  <c r="BW12" i="10"/>
  <c r="BY12" i="10"/>
  <c r="BX12" i="10"/>
  <c r="CI12" i="10"/>
  <c r="BZ12" i="10"/>
  <c r="CH12" i="10"/>
  <c r="CK12" i="10"/>
  <c r="CG12" i="10"/>
  <c r="CB12" i="10"/>
  <c r="CJ14" i="10"/>
  <c r="CF14" i="10"/>
  <c r="CA14" i="10"/>
  <c r="BW14" i="10"/>
  <c r="CH14" i="10"/>
  <c r="BY14" i="10"/>
  <c r="CK14" i="10"/>
  <c r="CG14" i="10"/>
  <c r="CB14" i="10"/>
  <c r="BX14" i="10"/>
  <c r="CI14" i="10"/>
  <c r="BZ14" i="10"/>
  <c r="CJ16" i="10"/>
  <c r="CF16" i="10"/>
  <c r="CA16" i="10"/>
  <c r="BW16" i="10"/>
  <c r="CB16" i="10"/>
  <c r="CI16" i="10"/>
  <c r="BZ16" i="10"/>
  <c r="CH16" i="10"/>
  <c r="BY16" i="10"/>
  <c r="CK16" i="10"/>
  <c r="CG16" i="10"/>
  <c r="BX16" i="10"/>
  <c r="CL19" i="10"/>
  <c r="CI21" i="10"/>
  <c r="BZ21" i="10"/>
  <c r="CJ21" i="10"/>
  <c r="BW23" i="10"/>
  <c r="CF57" i="10"/>
  <c r="BX57" i="10"/>
  <c r="CG57" i="10"/>
  <c r="CF73" i="10"/>
  <c r="BX73" i="10"/>
  <c r="CG73" i="10"/>
  <c r="D155" i="10"/>
  <c r="CC152" i="10"/>
  <c r="C152" i="10"/>
  <c r="CC12" i="10"/>
  <c r="CC13" i="10"/>
  <c r="CC15" i="10"/>
  <c r="CC16" i="10"/>
  <c r="CC18" i="10"/>
  <c r="CI20" i="10"/>
  <c r="BZ20" i="10"/>
  <c r="CJ20" i="10"/>
  <c r="BY21" i="10"/>
  <c r="CK21" i="10"/>
  <c r="BX23" i="10"/>
  <c r="CD23" i="10"/>
  <c r="CJ23" i="10"/>
  <c r="BX24" i="10"/>
  <c r="CH25" i="10"/>
  <c r="CJ25" i="10"/>
  <c r="BZ25" i="10"/>
  <c r="CI25" i="10"/>
  <c r="BY25" i="10"/>
  <c r="CG25" i="10"/>
  <c r="CF59" i="10"/>
  <c r="BX59" i="10"/>
  <c r="CG59" i="10"/>
  <c r="BW59" i="10"/>
  <c r="AN59" i="10" s="1"/>
  <c r="CF67" i="10"/>
  <c r="BX67" i="10"/>
  <c r="CG67" i="10"/>
  <c r="BW67" i="10"/>
  <c r="AN67" i="10" s="1"/>
  <c r="CF75" i="10"/>
  <c r="BX75" i="10"/>
  <c r="CG75" i="10"/>
  <c r="BW75" i="10"/>
  <c r="AN75" i="10" s="1"/>
  <c r="CH127" i="10"/>
  <c r="BZ127" i="10"/>
  <c r="CG127" i="10"/>
  <c r="BY127" i="10"/>
  <c r="CA127" i="10"/>
  <c r="CJ127" i="10"/>
  <c r="BX127" i="10"/>
  <c r="CI127" i="10"/>
  <c r="CL152" i="10"/>
  <c r="CC154" i="10"/>
  <c r="C154" i="10"/>
  <c r="CD12" i="10"/>
  <c r="CM12" i="10"/>
  <c r="CD13" i="10"/>
  <c r="CM13" i="10"/>
  <c r="CD14" i="10"/>
  <c r="CM14" i="10"/>
  <c r="CD15" i="10"/>
  <c r="CM15" i="10"/>
  <c r="CD16" i="10"/>
  <c r="CM16" i="10"/>
  <c r="CD17" i="10"/>
  <c r="CM17" i="10"/>
  <c r="CD18" i="10"/>
  <c r="CM20" i="10"/>
  <c r="CD20" i="10"/>
  <c r="BY20" i="10"/>
  <c r="CF20" i="10"/>
  <c r="CK20" i="10"/>
  <c r="CA21" i="10"/>
  <c r="CG21" i="10"/>
  <c r="BZ23" i="10"/>
  <c r="CF23" i="10"/>
  <c r="BZ24" i="10"/>
  <c r="CA25" i="10"/>
  <c r="CK25" i="10"/>
  <c r="G32" i="10"/>
  <c r="CF61" i="10"/>
  <c r="BX61" i="10"/>
  <c r="CG61" i="10"/>
  <c r="BW61" i="10"/>
  <c r="CF69" i="10"/>
  <c r="BX69" i="10"/>
  <c r="CG69" i="10"/>
  <c r="BW69" i="10"/>
  <c r="CL154" i="10"/>
  <c r="AV20" i="10"/>
  <c r="BX21" i="10"/>
  <c r="CH23" i="10"/>
  <c r="BY23" i="10"/>
  <c r="CB23" i="10"/>
  <c r="CI23" i="10"/>
  <c r="CI24" i="10"/>
  <c r="CH24" i="10"/>
  <c r="BY24" i="10"/>
  <c r="BW24" i="10"/>
  <c r="CB24" i="10"/>
  <c r="CK24" i="10"/>
  <c r="CG50" i="10"/>
  <c r="BW50" i="10"/>
  <c r="CF50" i="10"/>
  <c r="BY50" i="10"/>
  <c r="BX50" i="10"/>
  <c r="BW57" i="10"/>
  <c r="AN57" i="10" s="1"/>
  <c r="CF65" i="10"/>
  <c r="BX65" i="10"/>
  <c r="CG65" i="10"/>
  <c r="BW65" i="10"/>
  <c r="BW73" i="10"/>
  <c r="BX107" i="10"/>
  <c r="BW107" i="10"/>
  <c r="Q107" i="10" s="1"/>
  <c r="CG107" i="10"/>
  <c r="CF107" i="10"/>
  <c r="CC14" i="10"/>
  <c r="CC17" i="10"/>
  <c r="BX20" i="10"/>
  <c r="CM21" i="10"/>
  <c r="CD21" i="10"/>
  <c r="CF21" i="10"/>
  <c r="CM24" i="10"/>
  <c r="CD24" i="10"/>
  <c r="CF24" i="10"/>
  <c r="BX25" i="10"/>
  <c r="AV25" i="10" s="1"/>
  <c r="CI30" i="10"/>
  <c r="CB30" i="10"/>
  <c r="BX30" i="10"/>
  <c r="CH30" i="10"/>
  <c r="CA30" i="10"/>
  <c r="BW30" i="10"/>
  <c r="AV30" i="10" s="1"/>
  <c r="CJ30" i="10"/>
  <c r="BY30" i="10"/>
  <c r="CG30" i="10"/>
  <c r="C18" i="10"/>
  <c r="CM19" i="10"/>
  <c r="CD19" i="10"/>
  <c r="CA20" i="10"/>
  <c r="CG20" i="10"/>
  <c r="BW21" i="10"/>
  <c r="CB21" i="10"/>
  <c r="CH21" i="10"/>
  <c r="CA23" i="10"/>
  <c r="CG23" i="10"/>
  <c r="CA24" i="10"/>
  <c r="CJ24" i="10"/>
  <c r="CB25" i="10"/>
  <c r="CF30" i="10"/>
  <c r="BY49" i="10"/>
  <c r="CH49" i="10"/>
  <c r="BX49" i="10"/>
  <c r="CG49" i="10"/>
  <c r="CF49" i="10"/>
  <c r="BW49" i="10"/>
  <c r="CF55" i="10"/>
  <c r="BX55" i="10"/>
  <c r="CG55" i="10"/>
  <c r="BW55" i="10"/>
  <c r="AN55" i="10" s="1"/>
  <c r="CF63" i="10"/>
  <c r="BX63" i="10"/>
  <c r="CG63" i="10"/>
  <c r="BW63" i="10"/>
  <c r="AN63" i="10" s="1"/>
  <c r="CF71" i="10"/>
  <c r="BX71" i="10"/>
  <c r="CG71" i="10"/>
  <c r="BW71" i="10"/>
  <c r="AN71" i="10" s="1"/>
  <c r="BX108" i="10"/>
  <c r="BW108" i="10"/>
  <c r="CF108" i="10"/>
  <c r="BW127" i="10"/>
  <c r="CJ128" i="10"/>
  <c r="CF128" i="10"/>
  <c r="BX128" i="10"/>
  <c r="CI128" i="10"/>
  <c r="CA128" i="10"/>
  <c r="BW128" i="10"/>
  <c r="BZ128" i="10"/>
  <c r="BY128" i="10"/>
  <c r="CH129" i="10"/>
  <c r="BZ129" i="10"/>
  <c r="CG129" i="10"/>
  <c r="BY129" i="10"/>
  <c r="AS129" i="10" s="1"/>
  <c r="CA129" i="10"/>
  <c r="CJ129" i="10"/>
  <c r="BX129" i="10"/>
  <c r="CI129" i="10"/>
  <c r="CJ160" i="10"/>
  <c r="CF160" i="10"/>
  <c r="BZ160" i="10"/>
  <c r="CI160" i="10"/>
  <c r="BY160" i="10"/>
  <c r="Y160" i="10" s="1"/>
  <c r="CA160" i="10"/>
  <c r="BX160" i="10"/>
  <c r="CC23" i="10"/>
  <c r="CC24" i="10"/>
  <c r="CC25" i="10"/>
  <c r="C26" i="10"/>
  <c r="CD26" i="10"/>
  <c r="E31" i="10"/>
  <c r="E32" i="10" s="1"/>
  <c r="C156" i="10"/>
  <c r="CB157" i="10"/>
  <c r="CK157" i="10"/>
  <c r="C157" i="10"/>
  <c r="C158" i="10"/>
  <c r="C159" i="10"/>
  <c r="CF56" i="10"/>
  <c r="BX56" i="10"/>
  <c r="BW56" i="10"/>
  <c r="CF58" i="10"/>
  <c r="BX58" i="10"/>
  <c r="BW58" i="10"/>
  <c r="AN58" i="10" s="1"/>
  <c r="CF60" i="10"/>
  <c r="BX60" i="10"/>
  <c r="BW60" i="10"/>
  <c r="AN60" i="10" s="1"/>
  <c r="CF62" i="10"/>
  <c r="BX62" i="10"/>
  <c r="BW62" i="10"/>
  <c r="CF64" i="10"/>
  <c r="BX64" i="10"/>
  <c r="BW64" i="10"/>
  <c r="CF66" i="10"/>
  <c r="BX66" i="10"/>
  <c r="BW66" i="10"/>
  <c r="AN66" i="10" s="1"/>
  <c r="CF68" i="10"/>
  <c r="BX68" i="10"/>
  <c r="BW68" i="10"/>
  <c r="AN68" i="10" s="1"/>
  <c r="CF70" i="10"/>
  <c r="BX70" i="10"/>
  <c r="BW70" i="10"/>
  <c r="CF72" i="10"/>
  <c r="BX72" i="10"/>
  <c r="BW72" i="10"/>
  <c r="CF74" i="10"/>
  <c r="BX74" i="10"/>
  <c r="BW74" i="10"/>
  <c r="AN74" i="10" s="1"/>
  <c r="CF76" i="10"/>
  <c r="BX76" i="10"/>
  <c r="BW76" i="10"/>
  <c r="AN76" i="10" s="1"/>
  <c r="BX106" i="10"/>
  <c r="BW106" i="10"/>
  <c r="CB153" i="10"/>
  <c r="CK153" i="10"/>
  <c r="C153" i="10"/>
  <c r="CL160" i="10"/>
  <c r="CC26" i="10"/>
  <c r="CC160" i="9"/>
  <c r="E160" i="9"/>
  <c r="D160" i="9"/>
  <c r="X159" i="9"/>
  <c r="W159" i="9"/>
  <c r="V159" i="9"/>
  <c r="U159" i="9"/>
  <c r="T159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E159" i="9" s="1"/>
  <c r="F159" i="9"/>
  <c r="D159" i="9" s="1"/>
  <c r="C159" i="9" s="1"/>
  <c r="CC158" i="9"/>
  <c r="E158" i="9"/>
  <c r="D158" i="9"/>
  <c r="CL157" i="9"/>
  <c r="CK157" i="9"/>
  <c r="CG157" i="9"/>
  <c r="CB157" i="9"/>
  <c r="E157" i="9"/>
  <c r="D157" i="9"/>
  <c r="CC157" i="9" s="1"/>
  <c r="C157" i="9"/>
  <c r="CC156" i="9"/>
  <c r="E156" i="9"/>
  <c r="D156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CC154" i="9"/>
  <c r="E154" i="9"/>
  <c r="D154" i="9"/>
  <c r="CL153" i="9"/>
  <c r="CK153" i="9"/>
  <c r="CG153" i="9"/>
  <c r="CB153" i="9"/>
  <c r="E153" i="9"/>
  <c r="D153" i="9"/>
  <c r="CC153" i="9" s="1"/>
  <c r="C153" i="9"/>
  <c r="CC152" i="9"/>
  <c r="E152" i="9"/>
  <c r="D152" i="9"/>
  <c r="D155" i="9" s="1"/>
  <c r="B142" i="9"/>
  <c r="B141" i="9"/>
  <c r="B140" i="9"/>
  <c r="B139" i="9"/>
  <c r="B138" i="9"/>
  <c r="B137" i="9"/>
  <c r="B136" i="9"/>
  <c r="B135" i="9"/>
  <c r="AR130" i="9"/>
  <c r="AQ130" i="9"/>
  <c r="AP130" i="9"/>
  <c r="AO130" i="9"/>
  <c r="AN130" i="9"/>
  <c r="AM130" i="9"/>
  <c r="AL130" i="9"/>
  <c r="AK130" i="9"/>
  <c r="AJ130" i="9"/>
  <c r="AI130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E130" i="9" s="1"/>
  <c r="F130" i="9"/>
  <c r="D130" i="9" s="1"/>
  <c r="C130" i="9" s="1"/>
  <c r="CH129" i="9"/>
  <c r="BY129" i="9"/>
  <c r="E129" i="9"/>
  <c r="D129" i="9"/>
  <c r="C129" i="9" s="1"/>
  <c r="CI128" i="9"/>
  <c r="E128" i="9"/>
  <c r="D128" i="9"/>
  <c r="C128" i="9"/>
  <c r="E127" i="9"/>
  <c r="D127" i="9"/>
  <c r="C127" i="9" s="1"/>
  <c r="BY127" i="9" s="1"/>
  <c r="B122" i="9"/>
  <c r="D118" i="9"/>
  <c r="C118" i="9"/>
  <c r="D117" i="9"/>
  <c r="B117" i="9" s="1"/>
  <c r="C117" i="9"/>
  <c r="D116" i="9"/>
  <c r="C116" i="9"/>
  <c r="B116" i="9" s="1"/>
  <c r="BW108" i="9"/>
  <c r="D108" i="9"/>
  <c r="C108" i="9"/>
  <c r="B108" i="9"/>
  <c r="BX107" i="9"/>
  <c r="D107" i="9"/>
  <c r="C107" i="9"/>
  <c r="B107" i="9" s="1"/>
  <c r="D106" i="9"/>
  <c r="C106" i="9"/>
  <c r="B106" i="9"/>
  <c r="F101" i="9"/>
  <c r="E101" i="9"/>
  <c r="D101" i="9"/>
  <c r="C101" i="9"/>
  <c r="B101" i="9"/>
  <c r="CF76" i="9"/>
  <c r="BW76" i="9"/>
  <c r="E76" i="9"/>
  <c r="D76" i="9"/>
  <c r="C76" i="9" s="1"/>
  <c r="CF75" i="9"/>
  <c r="BW75" i="9"/>
  <c r="E75" i="9"/>
  <c r="D75" i="9"/>
  <c r="C75" i="9" s="1"/>
  <c r="CF74" i="9"/>
  <c r="BW74" i="9"/>
  <c r="E74" i="9"/>
  <c r="D74" i="9"/>
  <c r="C74" i="9" s="1"/>
  <c r="CF73" i="9"/>
  <c r="BW73" i="9"/>
  <c r="E73" i="9"/>
  <c r="D73" i="9"/>
  <c r="C73" i="9" s="1"/>
  <c r="CF72" i="9"/>
  <c r="BW72" i="9"/>
  <c r="E72" i="9"/>
  <c r="D72" i="9"/>
  <c r="C72" i="9" s="1"/>
  <c r="CF71" i="9"/>
  <c r="BW71" i="9"/>
  <c r="E71" i="9"/>
  <c r="D71" i="9"/>
  <c r="C71" i="9" s="1"/>
  <c r="CF70" i="9"/>
  <c r="BW70" i="9"/>
  <c r="E70" i="9"/>
  <c r="D70" i="9"/>
  <c r="C70" i="9" s="1"/>
  <c r="CF69" i="9"/>
  <c r="BW69" i="9"/>
  <c r="E69" i="9"/>
  <c r="D69" i="9"/>
  <c r="C69" i="9" s="1"/>
  <c r="CF68" i="9"/>
  <c r="BW68" i="9"/>
  <c r="E68" i="9"/>
  <c r="D68" i="9"/>
  <c r="C68" i="9" s="1"/>
  <c r="CF67" i="9"/>
  <c r="BW67" i="9"/>
  <c r="E67" i="9"/>
  <c r="D67" i="9"/>
  <c r="C67" i="9" s="1"/>
  <c r="CF66" i="9"/>
  <c r="BW66" i="9"/>
  <c r="E66" i="9"/>
  <c r="D66" i="9"/>
  <c r="C66" i="9" s="1"/>
  <c r="CF65" i="9"/>
  <c r="BW65" i="9"/>
  <c r="E65" i="9"/>
  <c r="D65" i="9"/>
  <c r="C65" i="9" s="1"/>
  <c r="CF64" i="9"/>
  <c r="BW64" i="9"/>
  <c r="E64" i="9"/>
  <c r="D64" i="9"/>
  <c r="C64" i="9" s="1"/>
  <c r="CF63" i="9"/>
  <c r="BW63" i="9"/>
  <c r="E63" i="9"/>
  <c r="D63" i="9"/>
  <c r="C63" i="9" s="1"/>
  <c r="CF62" i="9"/>
  <c r="BW62" i="9"/>
  <c r="E62" i="9"/>
  <c r="D62" i="9"/>
  <c r="C62" i="9" s="1"/>
  <c r="CF61" i="9"/>
  <c r="BW61" i="9"/>
  <c r="E61" i="9"/>
  <c r="D61" i="9"/>
  <c r="C61" i="9" s="1"/>
  <c r="CF60" i="9"/>
  <c r="BW60" i="9"/>
  <c r="E60" i="9"/>
  <c r="D60" i="9"/>
  <c r="C60" i="9" s="1"/>
  <c r="CF59" i="9"/>
  <c r="BW59" i="9"/>
  <c r="E59" i="9"/>
  <c r="D59" i="9"/>
  <c r="C59" i="9" s="1"/>
  <c r="E58" i="9"/>
  <c r="D58" i="9"/>
  <c r="C58" i="9"/>
  <c r="BW58" i="9" s="1"/>
  <c r="BW57" i="9"/>
  <c r="E57" i="9"/>
  <c r="D57" i="9"/>
  <c r="C57" i="9"/>
  <c r="E56" i="9"/>
  <c r="C56" i="9" s="1"/>
  <c r="D56" i="9"/>
  <c r="E55" i="9"/>
  <c r="C55" i="9" s="1"/>
  <c r="D55" i="9"/>
  <c r="CG50" i="9"/>
  <c r="BW50" i="9"/>
  <c r="E50" i="9"/>
  <c r="D50" i="9"/>
  <c r="C50" i="9"/>
  <c r="E49" i="9"/>
  <c r="C49" i="9" s="1"/>
  <c r="D49" i="9"/>
  <c r="M38" i="9"/>
  <c r="L38" i="9"/>
  <c r="K38" i="9"/>
  <c r="J38" i="9"/>
  <c r="I38" i="9"/>
  <c r="H38" i="9"/>
  <c r="G38" i="9"/>
  <c r="F38" i="9"/>
  <c r="D38" i="9"/>
  <c r="C38" i="9"/>
  <c r="E37" i="9"/>
  <c r="E38" i="9" s="1"/>
  <c r="B37" i="9"/>
  <c r="E36" i="9"/>
  <c r="B36" i="9"/>
  <c r="B38" i="9" s="1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D32" i="9"/>
  <c r="C32" i="9"/>
  <c r="G31" i="9"/>
  <c r="E31" i="9" s="1"/>
  <c r="F31" i="9"/>
  <c r="B31" i="9"/>
  <c r="CI30" i="9"/>
  <c r="CB30" i="9"/>
  <c r="BX30" i="9"/>
  <c r="G30" i="9"/>
  <c r="G32" i="9" s="1"/>
  <c r="F30" i="9"/>
  <c r="E30" i="9" s="1"/>
  <c r="B30" i="9"/>
  <c r="B32" i="9" s="1"/>
  <c r="CM26" i="9"/>
  <c r="CL26" i="9"/>
  <c r="CD26" i="9"/>
  <c r="E26" i="9"/>
  <c r="C26" i="9" s="1"/>
  <c r="D26" i="9"/>
  <c r="CM25" i="9"/>
  <c r="CD25" i="9"/>
  <c r="E25" i="9"/>
  <c r="CL25" i="9" s="1"/>
  <c r="D25" i="9"/>
  <c r="C25" i="9"/>
  <c r="BW25" i="9" s="1"/>
  <c r="CM24" i="9"/>
  <c r="CL24" i="9"/>
  <c r="CH24" i="9"/>
  <c r="CD24" i="9"/>
  <c r="CA24" i="9"/>
  <c r="BW24" i="9"/>
  <c r="E24" i="9"/>
  <c r="CC24" i="9" s="1"/>
  <c r="D24" i="9"/>
  <c r="C24" i="9"/>
  <c r="CM23" i="9"/>
  <c r="CD23" i="9"/>
  <c r="CC23" i="9"/>
  <c r="E23" i="9"/>
  <c r="CL23" i="9" s="1"/>
  <c r="D23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E22" i="9" s="1"/>
  <c r="F22" i="9"/>
  <c r="D22" i="9"/>
  <c r="C22" i="9" s="1"/>
  <c r="CM21" i="9"/>
  <c r="E21" i="9"/>
  <c r="CL21" i="9" s="1"/>
  <c r="D21" i="9"/>
  <c r="C21" i="9" s="1"/>
  <c r="CM20" i="9"/>
  <c r="E20" i="9"/>
  <c r="CL20" i="9" s="1"/>
  <c r="D20" i="9"/>
  <c r="C20" i="9" s="1"/>
  <c r="CM19" i="9"/>
  <c r="E19" i="9"/>
  <c r="CL19" i="9" s="1"/>
  <c r="D19" i="9"/>
  <c r="C19" i="9" s="1"/>
  <c r="CM18" i="9"/>
  <c r="E18" i="9"/>
  <c r="CL18" i="9" s="1"/>
  <c r="D18" i="9"/>
  <c r="C18" i="9" s="1"/>
  <c r="CM17" i="9"/>
  <c r="E17" i="9"/>
  <c r="CL17" i="9" s="1"/>
  <c r="D17" i="9"/>
  <c r="C17" i="9" s="1"/>
  <c r="CM16" i="9"/>
  <c r="CD16" i="9"/>
  <c r="E16" i="9"/>
  <c r="CL16" i="9" s="1"/>
  <c r="D16" i="9"/>
  <c r="C16" i="9" s="1"/>
  <c r="CM15" i="9"/>
  <c r="CD15" i="9"/>
  <c r="E15" i="9"/>
  <c r="CL15" i="9" s="1"/>
  <c r="D15" i="9"/>
  <c r="C15" i="9" s="1"/>
  <c r="CM14" i="9"/>
  <c r="CD14" i="9"/>
  <c r="E14" i="9"/>
  <c r="CL14" i="9" s="1"/>
  <c r="D14" i="9"/>
  <c r="C14" i="9" s="1"/>
  <c r="CM13" i="9"/>
  <c r="CD13" i="9"/>
  <c r="E13" i="9"/>
  <c r="CL13" i="9" s="1"/>
  <c r="D13" i="9"/>
  <c r="C13" i="9" s="1"/>
  <c r="CM12" i="9"/>
  <c r="CD12" i="9"/>
  <c r="E12" i="9"/>
  <c r="CL12" i="9" s="1"/>
  <c r="D12" i="9"/>
  <c r="C12" i="9" s="1"/>
  <c r="A5" i="9"/>
  <c r="A4" i="9"/>
  <c r="A3" i="9"/>
  <c r="A2" i="9"/>
  <c r="Y157" i="11" l="1"/>
  <c r="Y152" i="11"/>
  <c r="Y154" i="11"/>
  <c r="AS128" i="11"/>
  <c r="AV19" i="11"/>
  <c r="AV25" i="11"/>
  <c r="AV30" i="11"/>
  <c r="Y153" i="11"/>
  <c r="CH157" i="10"/>
  <c r="BX157" i="10"/>
  <c r="CG157" i="10"/>
  <c r="CA157" i="10"/>
  <c r="BW157" i="10"/>
  <c r="CF157" i="10"/>
  <c r="CJ157" i="10"/>
  <c r="BY157" i="10"/>
  <c r="CI157" i="10"/>
  <c r="BZ157" i="10"/>
  <c r="CJ18" i="10"/>
  <c r="CF18" i="10"/>
  <c r="B197" i="10" s="1"/>
  <c r="CA18" i="10"/>
  <c r="BW18" i="10"/>
  <c r="CH18" i="10"/>
  <c r="BY18" i="10"/>
  <c r="CK18" i="10"/>
  <c r="CG18" i="10"/>
  <c r="BX18" i="10"/>
  <c r="CI18" i="10"/>
  <c r="BZ18" i="10"/>
  <c r="CB18" i="10"/>
  <c r="CJ152" i="10"/>
  <c r="CF152" i="10"/>
  <c r="BZ152" i="10"/>
  <c r="C155" i="10"/>
  <c r="CI152" i="10"/>
  <c r="BY152" i="10"/>
  <c r="CH152" i="10"/>
  <c r="BX152" i="10"/>
  <c r="CG152" i="10"/>
  <c r="BW152" i="10"/>
  <c r="Y152" i="10" s="1"/>
  <c r="CA152" i="10"/>
  <c r="AV17" i="10"/>
  <c r="AV15" i="10"/>
  <c r="AV13" i="10"/>
  <c r="AS127" i="10"/>
  <c r="AO49" i="10"/>
  <c r="CJ154" i="10"/>
  <c r="CF154" i="10"/>
  <c r="BZ154" i="10"/>
  <c r="CI154" i="10"/>
  <c r="BY154" i="10"/>
  <c r="CH154" i="10"/>
  <c r="BX154" i="10"/>
  <c r="CG154" i="10"/>
  <c r="BW154" i="10"/>
  <c r="CA154" i="10"/>
  <c r="AN70" i="10"/>
  <c r="AN62" i="10"/>
  <c r="CH26" i="10"/>
  <c r="BY26" i="10"/>
  <c r="CK26" i="10"/>
  <c r="CG26" i="10"/>
  <c r="CB26" i="10"/>
  <c r="CF26" i="10"/>
  <c r="BX26" i="10"/>
  <c r="BW26" i="10"/>
  <c r="BZ26" i="10"/>
  <c r="CJ26" i="10"/>
  <c r="CI26" i="10"/>
  <c r="CA26" i="10"/>
  <c r="AN73" i="10"/>
  <c r="AV23" i="10"/>
  <c r="AV19" i="10"/>
  <c r="CH153" i="10"/>
  <c r="BX153" i="10"/>
  <c r="CG153" i="10"/>
  <c r="CA153" i="10"/>
  <c r="BW153" i="10"/>
  <c r="CJ153" i="10"/>
  <c r="BZ153" i="10"/>
  <c r="CF153" i="10"/>
  <c r="CI153" i="10"/>
  <c r="BY153" i="10"/>
  <c r="CH31" i="10"/>
  <c r="CA31" i="10"/>
  <c r="BW31" i="10"/>
  <c r="CK31" i="10"/>
  <c r="CG31" i="10"/>
  <c r="BZ31" i="10"/>
  <c r="CF31" i="10"/>
  <c r="CB31" i="10"/>
  <c r="CJ31" i="10"/>
  <c r="BY31" i="10"/>
  <c r="CI31" i="10"/>
  <c r="BX31" i="10"/>
  <c r="Q106" i="10"/>
  <c r="AN72" i="10"/>
  <c r="AN64" i="10"/>
  <c r="AN56" i="10"/>
  <c r="CJ158" i="10"/>
  <c r="CF158" i="10"/>
  <c r="BZ158" i="10"/>
  <c r="CI158" i="10"/>
  <c r="BY158" i="10"/>
  <c r="CA158" i="10"/>
  <c r="CH158" i="10"/>
  <c r="BX158" i="10"/>
  <c r="BW158" i="10"/>
  <c r="CG158" i="10"/>
  <c r="CJ156" i="10"/>
  <c r="CF156" i="10"/>
  <c r="BZ156" i="10"/>
  <c r="CI156" i="10"/>
  <c r="BY156" i="10"/>
  <c r="CA156" i="10"/>
  <c r="CH156" i="10"/>
  <c r="BX156" i="10"/>
  <c r="CG156" i="10"/>
  <c r="BW156" i="10"/>
  <c r="Y156" i="10" s="1"/>
  <c r="AS128" i="10"/>
  <c r="Q108" i="10"/>
  <c r="AV21" i="10"/>
  <c r="AN65" i="10"/>
  <c r="AO50" i="10"/>
  <c r="AV24" i="10"/>
  <c r="AN69" i="10"/>
  <c r="AN61" i="10"/>
  <c r="AV16" i="10"/>
  <c r="AV14" i="10"/>
  <c r="AV12" i="10"/>
  <c r="A197" i="10"/>
  <c r="CJ13" i="9"/>
  <c r="CF13" i="9"/>
  <c r="CA13" i="9"/>
  <c r="BW13" i="9"/>
  <c r="CH13" i="9"/>
  <c r="BY13" i="9"/>
  <c r="CK13" i="9"/>
  <c r="CG13" i="9"/>
  <c r="CB13" i="9"/>
  <c r="BX13" i="9"/>
  <c r="CI13" i="9"/>
  <c r="BZ13" i="9"/>
  <c r="CJ15" i="9"/>
  <c r="CF15" i="9"/>
  <c r="CA15" i="9"/>
  <c r="BW15" i="9"/>
  <c r="CI15" i="9"/>
  <c r="BZ15" i="9"/>
  <c r="CH15" i="9"/>
  <c r="BY15" i="9"/>
  <c r="CK15" i="9"/>
  <c r="CG15" i="9"/>
  <c r="CB15" i="9"/>
  <c r="BX15" i="9"/>
  <c r="CJ16" i="9"/>
  <c r="CF16" i="9"/>
  <c r="CA16" i="9"/>
  <c r="BW16" i="9"/>
  <c r="AV16" i="9" s="1"/>
  <c r="BZ16" i="9"/>
  <c r="CH16" i="9"/>
  <c r="BY16" i="9"/>
  <c r="CK16" i="9"/>
  <c r="CG16" i="9"/>
  <c r="CB16" i="9"/>
  <c r="BX16" i="9"/>
  <c r="CI16" i="9"/>
  <c r="CF49" i="9"/>
  <c r="CH49" i="9"/>
  <c r="BX49" i="9"/>
  <c r="BY49" i="9"/>
  <c r="BW49" i="9"/>
  <c r="CG49" i="9"/>
  <c r="CH20" i="9"/>
  <c r="BY20" i="9"/>
  <c r="CI20" i="9"/>
  <c r="CB20" i="9"/>
  <c r="BW20" i="9"/>
  <c r="AV20" i="9" s="1"/>
  <c r="CG20" i="9"/>
  <c r="CA20" i="9"/>
  <c r="CK20" i="9"/>
  <c r="CF20" i="9"/>
  <c r="BZ20" i="9"/>
  <c r="CJ20" i="9"/>
  <c r="BX20" i="9"/>
  <c r="CH19" i="9"/>
  <c r="BY19" i="9"/>
  <c r="CI19" i="9"/>
  <c r="CB19" i="9"/>
  <c r="BW19" i="9"/>
  <c r="CG19" i="9"/>
  <c r="CA19" i="9"/>
  <c r="CK19" i="9"/>
  <c r="CF19" i="9"/>
  <c r="BZ19" i="9"/>
  <c r="CJ19" i="9"/>
  <c r="BX19" i="9"/>
  <c r="CI26" i="9"/>
  <c r="BZ26" i="9"/>
  <c r="CK26" i="9"/>
  <c r="CG26" i="9"/>
  <c r="CB26" i="9"/>
  <c r="BX26" i="9"/>
  <c r="CF26" i="9"/>
  <c r="BY26" i="9"/>
  <c r="BW26" i="9"/>
  <c r="AV26" i="9" s="1"/>
  <c r="CJ26" i="9"/>
  <c r="CH26" i="9"/>
  <c r="CA26" i="9"/>
  <c r="CI31" i="9"/>
  <c r="CB31" i="9"/>
  <c r="BX31" i="9"/>
  <c r="CK31" i="9"/>
  <c r="CG31" i="9"/>
  <c r="BZ31" i="9"/>
  <c r="CJ31" i="9"/>
  <c r="BY31" i="9"/>
  <c r="CH31" i="9"/>
  <c r="BW31" i="9"/>
  <c r="CF31" i="9"/>
  <c r="CA31" i="9"/>
  <c r="AN58" i="9"/>
  <c r="CH18" i="9"/>
  <c r="BY18" i="9"/>
  <c r="CI18" i="9"/>
  <c r="CB18" i="9"/>
  <c r="BW18" i="9"/>
  <c r="CG18" i="9"/>
  <c r="CA18" i="9"/>
  <c r="CK18" i="9"/>
  <c r="CF18" i="9"/>
  <c r="BZ18" i="9"/>
  <c r="CJ18" i="9"/>
  <c r="BX18" i="9"/>
  <c r="CG55" i="9"/>
  <c r="BX55" i="9"/>
  <c r="CF55" i="9"/>
  <c r="BW55" i="9"/>
  <c r="AN55" i="9" s="1"/>
  <c r="CJ12" i="9"/>
  <c r="CF12" i="9"/>
  <c r="CA12" i="9"/>
  <c r="BW12" i="9"/>
  <c r="BZ12" i="9"/>
  <c r="CH12" i="9"/>
  <c r="BY12" i="9"/>
  <c r="CK12" i="9"/>
  <c r="CG12" i="9"/>
  <c r="CB12" i="9"/>
  <c r="BX12" i="9"/>
  <c r="CI12" i="9"/>
  <c r="CJ14" i="9"/>
  <c r="CF14" i="9"/>
  <c r="CA14" i="9"/>
  <c r="BW14" i="9"/>
  <c r="CH14" i="9"/>
  <c r="BY14" i="9"/>
  <c r="CK14" i="9"/>
  <c r="CG14" i="9"/>
  <c r="CB14" i="9"/>
  <c r="BX14" i="9"/>
  <c r="CI14" i="9"/>
  <c r="BZ14" i="9"/>
  <c r="CH17" i="9"/>
  <c r="BY17" i="9"/>
  <c r="CI17" i="9"/>
  <c r="CB17" i="9"/>
  <c r="BW17" i="9"/>
  <c r="CG17" i="9"/>
  <c r="CK17" i="9"/>
  <c r="CF17" i="9"/>
  <c r="BZ17" i="9"/>
  <c r="CJ17" i="9"/>
  <c r="BX17" i="9"/>
  <c r="CA17" i="9"/>
  <c r="CH21" i="9"/>
  <c r="BY21" i="9"/>
  <c r="CI21" i="9"/>
  <c r="CB21" i="9"/>
  <c r="BW21" i="9"/>
  <c r="CG21" i="9"/>
  <c r="CA21" i="9"/>
  <c r="CK21" i="9"/>
  <c r="CF21" i="9"/>
  <c r="BZ21" i="9"/>
  <c r="CJ21" i="9"/>
  <c r="BX21" i="9"/>
  <c r="CG56" i="9"/>
  <c r="BX56" i="9"/>
  <c r="BW56" i="9"/>
  <c r="AN56" i="9" s="1"/>
  <c r="CF56" i="9"/>
  <c r="CD17" i="9"/>
  <c r="CD18" i="9"/>
  <c r="CD19" i="9"/>
  <c r="CD20" i="9"/>
  <c r="CD21" i="9"/>
  <c r="CC25" i="9"/>
  <c r="CJ25" i="9"/>
  <c r="CF106" i="9"/>
  <c r="BX106" i="9"/>
  <c r="CG106" i="9"/>
  <c r="CG128" i="9"/>
  <c r="BY128" i="9"/>
  <c r="CJ128" i="9"/>
  <c r="CA128" i="9"/>
  <c r="CH128" i="9"/>
  <c r="BX128" i="9"/>
  <c r="BZ128" i="9"/>
  <c r="CI153" i="9"/>
  <c r="BY153" i="9"/>
  <c r="CH153" i="9"/>
  <c r="CA153" i="9"/>
  <c r="CF153" i="9"/>
  <c r="BX153" i="9"/>
  <c r="BZ153" i="9"/>
  <c r="CI157" i="9"/>
  <c r="BY157" i="9"/>
  <c r="CF157" i="9"/>
  <c r="BX157" i="9"/>
  <c r="CH157" i="9"/>
  <c r="CA157" i="9"/>
  <c r="BZ157" i="9"/>
  <c r="CC12" i="9"/>
  <c r="CC13" i="9"/>
  <c r="CC14" i="9"/>
  <c r="CC15" i="9"/>
  <c r="CC16" i="9"/>
  <c r="CI24" i="9"/>
  <c r="BZ24" i="9"/>
  <c r="CK24" i="9"/>
  <c r="CG24" i="9"/>
  <c r="CB24" i="9"/>
  <c r="BX24" i="9"/>
  <c r="AV24" i="9" s="1"/>
  <c r="BY24" i="9"/>
  <c r="CF24" i="9"/>
  <c r="CC26" i="9"/>
  <c r="CJ30" i="9"/>
  <c r="CF30" i="9"/>
  <c r="BY30" i="9"/>
  <c r="E32" i="9"/>
  <c r="CH30" i="9"/>
  <c r="CA30" i="9"/>
  <c r="BW30" i="9"/>
  <c r="BZ30" i="9"/>
  <c r="CK30" i="9"/>
  <c r="CH50" i="9"/>
  <c r="BX50" i="9"/>
  <c r="AO50" i="9" s="1"/>
  <c r="CF50" i="9"/>
  <c r="BY50" i="9"/>
  <c r="CG57" i="9"/>
  <c r="BX57" i="9"/>
  <c r="AN57" i="9" s="1"/>
  <c r="CF57" i="9"/>
  <c r="AN60" i="9"/>
  <c r="AN64" i="9"/>
  <c r="AN68" i="9"/>
  <c r="AN72" i="9"/>
  <c r="AN76" i="9"/>
  <c r="CF107" i="9"/>
  <c r="BW107" i="9"/>
  <c r="Q107" i="9" s="1"/>
  <c r="CG107" i="9"/>
  <c r="CF108" i="9"/>
  <c r="BX108" i="9"/>
  <c r="Q108" i="9" s="1"/>
  <c r="CG108" i="9"/>
  <c r="CF128" i="9"/>
  <c r="CI25" i="9"/>
  <c r="BZ25" i="9"/>
  <c r="CK25" i="9"/>
  <c r="CG25" i="9"/>
  <c r="CB25" i="9"/>
  <c r="BX25" i="9"/>
  <c r="AV25" i="9" s="1"/>
  <c r="BY25" i="9"/>
  <c r="CF25" i="9"/>
  <c r="CG58" i="9"/>
  <c r="BX58" i="9"/>
  <c r="CF58" i="9"/>
  <c r="CI127" i="9"/>
  <c r="CA127" i="9"/>
  <c r="BW127" i="9"/>
  <c r="CJ127" i="9"/>
  <c r="BZ127" i="9"/>
  <c r="CG127" i="9"/>
  <c r="BX127" i="9"/>
  <c r="CF127" i="9"/>
  <c r="E155" i="9"/>
  <c r="CK152" i="9"/>
  <c r="CB152" i="9"/>
  <c r="CK156" i="9"/>
  <c r="CB156" i="9"/>
  <c r="CK160" i="9"/>
  <c r="CB160" i="9"/>
  <c r="C23" i="9"/>
  <c r="CJ24" i="9"/>
  <c r="CA25" i="9"/>
  <c r="CH25" i="9"/>
  <c r="CG30" i="9"/>
  <c r="F32" i="9"/>
  <c r="CG59" i="9"/>
  <c r="BX59" i="9"/>
  <c r="AN59" i="9" s="1"/>
  <c r="CG60" i="9"/>
  <c r="BX60" i="9"/>
  <c r="CG61" i="9"/>
  <c r="BX61" i="9"/>
  <c r="AN61" i="9" s="1"/>
  <c r="CG62" i="9"/>
  <c r="BX62" i="9"/>
  <c r="AN62" i="9" s="1"/>
  <c r="CG63" i="9"/>
  <c r="BX63" i="9"/>
  <c r="AN63" i="9" s="1"/>
  <c r="CG64" i="9"/>
  <c r="BX64" i="9"/>
  <c r="CG65" i="9"/>
  <c r="BX65" i="9"/>
  <c r="AN65" i="9" s="1"/>
  <c r="CG66" i="9"/>
  <c r="BX66" i="9"/>
  <c r="AN66" i="9" s="1"/>
  <c r="CG67" i="9"/>
  <c r="BX67" i="9"/>
  <c r="AN67" i="9" s="1"/>
  <c r="CG68" i="9"/>
  <c r="BX68" i="9"/>
  <c r="CG69" i="9"/>
  <c r="BX69" i="9"/>
  <c r="AN69" i="9" s="1"/>
  <c r="CG70" i="9"/>
  <c r="BX70" i="9"/>
  <c r="AN70" i="9" s="1"/>
  <c r="CG71" i="9"/>
  <c r="BX71" i="9"/>
  <c r="AN71" i="9" s="1"/>
  <c r="CG72" i="9"/>
  <c r="BX72" i="9"/>
  <c r="CG73" i="9"/>
  <c r="BX73" i="9"/>
  <c r="AN73" i="9" s="1"/>
  <c r="CG74" i="9"/>
  <c r="BX74" i="9"/>
  <c r="AN74" i="9" s="1"/>
  <c r="CG75" i="9"/>
  <c r="BX75" i="9"/>
  <c r="AN75" i="9" s="1"/>
  <c r="CG76" i="9"/>
  <c r="BX76" i="9"/>
  <c r="BW106" i="9"/>
  <c r="Q106" i="9" s="1"/>
  <c r="CH127" i="9"/>
  <c r="BW128" i="9"/>
  <c r="CI129" i="9"/>
  <c r="CA129" i="9"/>
  <c r="BW129" i="9"/>
  <c r="CG129" i="9"/>
  <c r="BX129" i="9"/>
  <c r="CJ129" i="9"/>
  <c r="BZ129" i="9"/>
  <c r="CF129" i="9"/>
  <c r="BW153" i="9"/>
  <c r="CJ153" i="9"/>
  <c r="CK154" i="9"/>
  <c r="CB154" i="9"/>
  <c r="BW157" i="9"/>
  <c r="CJ157" i="9"/>
  <c r="CK158" i="9"/>
  <c r="CB158" i="9"/>
  <c r="CC17" i="9"/>
  <c r="CC18" i="9"/>
  <c r="CC19" i="9"/>
  <c r="CC20" i="9"/>
  <c r="CC21" i="9"/>
  <c r="C156" i="9"/>
  <c r="CL156" i="9"/>
  <c r="C158" i="9"/>
  <c r="CL158" i="9"/>
  <c r="B118" i="9"/>
  <c r="C152" i="9"/>
  <c r="CL152" i="9"/>
  <c r="C154" i="9"/>
  <c r="CL154" i="9"/>
  <c r="C160" i="9"/>
  <c r="CL160" i="9"/>
  <c r="CK160" i="8"/>
  <c r="CB160" i="8"/>
  <c r="E160" i="8"/>
  <c r="D160" i="8"/>
  <c r="CC160" i="8" s="1"/>
  <c r="C160" i="8"/>
  <c r="CH160" i="8" s="1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D159" i="8" s="1"/>
  <c r="E159" i="8"/>
  <c r="CL158" i="8"/>
  <c r="CK158" i="8"/>
  <c r="CB158" i="8"/>
  <c r="E158" i="8"/>
  <c r="D158" i="8"/>
  <c r="CC158" i="8" s="1"/>
  <c r="CC157" i="8"/>
  <c r="E157" i="8"/>
  <c r="D157" i="8"/>
  <c r="CL157" i="8" s="1"/>
  <c r="CL156" i="8"/>
  <c r="CK156" i="8"/>
  <c r="CB156" i="8"/>
  <c r="E156" i="8"/>
  <c r="D156" i="8"/>
  <c r="CC156" i="8" s="1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CK154" i="8"/>
  <c r="CB154" i="8"/>
  <c r="E154" i="8"/>
  <c r="D154" i="8"/>
  <c r="CC153" i="8"/>
  <c r="E153" i="8"/>
  <c r="E155" i="8" s="1"/>
  <c r="D153" i="8"/>
  <c r="CL153" i="8" s="1"/>
  <c r="CK152" i="8"/>
  <c r="CB152" i="8"/>
  <c r="E152" i="8"/>
  <c r="D152" i="8"/>
  <c r="B142" i="8"/>
  <c r="B141" i="8"/>
  <c r="B140" i="8"/>
  <c r="B139" i="8"/>
  <c r="B138" i="8"/>
  <c r="B137" i="8"/>
  <c r="B136" i="8"/>
  <c r="B135" i="8"/>
  <c r="AR130" i="8"/>
  <c r="AQ130" i="8"/>
  <c r="AP130" i="8"/>
  <c r="AO130" i="8"/>
  <c r="AN130" i="8"/>
  <c r="AM130" i="8"/>
  <c r="AL130" i="8"/>
  <c r="AK130" i="8"/>
  <c r="AJ130" i="8"/>
  <c r="AI130" i="8"/>
  <c r="AH130" i="8"/>
  <c r="AG130" i="8"/>
  <c r="AF130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D130" i="8" s="1"/>
  <c r="C130" i="8" s="1"/>
  <c r="E130" i="8"/>
  <c r="CJ129" i="8"/>
  <c r="BZ129" i="8"/>
  <c r="E129" i="8"/>
  <c r="D129" i="8"/>
  <c r="C129" i="8" s="1"/>
  <c r="E128" i="8"/>
  <c r="D128" i="8"/>
  <c r="E127" i="8"/>
  <c r="D127" i="8"/>
  <c r="C127" i="8"/>
  <c r="B122" i="8"/>
  <c r="D118" i="8"/>
  <c r="C118" i="8"/>
  <c r="B118" i="8"/>
  <c r="D117" i="8"/>
  <c r="C117" i="8"/>
  <c r="B117" i="8"/>
  <c r="D116" i="8"/>
  <c r="C116" i="8"/>
  <c r="D108" i="8"/>
  <c r="C108" i="8"/>
  <c r="B108" i="8" s="1"/>
  <c r="CF108" i="8" s="1"/>
  <c r="D107" i="8"/>
  <c r="C107" i="8"/>
  <c r="D106" i="8"/>
  <c r="C106" i="8"/>
  <c r="B106" i="8" s="1"/>
  <c r="CF106" i="8" s="1"/>
  <c r="F101" i="8"/>
  <c r="E101" i="8"/>
  <c r="D101" i="8"/>
  <c r="C101" i="8"/>
  <c r="B101" i="8"/>
  <c r="E76" i="8"/>
  <c r="D76" i="8"/>
  <c r="C76" i="8"/>
  <c r="CG75" i="8"/>
  <c r="E75" i="8"/>
  <c r="C75" i="8" s="1"/>
  <c r="D75" i="8"/>
  <c r="CG74" i="8"/>
  <c r="CF74" i="8"/>
  <c r="E74" i="8"/>
  <c r="C74" i="8" s="1"/>
  <c r="D74" i="8"/>
  <c r="BW73" i="8"/>
  <c r="E73" i="8"/>
  <c r="D73" i="8"/>
  <c r="C73" i="8"/>
  <c r="E72" i="8"/>
  <c r="D72" i="8"/>
  <c r="C72" i="8"/>
  <c r="E71" i="8"/>
  <c r="C71" i="8" s="1"/>
  <c r="D71" i="8"/>
  <c r="E70" i="8"/>
  <c r="C70" i="8" s="1"/>
  <c r="D70" i="8"/>
  <c r="BW69" i="8"/>
  <c r="E69" i="8"/>
  <c r="D69" i="8"/>
  <c r="C69" i="8"/>
  <c r="E68" i="8"/>
  <c r="D68" i="8"/>
  <c r="C68" i="8"/>
  <c r="CG67" i="8"/>
  <c r="E67" i="8"/>
  <c r="C67" i="8" s="1"/>
  <c r="D67" i="8"/>
  <c r="CG66" i="8"/>
  <c r="CF66" i="8"/>
  <c r="E66" i="8"/>
  <c r="C66" i="8" s="1"/>
  <c r="D66" i="8"/>
  <c r="BW65" i="8"/>
  <c r="E65" i="8"/>
  <c r="D65" i="8"/>
  <c r="C65" i="8"/>
  <c r="E64" i="8"/>
  <c r="D64" i="8"/>
  <c r="C64" i="8"/>
  <c r="E63" i="8"/>
  <c r="C63" i="8" s="1"/>
  <c r="D63" i="8"/>
  <c r="E62" i="8"/>
  <c r="C62" i="8" s="1"/>
  <c r="D62" i="8"/>
  <c r="BW61" i="8"/>
  <c r="E61" i="8"/>
  <c r="D61" i="8"/>
  <c r="C61" i="8"/>
  <c r="E60" i="8"/>
  <c r="D60" i="8"/>
  <c r="C60" i="8"/>
  <c r="CG59" i="8"/>
  <c r="E59" i="8"/>
  <c r="C59" i="8" s="1"/>
  <c r="D59" i="8"/>
  <c r="CG58" i="8"/>
  <c r="CF58" i="8"/>
  <c r="E58" i="8"/>
  <c r="C58" i="8" s="1"/>
  <c r="D58" i="8"/>
  <c r="BW57" i="8"/>
  <c r="E57" i="8"/>
  <c r="D57" i="8"/>
  <c r="C57" i="8"/>
  <c r="E56" i="8"/>
  <c r="D56" i="8"/>
  <c r="C56" i="8"/>
  <c r="E55" i="8"/>
  <c r="C55" i="8" s="1"/>
  <c r="D55" i="8"/>
  <c r="E50" i="8"/>
  <c r="D50" i="8"/>
  <c r="CG49" i="8"/>
  <c r="CF49" i="8"/>
  <c r="E49" i="8"/>
  <c r="C49" i="8" s="1"/>
  <c r="D49" i="8"/>
  <c r="M38" i="8"/>
  <c r="L38" i="8"/>
  <c r="K38" i="8"/>
  <c r="J38" i="8"/>
  <c r="I38" i="8"/>
  <c r="H38" i="8"/>
  <c r="G38" i="8"/>
  <c r="F38" i="8"/>
  <c r="E38" i="8"/>
  <c r="D38" i="8"/>
  <c r="C38" i="8"/>
  <c r="E37" i="8"/>
  <c r="B37" i="8"/>
  <c r="E36" i="8"/>
  <c r="B36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F32" i="8"/>
  <c r="D32" i="8"/>
  <c r="C32" i="8"/>
  <c r="B32" i="8"/>
  <c r="CJ31" i="8"/>
  <c r="CF31" i="8"/>
  <c r="BW31" i="8"/>
  <c r="G31" i="8"/>
  <c r="F31" i="8"/>
  <c r="E31" i="8"/>
  <c r="B31" i="8"/>
  <c r="G30" i="8"/>
  <c r="G32" i="8" s="1"/>
  <c r="F30" i="8"/>
  <c r="B30" i="8"/>
  <c r="CM26" i="8"/>
  <c r="CL26" i="8"/>
  <c r="CD26" i="8"/>
  <c r="E26" i="8"/>
  <c r="D26" i="8"/>
  <c r="CL25" i="8"/>
  <c r="CD25" i="8"/>
  <c r="CA25" i="8"/>
  <c r="E25" i="8"/>
  <c r="CC25" i="8" s="1"/>
  <c r="D25" i="8"/>
  <c r="CM25" i="8" s="1"/>
  <c r="C25" i="8"/>
  <c r="CM24" i="8"/>
  <c r="CJ24" i="8"/>
  <c r="CD24" i="8"/>
  <c r="CA24" i="8"/>
  <c r="E24" i="8"/>
  <c r="CL24" i="8" s="1"/>
  <c r="D24" i="8"/>
  <c r="C24" i="8"/>
  <c r="CM23" i="8"/>
  <c r="CJ23" i="8"/>
  <c r="CD23" i="8"/>
  <c r="CA23" i="8"/>
  <c r="E23" i="8"/>
  <c r="CL23" i="8" s="1"/>
  <c r="D23" i="8"/>
  <c r="C23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D22" i="8" s="1"/>
  <c r="C22" i="8" s="1"/>
  <c r="G22" i="8"/>
  <c r="E22" i="8" s="1"/>
  <c r="F22" i="8"/>
  <c r="E21" i="8"/>
  <c r="CL21" i="8" s="1"/>
  <c r="D21" i="8"/>
  <c r="BX20" i="8"/>
  <c r="E20" i="8"/>
  <c r="CL20" i="8" s="1"/>
  <c r="D20" i="8"/>
  <c r="C20" i="8"/>
  <c r="E19" i="8"/>
  <c r="CL19" i="8" s="1"/>
  <c r="D19" i="8"/>
  <c r="E18" i="8"/>
  <c r="CL18" i="8" s="1"/>
  <c r="D18" i="8"/>
  <c r="E17" i="8"/>
  <c r="CL17" i="8" s="1"/>
  <c r="D17" i="8"/>
  <c r="E16" i="8"/>
  <c r="CL16" i="8" s="1"/>
  <c r="D16" i="8"/>
  <c r="E15" i="8"/>
  <c r="CL15" i="8" s="1"/>
  <c r="D15" i="8"/>
  <c r="E14" i="8"/>
  <c r="CL14" i="8" s="1"/>
  <c r="D14" i="8"/>
  <c r="E13" i="8"/>
  <c r="CL13" i="8" s="1"/>
  <c r="D13" i="8"/>
  <c r="E12" i="8"/>
  <c r="CL12" i="8" s="1"/>
  <c r="D12" i="8"/>
  <c r="A5" i="8"/>
  <c r="A4" i="8"/>
  <c r="A3" i="8"/>
  <c r="A2" i="8"/>
  <c r="Y153" i="10" l="1"/>
  <c r="AV26" i="10"/>
  <c r="Y154" i="10"/>
  <c r="AV18" i="10"/>
  <c r="AV31" i="10"/>
  <c r="Y158" i="10"/>
  <c r="Y157" i="10"/>
  <c r="AV19" i="9"/>
  <c r="AV15" i="9"/>
  <c r="AV13" i="9"/>
  <c r="CG154" i="9"/>
  <c r="CA154" i="9"/>
  <c r="BW154" i="9"/>
  <c r="CF154" i="9"/>
  <c r="BY154" i="9"/>
  <c r="CI154" i="9"/>
  <c r="CH154" i="9"/>
  <c r="BZ154" i="9"/>
  <c r="CJ154" i="9"/>
  <c r="BX154" i="9"/>
  <c r="Y157" i="9"/>
  <c r="Y153" i="9"/>
  <c r="CG158" i="9"/>
  <c r="CA158" i="9"/>
  <c r="BW158" i="9"/>
  <c r="CI158" i="9"/>
  <c r="CF158" i="9"/>
  <c r="BY158" i="9"/>
  <c r="CH158" i="9"/>
  <c r="BZ158" i="9"/>
  <c r="CJ158" i="9"/>
  <c r="BX158" i="9"/>
  <c r="AS128" i="9"/>
  <c r="CI23" i="9"/>
  <c r="BZ23" i="9"/>
  <c r="CK23" i="9"/>
  <c r="CG23" i="9"/>
  <c r="CB23" i="9"/>
  <c r="BX23" i="9"/>
  <c r="BW23" i="9"/>
  <c r="CJ23" i="9"/>
  <c r="CH23" i="9"/>
  <c r="B197" i="9" s="1"/>
  <c r="CA23" i="9"/>
  <c r="CF23" i="9"/>
  <c r="BY23" i="9"/>
  <c r="AV21" i="9"/>
  <c r="AV17" i="9"/>
  <c r="AO49" i="9"/>
  <c r="CG156" i="9"/>
  <c r="CA156" i="9"/>
  <c r="BW156" i="9"/>
  <c r="CI156" i="9"/>
  <c r="CF156" i="9"/>
  <c r="BY156" i="9"/>
  <c r="CJ156" i="9"/>
  <c r="BX156" i="9"/>
  <c r="CH156" i="9"/>
  <c r="BZ156" i="9"/>
  <c r="CG160" i="9"/>
  <c r="CA160" i="9"/>
  <c r="BW160" i="9"/>
  <c r="CF160" i="9"/>
  <c r="BY160" i="9"/>
  <c r="CI160" i="9"/>
  <c r="CJ160" i="9"/>
  <c r="BX160" i="9"/>
  <c r="CH160" i="9"/>
  <c r="BZ160" i="9"/>
  <c r="CG152" i="9"/>
  <c r="CA152" i="9"/>
  <c r="BW152" i="9"/>
  <c r="CF152" i="9"/>
  <c r="BY152" i="9"/>
  <c r="CI152" i="9"/>
  <c r="CJ152" i="9"/>
  <c r="BX152" i="9"/>
  <c r="CH152" i="9"/>
  <c r="C155" i="9"/>
  <c r="A197" i="9" s="1"/>
  <c r="BZ152" i="9"/>
  <c r="AS129" i="9"/>
  <c r="AS127" i="9"/>
  <c r="AV30" i="9"/>
  <c r="AV14" i="9"/>
  <c r="AV12" i="9"/>
  <c r="AV18" i="9"/>
  <c r="AV31" i="9"/>
  <c r="CM21" i="8"/>
  <c r="CD21" i="8"/>
  <c r="C21" i="8"/>
  <c r="CI20" i="8"/>
  <c r="BZ20" i="8"/>
  <c r="CH20" i="8"/>
  <c r="BY20" i="8"/>
  <c r="CF20" i="8"/>
  <c r="BW20" i="8"/>
  <c r="AV20" i="8" s="1"/>
  <c r="CK20" i="8"/>
  <c r="CB20" i="8"/>
  <c r="CA20" i="8"/>
  <c r="CM20" i="8"/>
  <c r="CD20" i="8"/>
  <c r="CG20" i="8"/>
  <c r="C12" i="8"/>
  <c r="CM12" i="8"/>
  <c r="CD12" i="8"/>
  <c r="C13" i="8"/>
  <c r="CM13" i="8"/>
  <c r="CD13" i="8"/>
  <c r="C14" i="8"/>
  <c r="CM14" i="8"/>
  <c r="CD14" i="8"/>
  <c r="C15" i="8"/>
  <c r="CM15" i="8"/>
  <c r="CD15" i="8"/>
  <c r="C16" i="8"/>
  <c r="CM16" i="8"/>
  <c r="CD16" i="8"/>
  <c r="C17" i="8"/>
  <c r="CM17" i="8"/>
  <c r="CD17" i="8"/>
  <c r="C18" i="8"/>
  <c r="CM18" i="8"/>
  <c r="CD18" i="8"/>
  <c r="CM19" i="8"/>
  <c r="CD19" i="8"/>
  <c r="C19" i="8"/>
  <c r="CJ20" i="8"/>
  <c r="BX55" i="8"/>
  <c r="CF55" i="8"/>
  <c r="BW55" i="8"/>
  <c r="AN55" i="8" s="1"/>
  <c r="BX57" i="8"/>
  <c r="AN57" i="8" s="1"/>
  <c r="CG57" i="8"/>
  <c r="CF57" i="8"/>
  <c r="BX62" i="8"/>
  <c r="BW62" i="8"/>
  <c r="AN62" i="8" s="1"/>
  <c r="BX63" i="8"/>
  <c r="CF63" i="8"/>
  <c r="BW63" i="8"/>
  <c r="AN63" i="8" s="1"/>
  <c r="BX65" i="8"/>
  <c r="AN65" i="8" s="1"/>
  <c r="CG65" i="8"/>
  <c r="CF65" i="8"/>
  <c r="BX70" i="8"/>
  <c r="BW70" i="8"/>
  <c r="AN70" i="8" s="1"/>
  <c r="BX71" i="8"/>
  <c r="CF71" i="8"/>
  <c r="BW71" i="8"/>
  <c r="AN71" i="8" s="1"/>
  <c r="BX73" i="8"/>
  <c r="CG73" i="8"/>
  <c r="CF73" i="8"/>
  <c r="CG127" i="8"/>
  <c r="BY127" i="8"/>
  <c r="CJ127" i="8"/>
  <c r="CA127" i="8"/>
  <c r="CI127" i="8"/>
  <c r="BZ127" i="8"/>
  <c r="BX127" i="8"/>
  <c r="D155" i="8"/>
  <c r="CC152" i="8"/>
  <c r="C152" i="8"/>
  <c r="CH23" i="8"/>
  <c r="BY23" i="8"/>
  <c r="CK23" i="8"/>
  <c r="CG23" i="8"/>
  <c r="CB23" i="8"/>
  <c r="BX23" i="8"/>
  <c r="BW23" i="8"/>
  <c r="CF23" i="8"/>
  <c r="CH24" i="8"/>
  <c r="BY24" i="8"/>
  <c r="CK24" i="8"/>
  <c r="CG24" i="8"/>
  <c r="CB24" i="8"/>
  <c r="BX24" i="8"/>
  <c r="BW24" i="8"/>
  <c r="CF24" i="8"/>
  <c r="CK25" i="8"/>
  <c r="CG25" i="8"/>
  <c r="CI25" i="8"/>
  <c r="BY25" i="8"/>
  <c r="CH25" i="8"/>
  <c r="CB25" i="8"/>
  <c r="BX25" i="8"/>
  <c r="BW25" i="8"/>
  <c r="AV25" i="8" s="1"/>
  <c r="CF25" i="8"/>
  <c r="CC26" i="8"/>
  <c r="C26" i="8"/>
  <c r="CK31" i="8"/>
  <c r="CG31" i="8"/>
  <c r="BZ31" i="8"/>
  <c r="CI31" i="8"/>
  <c r="CA31" i="8"/>
  <c r="AV31" i="8" s="1"/>
  <c r="CH31" i="8"/>
  <c r="BY31" i="8"/>
  <c r="BX31" i="8"/>
  <c r="BX60" i="8"/>
  <c r="CG60" i="8"/>
  <c r="CF60" i="8"/>
  <c r="BW60" i="8"/>
  <c r="AN61" i="8"/>
  <c r="CF62" i="8"/>
  <c r="BX68" i="8"/>
  <c r="CG68" i="8"/>
  <c r="CF68" i="8"/>
  <c r="BW68" i="8"/>
  <c r="CF70" i="8"/>
  <c r="BX76" i="8"/>
  <c r="CG76" i="8"/>
  <c r="CF76" i="8"/>
  <c r="BW76" i="8"/>
  <c r="BX106" i="8"/>
  <c r="BX108" i="8"/>
  <c r="CF127" i="8"/>
  <c r="CG129" i="8"/>
  <c r="BY129" i="8"/>
  <c r="CH129" i="8"/>
  <c r="BX129" i="8"/>
  <c r="CF129" i="8"/>
  <c r="BW129" i="8"/>
  <c r="AS129" i="8" s="1"/>
  <c r="CA129" i="8"/>
  <c r="CL152" i="8"/>
  <c r="CC154" i="8"/>
  <c r="C154" i="8"/>
  <c r="CG160" i="8"/>
  <c r="BZ23" i="8"/>
  <c r="CI23" i="8"/>
  <c r="BZ24" i="8"/>
  <c r="CI24" i="8"/>
  <c r="BZ25" i="8"/>
  <c r="CJ25" i="8"/>
  <c r="E30" i="8"/>
  <c r="CB31" i="8"/>
  <c r="B38" i="8"/>
  <c r="CH49" i="8"/>
  <c r="BX49" i="8"/>
  <c r="BY49" i="8"/>
  <c r="BW49" i="8"/>
  <c r="C50" i="8"/>
  <c r="CG55" i="8"/>
  <c r="BX58" i="8"/>
  <c r="BW58" i="8"/>
  <c r="AN58" i="8" s="1"/>
  <c r="BX59" i="8"/>
  <c r="CF59" i="8"/>
  <c r="BW59" i="8"/>
  <c r="BX61" i="8"/>
  <c r="CG61" i="8"/>
  <c r="CF61" i="8"/>
  <c r="CG62" i="8"/>
  <c r="CG63" i="8"/>
  <c r="BX66" i="8"/>
  <c r="BW66" i="8"/>
  <c r="AN66" i="8" s="1"/>
  <c r="BX67" i="8"/>
  <c r="CF67" i="8"/>
  <c r="BW67" i="8"/>
  <c r="AN67" i="8" s="1"/>
  <c r="BX69" i="8"/>
  <c r="AN69" i="8" s="1"/>
  <c r="CG69" i="8"/>
  <c r="CF69" i="8"/>
  <c r="CG70" i="8"/>
  <c r="CG71" i="8"/>
  <c r="BX74" i="8"/>
  <c r="BW74" i="8"/>
  <c r="AN74" i="8" s="1"/>
  <c r="BX75" i="8"/>
  <c r="CF75" i="8"/>
  <c r="BW75" i="8"/>
  <c r="CH127" i="8"/>
  <c r="CI129" i="8"/>
  <c r="CL154" i="8"/>
  <c r="BW160" i="8"/>
  <c r="BX56" i="8"/>
  <c r="CG56" i="8"/>
  <c r="CF56" i="8"/>
  <c r="BW56" i="8"/>
  <c r="BX64" i="8"/>
  <c r="CG64" i="8"/>
  <c r="CF64" i="8"/>
  <c r="BW64" i="8"/>
  <c r="AN64" i="8" s="1"/>
  <c r="BX72" i="8"/>
  <c r="CG72" i="8"/>
  <c r="CF72" i="8"/>
  <c r="BW72" i="8"/>
  <c r="AN73" i="8"/>
  <c r="BW106" i="8"/>
  <c r="CG106" i="8"/>
  <c r="BW108" i="8"/>
  <c r="Q108" i="8" s="1"/>
  <c r="CG108" i="8"/>
  <c r="BW127" i="8"/>
  <c r="C128" i="8"/>
  <c r="CJ160" i="8"/>
  <c r="CF160" i="8"/>
  <c r="BZ160" i="8"/>
  <c r="CI160" i="8"/>
  <c r="BY160" i="8"/>
  <c r="CA160" i="8"/>
  <c r="BX160" i="8"/>
  <c r="CC12" i="8"/>
  <c r="CC13" i="8"/>
  <c r="CC14" i="8"/>
  <c r="CC15" i="8"/>
  <c r="CC16" i="8"/>
  <c r="CC17" i="8"/>
  <c r="CC18" i="8"/>
  <c r="CC19" i="8"/>
  <c r="CC20" i="8"/>
  <c r="CC21" i="8"/>
  <c r="C156" i="8"/>
  <c r="CB157" i="8"/>
  <c r="CK157" i="8"/>
  <c r="C158" i="8"/>
  <c r="C159" i="8"/>
  <c r="CC23" i="8"/>
  <c r="CC24" i="8"/>
  <c r="B107" i="8"/>
  <c r="B116" i="8"/>
  <c r="CB153" i="8"/>
  <c r="CK153" i="8"/>
  <c r="CL160" i="8"/>
  <c r="C153" i="8"/>
  <c r="C157" i="8"/>
  <c r="CK160" i="7"/>
  <c r="CB160" i="7"/>
  <c r="E160" i="7"/>
  <c r="D160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D159" i="7" s="1"/>
  <c r="C159" i="7" s="1"/>
  <c r="E159" i="7"/>
  <c r="CL158" i="7"/>
  <c r="CK158" i="7"/>
  <c r="CH158" i="7"/>
  <c r="CB158" i="7"/>
  <c r="BX158" i="7"/>
  <c r="E158" i="7"/>
  <c r="D158" i="7"/>
  <c r="CC158" i="7" s="1"/>
  <c r="C158" i="7"/>
  <c r="CC157" i="7"/>
  <c r="E157" i="7"/>
  <c r="D157" i="7"/>
  <c r="CL157" i="7" s="1"/>
  <c r="CL156" i="7"/>
  <c r="CK156" i="7"/>
  <c r="CB156" i="7"/>
  <c r="E156" i="7"/>
  <c r="D156" i="7"/>
  <c r="CC156" i="7" s="1"/>
  <c r="C156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CK154" i="7"/>
  <c r="CB154" i="7"/>
  <c r="E154" i="7"/>
  <c r="D154" i="7"/>
  <c r="CC153" i="7"/>
  <c r="E153" i="7"/>
  <c r="D153" i="7"/>
  <c r="CL153" i="7" s="1"/>
  <c r="CK152" i="7"/>
  <c r="CB152" i="7"/>
  <c r="E152" i="7"/>
  <c r="D152" i="7"/>
  <c r="B142" i="7"/>
  <c r="B141" i="7"/>
  <c r="B140" i="7"/>
  <c r="B139" i="7"/>
  <c r="B138" i="7"/>
  <c r="B137" i="7"/>
  <c r="B136" i="7"/>
  <c r="B135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 s="1"/>
  <c r="CF129" i="7"/>
  <c r="BW129" i="7"/>
  <c r="E129" i="7"/>
  <c r="D129" i="7"/>
  <c r="C129" i="7"/>
  <c r="CI129" i="7" s="1"/>
  <c r="CH128" i="7"/>
  <c r="BY128" i="7"/>
  <c r="E128" i="7"/>
  <c r="D128" i="7"/>
  <c r="C128" i="7" s="1"/>
  <c r="BZ127" i="7"/>
  <c r="E127" i="7"/>
  <c r="D127" i="7"/>
  <c r="C127" i="7"/>
  <c r="B122" i="7"/>
  <c r="D118" i="7"/>
  <c r="C118" i="7"/>
  <c r="B118" i="7"/>
  <c r="D117" i="7"/>
  <c r="C117" i="7"/>
  <c r="B117" i="7"/>
  <c r="D116" i="7"/>
  <c r="C116" i="7"/>
  <c r="D108" i="7"/>
  <c r="C108" i="7"/>
  <c r="D107" i="7"/>
  <c r="C107" i="7"/>
  <c r="D106" i="7"/>
  <c r="C106" i="7"/>
  <c r="F101" i="7"/>
  <c r="E101" i="7"/>
  <c r="D101" i="7"/>
  <c r="C101" i="7"/>
  <c r="B101" i="7"/>
  <c r="CF76" i="7"/>
  <c r="E76" i="7"/>
  <c r="D76" i="7"/>
  <c r="C76" i="7"/>
  <c r="BX76" i="7" s="1"/>
  <c r="E75" i="7"/>
  <c r="C75" i="7" s="1"/>
  <c r="D75" i="7"/>
  <c r="E74" i="7"/>
  <c r="C74" i="7" s="1"/>
  <c r="CF74" i="7" s="1"/>
  <c r="D74" i="7"/>
  <c r="E73" i="7"/>
  <c r="C73" i="7" s="1"/>
  <c r="D73" i="7"/>
  <c r="CF72" i="7"/>
  <c r="E72" i="7"/>
  <c r="D72" i="7"/>
  <c r="C72" i="7"/>
  <c r="BX72" i="7" s="1"/>
  <c r="BW71" i="7"/>
  <c r="E71" i="7"/>
  <c r="D71" i="7"/>
  <c r="C71" i="7"/>
  <c r="CF70" i="7"/>
  <c r="E70" i="7"/>
  <c r="C70" i="7" s="1"/>
  <c r="D70" i="7"/>
  <c r="E69" i="7"/>
  <c r="C69" i="7" s="1"/>
  <c r="D69" i="7"/>
  <c r="CF68" i="7"/>
  <c r="E68" i="7"/>
  <c r="D68" i="7"/>
  <c r="C68" i="7"/>
  <c r="BX68" i="7" s="1"/>
  <c r="CG67" i="7"/>
  <c r="E67" i="7"/>
  <c r="D67" i="7"/>
  <c r="C67" i="7"/>
  <c r="CF66" i="7"/>
  <c r="E66" i="7"/>
  <c r="C66" i="7" s="1"/>
  <c r="D66" i="7"/>
  <c r="BW65" i="7"/>
  <c r="E65" i="7"/>
  <c r="D65" i="7"/>
  <c r="C65" i="7"/>
  <c r="CF64" i="7"/>
  <c r="E64" i="7"/>
  <c r="D64" i="7"/>
  <c r="C64" i="7"/>
  <c r="BX64" i="7" s="1"/>
  <c r="BW63" i="7"/>
  <c r="E63" i="7"/>
  <c r="C63" i="7" s="1"/>
  <c r="D63" i="7"/>
  <c r="E62" i="7"/>
  <c r="C62" i="7" s="1"/>
  <c r="D62" i="7"/>
  <c r="E61" i="7"/>
  <c r="C61" i="7" s="1"/>
  <c r="D61" i="7"/>
  <c r="CF60" i="7"/>
  <c r="E60" i="7"/>
  <c r="D60" i="7"/>
  <c r="C60" i="7"/>
  <c r="BX60" i="7" s="1"/>
  <c r="E59" i="7"/>
  <c r="C59" i="7" s="1"/>
  <c r="D59" i="7"/>
  <c r="E58" i="7"/>
  <c r="C58" i="7" s="1"/>
  <c r="CF58" i="7" s="1"/>
  <c r="D58" i="7"/>
  <c r="E57" i="7"/>
  <c r="C57" i="7" s="1"/>
  <c r="D57" i="7"/>
  <c r="CF56" i="7"/>
  <c r="E56" i="7"/>
  <c r="D56" i="7"/>
  <c r="C56" i="7"/>
  <c r="BX56" i="7" s="1"/>
  <c r="BW55" i="7"/>
  <c r="E55" i="7"/>
  <c r="D55" i="7"/>
  <c r="C55" i="7"/>
  <c r="E50" i="7"/>
  <c r="D50" i="7"/>
  <c r="C50" i="7"/>
  <c r="E49" i="7"/>
  <c r="C49" i="7" s="1"/>
  <c r="D49" i="7"/>
  <c r="M38" i="7"/>
  <c r="L38" i="7"/>
  <c r="K38" i="7"/>
  <c r="J38" i="7"/>
  <c r="I38" i="7"/>
  <c r="H38" i="7"/>
  <c r="G38" i="7"/>
  <c r="F38" i="7"/>
  <c r="D38" i="7"/>
  <c r="C38" i="7"/>
  <c r="E37" i="7"/>
  <c r="E38" i="7" s="1"/>
  <c r="B37" i="7"/>
  <c r="E36" i="7"/>
  <c r="B36" i="7"/>
  <c r="B38" i="7" s="1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D32" i="7"/>
  <c r="C32" i="7"/>
  <c r="B32" i="7"/>
  <c r="CH31" i="7"/>
  <c r="BY31" i="7"/>
  <c r="G31" i="7"/>
  <c r="F31" i="7"/>
  <c r="E31" i="7" s="1"/>
  <c r="CJ31" i="7" s="1"/>
  <c r="B31" i="7"/>
  <c r="CG30" i="7"/>
  <c r="BY30" i="7"/>
  <c r="G30" i="7"/>
  <c r="G32" i="7" s="1"/>
  <c r="F30" i="7"/>
  <c r="E30" i="7" s="1"/>
  <c r="CJ30" i="7" s="1"/>
  <c r="B30" i="7"/>
  <c r="CM26" i="7"/>
  <c r="CD26" i="7"/>
  <c r="E26" i="7"/>
  <c r="CC26" i="7" s="1"/>
  <c r="D26" i="7"/>
  <c r="CM25" i="7"/>
  <c r="CL25" i="7"/>
  <c r="CJ25" i="7"/>
  <c r="BZ25" i="7"/>
  <c r="E25" i="7"/>
  <c r="CC25" i="7" s="1"/>
  <c r="D25" i="7"/>
  <c r="C25" i="7" s="1"/>
  <c r="CK24" i="7"/>
  <c r="CG24" i="7"/>
  <c r="CB24" i="7"/>
  <c r="BX24" i="7"/>
  <c r="E24" i="7"/>
  <c r="CL24" i="7" s="1"/>
  <c r="D24" i="7"/>
  <c r="C24" i="7" s="1"/>
  <c r="CM23" i="7"/>
  <c r="E23" i="7"/>
  <c r="CL23" i="7" s="1"/>
  <c r="D23" i="7"/>
  <c r="CD23" i="7" s="1"/>
  <c r="C23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D22" i="7" s="1"/>
  <c r="C22" i="7" s="1"/>
  <c r="G22" i="7"/>
  <c r="E22" i="7" s="1"/>
  <c r="F22" i="7"/>
  <c r="CL21" i="7"/>
  <c r="CC21" i="7"/>
  <c r="E21" i="7"/>
  <c r="D21" i="7"/>
  <c r="C21" i="7"/>
  <c r="E20" i="7"/>
  <c r="CL20" i="7" s="1"/>
  <c r="D20" i="7"/>
  <c r="E19" i="7"/>
  <c r="CC19" i="7" s="1"/>
  <c r="D19" i="7"/>
  <c r="CM18" i="7"/>
  <c r="CL18" i="7"/>
  <c r="CD18" i="7"/>
  <c r="BW18" i="7"/>
  <c r="E18" i="7"/>
  <c r="CC18" i="7" s="1"/>
  <c r="D18" i="7"/>
  <c r="C18" i="7"/>
  <c r="CM17" i="7"/>
  <c r="CD17" i="7"/>
  <c r="E17" i="7"/>
  <c r="CL17" i="7" s="1"/>
  <c r="D17" i="7"/>
  <c r="C17" i="7"/>
  <c r="BW17" i="7" s="1"/>
  <c r="CM16" i="7"/>
  <c r="CD16" i="7"/>
  <c r="E16" i="7"/>
  <c r="C16" i="7" s="1"/>
  <c r="D16" i="7"/>
  <c r="CM15" i="7"/>
  <c r="CD15" i="7"/>
  <c r="E15" i="7"/>
  <c r="C15" i="7" s="1"/>
  <c r="D15" i="7"/>
  <c r="CM14" i="7"/>
  <c r="CL14" i="7"/>
  <c r="CD14" i="7"/>
  <c r="BW14" i="7"/>
  <c r="E14" i="7"/>
  <c r="CC14" i="7" s="1"/>
  <c r="D14" i="7"/>
  <c r="C14" i="7"/>
  <c r="CM13" i="7"/>
  <c r="CD13" i="7"/>
  <c r="E13" i="7"/>
  <c r="CL13" i="7" s="1"/>
  <c r="D13" i="7"/>
  <c r="C13" i="7"/>
  <c r="BW13" i="7" s="1"/>
  <c r="CM12" i="7"/>
  <c r="CD12" i="7"/>
  <c r="E12" i="7"/>
  <c r="C12" i="7" s="1"/>
  <c r="D12" i="7"/>
  <c r="A5" i="7"/>
  <c r="A4" i="7"/>
  <c r="A3" i="7"/>
  <c r="A2" i="7"/>
  <c r="Y160" i="9" l="1"/>
  <c r="Y158" i="9"/>
  <c r="AV23" i="9"/>
  <c r="Y154" i="9"/>
  <c r="Y152" i="9"/>
  <c r="Y156" i="9"/>
  <c r="CH153" i="8"/>
  <c r="BX153" i="8"/>
  <c r="CG153" i="8"/>
  <c r="CA153" i="8"/>
  <c r="BW153" i="8"/>
  <c r="CJ153" i="8"/>
  <c r="BZ153" i="8"/>
  <c r="CF153" i="8"/>
  <c r="BY153" i="8"/>
  <c r="CI153" i="8"/>
  <c r="BW107" i="8"/>
  <c r="CF107" i="8"/>
  <c r="BX107" i="8"/>
  <c r="CG107" i="8"/>
  <c r="CJ158" i="8"/>
  <c r="CF158" i="8"/>
  <c r="BZ158" i="8"/>
  <c r="CI158" i="8"/>
  <c r="BY158" i="8"/>
  <c r="CA158" i="8"/>
  <c r="CH158" i="8"/>
  <c r="BX158" i="8"/>
  <c r="BW158" i="8"/>
  <c r="CG158" i="8"/>
  <c r="AN72" i="8"/>
  <c r="CF50" i="8"/>
  <c r="BY50" i="8"/>
  <c r="BX50" i="8"/>
  <c r="CH50" i="8"/>
  <c r="CG50" i="8"/>
  <c r="BW50" i="8"/>
  <c r="AO50" i="8" s="1"/>
  <c r="AN76" i="8"/>
  <c r="AN60" i="8"/>
  <c r="CK26" i="8"/>
  <c r="CG26" i="8"/>
  <c r="CB26" i="8"/>
  <c r="BX26" i="8"/>
  <c r="CI26" i="8"/>
  <c r="BW26" i="8"/>
  <c r="CH26" i="8"/>
  <c r="CA26" i="8"/>
  <c r="BZ26" i="8"/>
  <c r="CJ26" i="8"/>
  <c r="BY26" i="8"/>
  <c r="CF26" i="8"/>
  <c r="AV24" i="8"/>
  <c r="AV23" i="8"/>
  <c r="CH16" i="8"/>
  <c r="BY16" i="8"/>
  <c r="CI16" i="8"/>
  <c r="CB16" i="8"/>
  <c r="BW16" i="8"/>
  <c r="CG16" i="8"/>
  <c r="CA16" i="8"/>
  <c r="CK16" i="8"/>
  <c r="BZ16" i="8"/>
  <c r="CJ16" i="8"/>
  <c r="BX16" i="8"/>
  <c r="CF16" i="8"/>
  <c r="CH12" i="8"/>
  <c r="BY12" i="8"/>
  <c r="CI12" i="8"/>
  <c r="CB12" i="8"/>
  <c r="BW12" i="8"/>
  <c r="CG12" i="8"/>
  <c r="CA12" i="8"/>
  <c r="CK12" i="8"/>
  <c r="BZ12" i="8"/>
  <c r="CJ12" i="8"/>
  <c r="BX12" i="8"/>
  <c r="CF12" i="8"/>
  <c r="CJ156" i="8"/>
  <c r="CF156" i="8"/>
  <c r="BZ156" i="8"/>
  <c r="CI156" i="8"/>
  <c r="BY156" i="8"/>
  <c r="CA156" i="8"/>
  <c r="CH156" i="8"/>
  <c r="BX156" i="8"/>
  <c r="CG156" i="8"/>
  <c r="BW156" i="8"/>
  <c r="E32" i="8"/>
  <c r="A197" i="8" s="1"/>
  <c r="CH30" i="8"/>
  <c r="CA30" i="8"/>
  <c r="BW30" i="8"/>
  <c r="CK30" i="8"/>
  <c r="CF30" i="8"/>
  <c r="BX30" i="8"/>
  <c r="CJ30" i="8"/>
  <c r="CB30" i="8"/>
  <c r="CI30" i="8"/>
  <c r="CG30" i="8"/>
  <c r="BZ30" i="8"/>
  <c r="BY30" i="8"/>
  <c r="CJ154" i="8"/>
  <c r="CF154" i="8"/>
  <c r="BZ154" i="8"/>
  <c r="CI154" i="8"/>
  <c r="BY154" i="8"/>
  <c r="CH154" i="8"/>
  <c r="BX154" i="8"/>
  <c r="CG154" i="8"/>
  <c r="BW154" i="8"/>
  <c r="CA154" i="8"/>
  <c r="CJ152" i="8"/>
  <c r="CF152" i="8"/>
  <c r="BZ152" i="8"/>
  <c r="C155" i="8"/>
  <c r="CI152" i="8"/>
  <c r="BY152" i="8"/>
  <c r="CH152" i="8"/>
  <c r="BX152" i="8"/>
  <c r="CG152" i="8"/>
  <c r="BW152" i="8"/>
  <c r="CA152" i="8"/>
  <c r="CH15" i="8"/>
  <c r="BY15" i="8"/>
  <c r="CI15" i="8"/>
  <c r="CB15" i="8"/>
  <c r="BW15" i="8"/>
  <c r="CG15" i="8"/>
  <c r="CA15" i="8"/>
  <c r="CK15" i="8"/>
  <c r="BZ15" i="8"/>
  <c r="CJ15" i="8"/>
  <c r="BX15" i="8"/>
  <c r="CF15" i="8"/>
  <c r="CI128" i="8"/>
  <c r="CA128" i="8"/>
  <c r="BW128" i="8"/>
  <c r="CG128" i="8"/>
  <c r="BX128" i="8"/>
  <c r="CF128" i="8"/>
  <c r="CH128" i="8"/>
  <c r="BZ128" i="8"/>
  <c r="BY128" i="8"/>
  <c r="CJ128" i="8"/>
  <c r="AO49" i="8"/>
  <c r="CI19" i="8"/>
  <c r="CH19" i="8"/>
  <c r="BY19" i="8"/>
  <c r="CK19" i="8"/>
  <c r="CB19" i="8"/>
  <c r="BW19" i="8"/>
  <c r="CJ19" i="8"/>
  <c r="CA19" i="8"/>
  <c r="CF19" i="8"/>
  <c r="BZ19" i="8"/>
  <c r="BX19" i="8"/>
  <c r="CG19" i="8"/>
  <c r="CH17" i="8"/>
  <c r="BY17" i="8"/>
  <c r="CI17" i="8"/>
  <c r="CB17" i="8"/>
  <c r="BW17" i="8"/>
  <c r="CG17" i="8"/>
  <c r="CA17" i="8"/>
  <c r="CK17" i="8"/>
  <c r="BZ17" i="8"/>
  <c r="CJ17" i="8"/>
  <c r="BX17" i="8"/>
  <c r="CF17" i="8"/>
  <c r="CH13" i="8"/>
  <c r="BY13" i="8"/>
  <c r="CI13" i="8"/>
  <c r="CB13" i="8"/>
  <c r="BW13" i="8"/>
  <c r="CG13" i="8"/>
  <c r="CA13" i="8"/>
  <c r="CK13" i="8"/>
  <c r="BZ13" i="8"/>
  <c r="CJ13" i="8"/>
  <c r="BX13" i="8"/>
  <c r="CF13" i="8"/>
  <c r="CI21" i="8"/>
  <c r="BZ21" i="8"/>
  <c r="CH21" i="8"/>
  <c r="BY21" i="8"/>
  <c r="CG21" i="8"/>
  <c r="BX21" i="8"/>
  <c r="CF21" i="8"/>
  <c r="BW21" i="8"/>
  <c r="CK21" i="8"/>
  <c r="CB21" i="8"/>
  <c r="CA21" i="8"/>
  <c r="CJ21" i="8"/>
  <c r="CH157" i="8"/>
  <c r="BX157" i="8"/>
  <c r="CG157" i="8"/>
  <c r="CA157" i="8"/>
  <c r="BW157" i="8"/>
  <c r="CF157" i="8"/>
  <c r="CJ157" i="8"/>
  <c r="BY157" i="8"/>
  <c r="CI157" i="8"/>
  <c r="BZ157" i="8"/>
  <c r="AS127" i="8"/>
  <c r="Q106" i="8"/>
  <c r="AN56" i="8"/>
  <c r="Y160" i="8"/>
  <c r="AN75" i="8"/>
  <c r="AN59" i="8"/>
  <c r="AN68" i="8"/>
  <c r="CH18" i="8"/>
  <c r="BY18" i="8"/>
  <c r="CI18" i="8"/>
  <c r="CB18" i="8"/>
  <c r="BW18" i="8"/>
  <c r="CG18" i="8"/>
  <c r="CA18" i="8"/>
  <c r="CK18" i="8"/>
  <c r="BZ18" i="8"/>
  <c r="CJ18" i="8"/>
  <c r="BX18" i="8"/>
  <c r="CF18" i="8"/>
  <c r="CH14" i="8"/>
  <c r="BY14" i="8"/>
  <c r="CI14" i="8"/>
  <c r="CB14" i="8"/>
  <c r="BW14" i="8"/>
  <c r="AV14" i="8" s="1"/>
  <c r="CG14" i="8"/>
  <c r="CA14" i="8"/>
  <c r="CK14" i="8"/>
  <c r="BZ14" i="8"/>
  <c r="CJ14" i="8"/>
  <c r="BX14" i="8"/>
  <c r="CF14" i="8"/>
  <c r="BX59" i="7"/>
  <c r="CF59" i="7"/>
  <c r="BW59" i="7"/>
  <c r="AN59" i="7" s="1"/>
  <c r="CG59" i="7"/>
  <c r="BX69" i="7"/>
  <c r="CF69" i="7"/>
  <c r="BW69" i="7"/>
  <c r="AN69" i="7" s="1"/>
  <c r="CG69" i="7"/>
  <c r="CI12" i="7"/>
  <c r="BZ12" i="7"/>
  <c r="CK12" i="7"/>
  <c r="CG12" i="7"/>
  <c r="CB12" i="7"/>
  <c r="BX12" i="7"/>
  <c r="CA12" i="7"/>
  <c r="CF12" i="7"/>
  <c r="BY12" i="7"/>
  <c r="BW12" i="7"/>
  <c r="CJ12" i="7"/>
  <c r="CH12" i="7"/>
  <c r="CI15" i="7"/>
  <c r="BZ15" i="7"/>
  <c r="CK15" i="7"/>
  <c r="CG15" i="7"/>
  <c r="CB15" i="7"/>
  <c r="BX15" i="7"/>
  <c r="CJ15" i="7"/>
  <c r="CH15" i="7"/>
  <c r="CA15" i="7"/>
  <c r="CF15" i="7"/>
  <c r="BY15" i="7"/>
  <c r="BW15" i="7"/>
  <c r="CI16" i="7"/>
  <c r="BZ16" i="7"/>
  <c r="CK16" i="7"/>
  <c r="CG16" i="7"/>
  <c r="CB16" i="7"/>
  <c r="BX16" i="7"/>
  <c r="CF16" i="7"/>
  <c r="BY16" i="7"/>
  <c r="BW16" i="7"/>
  <c r="AV16" i="7" s="1"/>
  <c r="CJ16" i="7"/>
  <c r="CH16" i="7"/>
  <c r="CA16" i="7"/>
  <c r="BX75" i="7"/>
  <c r="CF75" i="7"/>
  <c r="BW75" i="7"/>
  <c r="CG75" i="7"/>
  <c r="BX61" i="7"/>
  <c r="CF61" i="7"/>
  <c r="BW61" i="7"/>
  <c r="CG61" i="7"/>
  <c r="BY13" i="7"/>
  <c r="AV13" i="7" s="1"/>
  <c r="CC15" i="7"/>
  <c r="BY17" i="7"/>
  <c r="AV18" i="7"/>
  <c r="CM20" i="7"/>
  <c r="CD20" i="7"/>
  <c r="C20" i="7"/>
  <c r="CI21" i="7"/>
  <c r="BZ21" i="7"/>
  <c r="CH21" i="7"/>
  <c r="CB21" i="7"/>
  <c r="BW21" i="7"/>
  <c r="AV21" i="7" s="1"/>
  <c r="CK21" i="7"/>
  <c r="CF21" i="7"/>
  <c r="BY21" i="7"/>
  <c r="CH23" i="7"/>
  <c r="BY23" i="7"/>
  <c r="CJ23" i="7"/>
  <c r="CG23" i="7"/>
  <c r="CA23" i="7"/>
  <c r="CK23" i="7"/>
  <c r="BX23" i="7"/>
  <c r="BZ23" i="7"/>
  <c r="CF50" i="7"/>
  <c r="BY50" i="7"/>
  <c r="CH50" i="7"/>
  <c r="BW50" i="7"/>
  <c r="BX50" i="7"/>
  <c r="BX62" i="7"/>
  <c r="BW62" i="7"/>
  <c r="CG62" i="7"/>
  <c r="AN63" i="7"/>
  <c r="AN65" i="7"/>
  <c r="CC12" i="7"/>
  <c r="CA13" i="7"/>
  <c r="CH13" i="7"/>
  <c r="CI14" i="7"/>
  <c r="BZ14" i="7"/>
  <c r="CK14" i="7"/>
  <c r="CG14" i="7"/>
  <c r="CB14" i="7"/>
  <c r="BX14" i="7"/>
  <c r="BY14" i="7"/>
  <c r="CF14" i="7"/>
  <c r="CL15" i="7"/>
  <c r="CC16" i="7"/>
  <c r="CA17" i="7"/>
  <c r="CH17" i="7"/>
  <c r="CI18" i="7"/>
  <c r="BZ18" i="7"/>
  <c r="CK18" i="7"/>
  <c r="CG18" i="7"/>
  <c r="CB18" i="7"/>
  <c r="BX18" i="7"/>
  <c r="BY18" i="7"/>
  <c r="CF18" i="7"/>
  <c r="CB23" i="7"/>
  <c r="BX57" i="7"/>
  <c r="CF57" i="7"/>
  <c r="CG57" i="7"/>
  <c r="CF62" i="7"/>
  <c r="BX67" i="7"/>
  <c r="CF67" i="7"/>
  <c r="BW67" i="7"/>
  <c r="AN67" i="7" s="1"/>
  <c r="CL12" i="7"/>
  <c r="CC13" i="7"/>
  <c r="CJ13" i="7"/>
  <c r="CA14" i="7"/>
  <c r="AV14" i="7" s="1"/>
  <c r="CH14" i="7"/>
  <c r="CL16" i="7"/>
  <c r="CC17" i="7"/>
  <c r="CJ17" i="7"/>
  <c r="CA18" i="7"/>
  <c r="CH18" i="7"/>
  <c r="C19" i="7"/>
  <c r="CG21" i="7"/>
  <c r="CF23" i="7"/>
  <c r="CH49" i="7"/>
  <c r="BX49" i="7"/>
  <c r="BY49" i="7"/>
  <c r="CG49" i="7"/>
  <c r="CF49" i="7"/>
  <c r="BW57" i="7"/>
  <c r="AN57" i="7" s="1"/>
  <c r="BX73" i="7"/>
  <c r="CF73" i="7"/>
  <c r="CG73" i="7"/>
  <c r="CJ14" i="7"/>
  <c r="CJ18" i="7"/>
  <c r="CL19" i="7"/>
  <c r="BX21" i="7"/>
  <c r="CJ21" i="7"/>
  <c r="BW23" i="7"/>
  <c r="CI23" i="7"/>
  <c r="CK25" i="7"/>
  <c r="CG25" i="7"/>
  <c r="CI25" i="7"/>
  <c r="BY25" i="7"/>
  <c r="CF25" i="7"/>
  <c r="CA25" i="7"/>
  <c r="BW25" i="7"/>
  <c r="CB25" i="7"/>
  <c r="CH25" i="7"/>
  <c r="BX25" i="7"/>
  <c r="CD25" i="7"/>
  <c r="BW49" i="7"/>
  <c r="CG50" i="7"/>
  <c r="BX63" i="7"/>
  <c r="CF63" i="7"/>
  <c r="CG63" i="7"/>
  <c r="BX70" i="7"/>
  <c r="BW70" i="7"/>
  <c r="CG70" i="7"/>
  <c r="BW73" i="7"/>
  <c r="CG127" i="7"/>
  <c r="BY127" i="7"/>
  <c r="CJ127" i="7"/>
  <c r="CA127" i="7"/>
  <c r="CH127" i="7"/>
  <c r="BX127" i="7"/>
  <c r="CF127" i="7"/>
  <c r="BW127" i="7"/>
  <c r="CI127" i="7"/>
  <c r="CI13" i="7"/>
  <c r="BZ13" i="7"/>
  <c r="CK13" i="7"/>
  <c r="CG13" i="7"/>
  <c r="CB13" i="7"/>
  <c r="BX13" i="7"/>
  <c r="CF13" i="7"/>
  <c r="CI17" i="7"/>
  <c r="BZ17" i="7"/>
  <c r="CK17" i="7"/>
  <c r="CG17" i="7"/>
  <c r="CB17" i="7"/>
  <c r="BX17" i="7"/>
  <c r="AV17" i="7" s="1"/>
  <c r="CF17" i="7"/>
  <c r="CA21" i="7"/>
  <c r="AN71" i="7"/>
  <c r="CJ156" i="7"/>
  <c r="CF156" i="7"/>
  <c r="BZ156" i="7"/>
  <c r="CI156" i="7"/>
  <c r="BY156" i="7"/>
  <c r="CA156" i="7"/>
  <c r="CG156" i="7"/>
  <c r="BW156" i="7"/>
  <c r="Y156" i="7" s="1"/>
  <c r="CM19" i="7"/>
  <c r="CD19" i="7"/>
  <c r="CC20" i="7"/>
  <c r="CM21" i="7"/>
  <c r="CD21" i="7"/>
  <c r="CD24" i="7"/>
  <c r="CM24" i="7"/>
  <c r="BW31" i="7"/>
  <c r="F32" i="7"/>
  <c r="BX66" i="7"/>
  <c r="BW66" i="7"/>
  <c r="AN66" i="7" s="1"/>
  <c r="CG66" i="7"/>
  <c r="CI128" i="7"/>
  <c r="CA128" i="7"/>
  <c r="BW128" i="7"/>
  <c r="CG128" i="7"/>
  <c r="BX128" i="7"/>
  <c r="CJ128" i="7"/>
  <c r="BZ128" i="7"/>
  <c r="CF128" i="7"/>
  <c r="CC154" i="7"/>
  <c r="C154" i="7"/>
  <c r="CL154" i="7"/>
  <c r="CH156" i="7"/>
  <c r="CB157" i="7"/>
  <c r="CK157" i="7"/>
  <c r="CJ158" i="7"/>
  <c r="CF158" i="7"/>
  <c r="BZ158" i="7"/>
  <c r="CI158" i="7"/>
  <c r="BY158" i="7"/>
  <c r="CA158" i="7"/>
  <c r="CG158" i="7"/>
  <c r="BW158" i="7"/>
  <c r="CC160" i="7"/>
  <c r="CL160" i="7"/>
  <c r="C160" i="7"/>
  <c r="CH24" i="7"/>
  <c r="BY24" i="7"/>
  <c r="CJ24" i="7"/>
  <c r="CF24" i="7"/>
  <c r="CA24" i="7"/>
  <c r="BW24" i="7"/>
  <c r="BZ24" i="7"/>
  <c r="CI24" i="7"/>
  <c r="E32" i="7"/>
  <c r="CH30" i="7"/>
  <c r="CA30" i="7"/>
  <c r="BW30" i="7"/>
  <c r="CK30" i="7"/>
  <c r="CF30" i="7"/>
  <c r="BX30" i="7"/>
  <c r="CI30" i="7"/>
  <c r="BZ30" i="7"/>
  <c r="CB30" i="7"/>
  <c r="CK31" i="7"/>
  <c r="CG31" i="7"/>
  <c r="BZ31" i="7"/>
  <c r="CI31" i="7"/>
  <c r="CA31" i="7"/>
  <c r="CF31" i="7"/>
  <c r="BX31" i="7"/>
  <c r="CB31" i="7"/>
  <c r="BX55" i="7"/>
  <c r="AN55" i="7" s="1"/>
  <c r="CF55" i="7"/>
  <c r="CG55" i="7"/>
  <c r="BX58" i="7"/>
  <c r="BW58" i="7"/>
  <c r="AN58" i="7" s="1"/>
  <c r="CG58" i="7"/>
  <c r="BX65" i="7"/>
  <c r="CF65" i="7"/>
  <c r="CG65" i="7"/>
  <c r="BX71" i="7"/>
  <c r="CF71" i="7"/>
  <c r="CG71" i="7"/>
  <c r="BX74" i="7"/>
  <c r="BW74" i="7"/>
  <c r="CG74" i="7"/>
  <c r="CG129" i="7"/>
  <c r="BY129" i="7"/>
  <c r="AS129" i="7" s="1"/>
  <c r="CH129" i="7"/>
  <c r="BX129" i="7"/>
  <c r="CJ129" i="7"/>
  <c r="CA129" i="7"/>
  <c r="BZ129" i="7"/>
  <c r="D155" i="7"/>
  <c r="CC152" i="7"/>
  <c r="C152" i="7"/>
  <c r="CL152" i="7"/>
  <c r="BX156" i="7"/>
  <c r="CL26" i="7"/>
  <c r="BW56" i="7"/>
  <c r="AN56" i="7" s="1"/>
  <c r="BW60" i="7"/>
  <c r="AN60" i="7" s="1"/>
  <c r="BW64" i="7"/>
  <c r="AN64" i="7" s="1"/>
  <c r="BW68" i="7"/>
  <c r="AN68" i="7" s="1"/>
  <c r="BW72" i="7"/>
  <c r="AN72" i="7" s="1"/>
  <c r="BW76" i="7"/>
  <c r="AN76" i="7" s="1"/>
  <c r="B106" i="7"/>
  <c r="B108" i="7"/>
  <c r="CC23" i="7"/>
  <c r="CC24" i="7"/>
  <c r="C26" i="7"/>
  <c r="CG56" i="7"/>
  <c r="CG60" i="7"/>
  <c r="CG64" i="7"/>
  <c r="CG68" i="7"/>
  <c r="CG72" i="7"/>
  <c r="CG76" i="7"/>
  <c r="B107" i="7"/>
  <c r="B116" i="7"/>
  <c r="CB153" i="7"/>
  <c r="CK153" i="7"/>
  <c r="C153" i="7"/>
  <c r="C157" i="7"/>
  <c r="CK160" i="6"/>
  <c r="CC160" i="6"/>
  <c r="E160" i="6"/>
  <c r="CB160" i="6" s="1"/>
  <c r="D160" i="6"/>
  <c r="CL160" i="6" s="1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D159" i="6" s="1"/>
  <c r="C159" i="6" s="1"/>
  <c r="G159" i="6"/>
  <c r="E159" i="6" s="1"/>
  <c r="F159" i="6"/>
  <c r="CK158" i="6"/>
  <c r="CC158" i="6"/>
  <c r="E158" i="6"/>
  <c r="CB158" i="6" s="1"/>
  <c r="D158" i="6"/>
  <c r="CL158" i="6" s="1"/>
  <c r="CK157" i="6"/>
  <c r="CB157" i="6"/>
  <c r="E157" i="6"/>
  <c r="D157" i="6"/>
  <c r="CK156" i="6"/>
  <c r="CC156" i="6"/>
  <c r="E156" i="6"/>
  <c r="CB156" i="6" s="1"/>
  <c r="D156" i="6"/>
  <c r="CL156" i="6" s="1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CK154" i="6"/>
  <c r="CC154" i="6"/>
  <c r="E154" i="6"/>
  <c r="CB154" i="6" s="1"/>
  <c r="D154" i="6"/>
  <c r="CL154" i="6" s="1"/>
  <c r="CK153" i="6"/>
  <c r="CB153" i="6"/>
  <c r="E153" i="6"/>
  <c r="D153" i="6"/>
  <c r="D155" i="6" s="1"/>
  <c r="CK152" i="6"/>
  <c r="CC152" i="6"/>
  <c r="E152" i="6"/>
  <c r="CB152" i="6" s="1"/>
  <c r="D152" i="6"/>
  <c r="CL152" i="6" s="1"/>
  <c r="B142" i="6"/>
  <c r="B141" i="6"/>
  <c r="B140" i="6"/>
  <c r="B139" i="6"/>
  <c r="B138" i="6"/>
  <c r="B137" i="6"/>
  <c r="B136" i="6"/>
  <c r="B135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D130" i="6" s="1"/>
  <c r="C130" i="6" s="1"/>
  <c r="G130" i="6"/>
  <c r="E130" i="6" s="1"/>
  <c r="F130" i="6"/>
  <c r="E129" i="6"/>
  <c r="D129" i="6"/>
  <c r="C129" i="6"/>
  <c r="BW129" i="6" s="1"/>
  <c r="BW128" i="6"/>
  <c r="E128" i="6"/>
  <c r="D128" i="6"/>
  <c r="C128" i="6" s="1"/>
  <c r="E127" i="6"/>
  <c r="C127" i="6" s="1"/>
  <c r="D127" i="6"/>
  <c r="B122" i="6"/>
  <c r="D118" i="6"/>
  <c r="B118" i="6" s="1"/>
  <c r="C118" i="6"/>
  <c r="D117" i="6"/>
  <c r="C117" i="6"/>
  <c r="B117" i="6" s="1"/>
  <c r="D116" i="6"/>
  <c r="C116" i="6"/>
  <c r="B116" i="6" s="1"/>
  <c r="CF108" i="6"/>
  <c r="BW108" i="6"/>
  <c r="D108" i="6"/>
  <c r="C108" i="6"/>
  <c r="B108" i="6" s="1"/>
  <c r="CF107" i="6"/>
  <c r="BW107" i="6"/>
  <c r="D107" i="6"/>
  <c r="C107" i="6"/>
  <c r="B107" i="6" s="1"/>
  <c r="CF106" i="6"/>
  <c r="BW106" i="6"/>
  <c r="D106" i="6"/>
  <c r="C106" i="6"/>
  <c r="B106" i="6" s="1"/>
  <c r="F101" i="6"/>
  <c r="E101" i="6"/>
  <c r="D101" i="6"/>
  <c r="C101" i="6"/>
  <c r="B101" i="6"/>
  <c r="E76" i="6"/>
  <c r="D76" i="6"/>
  <c r="C76" i="6" s="1"/>
  <c r="E75" i="6"/>
  <c r="D75" i="6"/>
  <c r="C75" i="6" s="1"/>
  <c r="E74" i="6"/>
  <c r="D74" i="6"/>
  <c r="C74" i="6" s="1"/>
  <c r="E73" i="6"/>
  <c r="D73" i="6"/>
  <c r="C73" i="6" s="1"/>
  <c r="E72" i="6"/>
  <c r="D72" i="6"/>
  <c r="C72" i="6" s="1"/>
  <c r="E71" i="6"/>
  <c r="D71" i="6"/>
  <c r="C71" i="6" s="1"/>
  <c r="E70" i="6"/>
  <c r="D70" i="6"/>
  <c r="C70" i="6" s="1"/>
  <c r="E69" i="6"/>
  <c r="D69" i="6"/>
  <c r="C69" i="6" s="1"/>
  <c r="E68" i="6"/>
  <c r="D68" i="6"/>
  <c r="C68" i="6" s="1"/>
  <c r="E67" i="6"/>
  <c r="D67" i="6"/>
  <c r="C67" i="6" s="1"/>
  <c r="E66" i="6"/>
  <c r="D66" i="6"/>
  <c r="C66" i="6" s="1"/>
  <c r="E65" i="6"/>
  <c r="D65" i="6"/>
  <c r="C65" i="6" s="1"/>
  <c r="E64" i="6"/>
  <c r="D64" i="6"/>
  <c r="C64" i="6" s="1"/>
  <c r="E63" i="6"/>
  <c r="D63" i="6"/>
  <c r="C63" i="6" s="1"/>
  <c r="E62" i="6"/>
  <c r="D62" i="6"/>
  <c r="C62" i="6" s="1"/>
  <c r="E61" i="6"/>
  <c r="D61" i="6"/>
  <c r="C61" i="6" s="1"/>
  <c r="E60" i="6"/>
  <c r="D60" i="6"/>
  <c r="C60" i="6" s="1"/>
  <c r="E59" i="6"/>
  <c r="D59" i="6"/>
  <c r="C59" i="6" s="1"/>
  <c r="E58" i="6"/>
  <c r="D58" i="6"/>
  <c r="C58" i="6" s="1"/>
  <c r="E57" i="6"/>
  <c r="D57" i="6"/>
  <c r="C57" i="6" s="1"/>
  <c r="E56" i="6"/>
  <c r="D56" i="6"/>
  <c r="C56" i="6" s="1"/>
  <c r="BX55" i="6"/>
  <c r="E55" i="6"/>
  <c r="D55" i="6"/>
  <c r="C55" i="6" s="1"/>
  <c r="CH50" i="6"/>
  <c r="BX50" i="6"/>
  <c r="E50" i="6"/>
  <c r="D50" i="6"/>
  <c r="C50" i="6" s="1"/>
  <c r="CH49" i="6"/>
  <c r="BX49" i="6"/>
  <c r="E49" i="6"/>
  <c r="D49" i="6"/>
  <c r="C49" i="6" s="1"/>
  <c r="M38" i="6"/>
  <c r="L38" i="6"/>
  <c r="K38" i="6"/>
  <c r="J38" i="6"/>
  <c r="I38" i="6"/>
  <c r="H38" i="6"/>
  <c r="G38" i="6"/>
  <c r="F38" i="6"/>
  <c r="E38" i="6"/>
  <c r="D38" i="6"/>
  <c r="C38" i="6"/>
  <c r="E37" i="6"/>
  <c r="B37" i="6"/>
  <c r="E36" i="6"/>
  <c r="B36" i="6"/>
  <c r="B38" i="6" s="1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D32" i="6"/>
  <c r="C32" i="6"/>
  <c r="CI31" i="6"/>
  <c r="CB31" i="6"/>
  <c r="BX31" i="6"/>
  <c r="G31" i="6"/>
  <c r="F31" i="6"/>
  <c r="E31" i="6" s="1"/>
  <c r="CG31" i="6" s="1"/>
  <c r="B31" i="6"/>
  <c r="G30" i="6"/>
  <c r="G32" i="6" s="1"/>
  <c r="F30" i="6"/>
  <c r="F32" i="6" s="1"/>
  <c r="B30" i="6"/>
  <c r="CM26" i="6"/>
  <c r="CK26" i="6"/>
  <c r="CG26" i="6"/>
  <c r="CD26" i="6"/>
  <c r="CB26" i="6"/>
  <c r="BX26" i="6"/>
  <c r="E26" i="6"/>
  <c r="CL26" i="6" s="1"/>
  <c r="D26" i="6"/>
  <c r="C26" i="6" s="1"/>
  <c r="E25" i="6"/>
  <c r="CL25" i="6" s="1"/>
  <c r="D25" i="6"/>
  <c r="C25" i="6" s="1"/>
  <c r="CG25" i="6" s="1"/>
  <c r="CK24" i="6"/>
  <c r="CG24" i="6"/>
  <c r="CB24" i="6"/>
  <c r="BX24" i="6"/>
  <c r="E24" i="6"/>
  <c r="CL24" i="6" s="1"/>
  <c r="D24" i="6"/>
  <c r="C24" i="6" s="1"/>
  <c r="CM23" i="6"/>
  <c r="CD23" i="6"/>
  <c r="E23" i="6"/>
  <c r="CL23" i="6" s="1"/>
  <c r="D23" i="6"/>
  <c r="C23" i="6" s="1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E22" i="6" s="1"/>
  <c r="C22" i="6" s="1"/>
  <c r="F22" i="6"/>
  <c r="D22" i="6"/>
  <c r="CC21" i="6"/>
  <c r="E21" i="6"/>
  <c r="CL21" i="6" s="1"/>
  <c r="D21" i="6"/>
  <c r="E20" i="6"/>
  <c r="CL20" i="6" s="1"/>
  <c r="D20" i="6"/>
  <c r="E19" i="6"/>
  <c r="CL19" i="6" s="1"/>
  <c r="D19" i="6"/>
  <c r="C19" i="6" s="1"/>
  <c r="CC18" i="6"/>
  <c r="E18" i="6"/>
  <c r="CL18" i="6" s="1"/>
  <c r="D18" i="6"/>
  <c r="C18" i="6"/>
  <c r="CH18" i="6" s="1"/>
  <c r="CC17" i="6"/>
  <c r="E17" i="6"/>
  <c r="CL17" i="6" s="1"/>
  <c r="D17" i="6"/>
  <c r="E16" i="6"/>
  <c r="CL16" i="6" s="1"/>
  <c r="D16" i="6"/>
  <c r="E15" i="6"/>
  <c r="CL15" i="6" s="1"/>
  <c r="D15" i="6"/>
  <c r="C15" i="6" s="1"/>
  <c r="CC14" i="6"/>
  <c r="E14" i="6"/>
  <c r="CL14" i="6" s="1"/>
  <c r="D14" i="6"/>
  <c r="C14" i="6"/>
  <c r="CH14" i="6" s="1"/>
  <c r="CC13" i="6"/>
  <c r="E13" i="6"/>
  <c r="CL13" i="6" s="1"/>
  <c r="D13" i="6"/>
  <c r="E12" i="6"/>
  <c r="CC12" i="6" s="1"/>
  <c r="D12" i="6"/>
  <c r="A5" i="6"/>
  <c r="A4" i="6"/>
  <c r="A3" i="6"/>
  <c r="A2" i="6"/>
  <c r="AV18" i="8" l="1"/>
  <c r="AV19" i="8"/>
  <c r="AV15" i="8"/>
  <c r="AV12" i="8"/>
  <c r="Y153" i="8"/>
  <c r="Y157" i="8"/>
  <c r="AV13" i="8"/>
  <c r="AV17" i="8"/>
  <c r="Y154" i="8"/>
  <c r="B197" i="8"/>
  <c r="AV16" i="8"/>
  <c r="AV21" i="8"/>
  <c r="AS128" i="8"/>
  <c r="Y152" i="8"/>
  <c r="AV26" i="8"/>
  <c r="Y158" i="8"/>
  <c r="Q107" i="8"/>
  <c r="AV30" i="8"/>
  <c r="Y156" i="8"/>
  <c r="AV31" i="7"/>
  <c r="BW108" i="7"/>
  <c r="CF108" i="7"/>
  <c r="BX108" i="7"/>
  <c r="CG108" i="7"/>
  <c r="AV24" i="7"/>
  <c r="AS128" i="7"/>
  <c r="AS127" i="7"/>
  <c r="AN73" i="7"/>
  <c r="CI19" i="7"/>
  <c r="CK19" i="7"/>
  <c r="CF19" i="7"/>
  <c r="BZ19" i="7"/>
  <c r="CH19" i="7"/>
  <c r="CB19" i="7"/>
  <c r="BX19" i="7"/>
  <c r="CA19" i="7"/>
  <c r="CJ19" i="7"/>
  <c r="BY19" i="7"/>
  <c r="CG19" i="7"/>
  <c r="BW19" i="7"/>
  <c r="AO50" i="7"/>
  <c r="CI20" i="7"/>
  <c r="BZ20" i="7"/>
  <c r="CG20" i="7"/>
  <c r="CA20" i="7"/>
  <c r="CJ20" i="7"/>
  <c r="BX20" i="7"/>
  <c r="CB20" i="7"/>
  <c r="CK20" i="7"/>
  <c r="BY20" i="7"/>
  <c r="CH20" i="7"/>
  <c r="BW20" i="7"/>
  <c r="CF20" i="7"/>
  <c r="AV15" i="7"/>
  <c r="CH157" i="7"/>
  <c r="BX157" i="7"/>
  <c r="CG157" i="7"/>
  <c r="CA157" i="7"/>
  <c r="BW157" i="7"/>
  <c r="CF157" i="7"/>
  <c r="CJ157" i="7"/>
  <c r="BZ157" i="7"/>
  <c r="BY157" i="7"/>
  <c r="CI157" i="7"/>
  <c r="CK26" i="7"/>
  <c r="CG26" i="7"/>
  <c r="CB26" i="7"/>
  <c r="BX26" i="7"/>
  <c r="CI26" i="7"/>
  <c r="BW26" i="7"/>
  <c r="CF26" i="7"/>
  <c r="BZ26" i="7"/>
  <c r="CH26" i="7"/>
  <c r="B197" i="7" s="1"/>
  <c r="CA26" i="7"/>
  <c r="CJ26" i="7"/>
  <c r="BY26" i="7"/>
  <c r="BW106" i="7"/>
  <c r="Q106" i="7" s="1"/>
  <c r="CF106" i="7"/>
  <c r="BX106" i="7"/>
  <c r="CG106" i="7"/>
  <c r="Y158" i="7"/>
  <c r="CJ154" i="7"/>
  <c r="CF154" i="7"/>
  <c r="BZ154" i="7"/>
  <c r="CI154" i="7"/>
  <c r="BY154" i="7"/>
  <c r="CH154" i="7"/>
  <c r="BX154" i="7"/>
  <c r="BW154" i="7"/>
  <c r="Y154" i="7" s="1"/>
  <c r="CG154" i="7"/>
  <c r="CA154" i="7"/>
  <c r="AO49" i="7"/>
  <c r="AN62" i="7"/>
  <c r="AN61" i="7"/>
  <c r="AN75" i="7"/>
  <c r="CJ152" i="7"/>
  <c r="CF152" i="7"/>
  <c r="BZ152" i="7"/>
  <c r="C155" i="7"/>
  <c r="A197" i="7" s="1"/>
  <c r="CI152" i="7"/>
  <c r="BY152" i="7"/>
  <c r="CH152" i="7"/>
  <c r="BX152" i="7"/>
  <c r="CA152" i="7"/>
  <c r="BW152" i="7"/>
  <c r="Y152" i="7" s="1"/>
  <c r="CG152" i="7"/>
  <c r="CH153" i="7"/>
  <c r="BX153" i="7"/>
  <c r="CG153" i="7"/>
  <c r="CA153" i="7"/>
  <c r="BW153" i="7"/>
  <c r="CI153" i="7"/>
  <c r="BY153" i="7"/>
  <c r="CF153" i="7"/>
  <c r="BZ153" i="7"/>
  <c r="CJ153" i="7"/>
  <c r="BW107" i="7"/>
  <c r="Q107" i="7" s="1"/>
  <c r="CF107" i="7"/>
  <c r="BX107" i="7"/>
  <c r="CG107" i="7"/>
  <c r="AN74" i="7"/>
  <c r="AV30" i="7"/>
  <c r="CJ160" i="7"/>
  <c r="CF160" i="7"/>
  <c r="BZ160" i="7"/>
  <c r="CI160" i="7"/>
  <c r="BY160" i="7"/>
  <c r="CH160" i="7"/>
  <c r="BX160" i="7"/>
  <c r="BW160" i="7"/>
  <c r="CG160" i="7"/>
  <c r="CA160" i="7"/>
  <c r="AN70" i="7"/>
  <c r="AV25" i="7"/>
  <c r="AV23" i="7"/>
  <c r="AV12" i="7"/>
  <c r="CI15" i="6"/>
  <c r="BZ15" i="6"/>
  <c r="CG15" i="6"/>
  <c r="CA15" i="6"/>
  <c r="CK15" i="6"/>
  <c r="CF15" i="6"/>
  <c r="BY15" i="6"/>
  <c r="CJ15" i="6"/>
  <c r="BX15" i="6"/>
  <c r="CH15" i="6"/>
  <c r="CB15" i="6"/>
  <c r="BW15" i="6"/>
  <c r="CJ23" i="6"/>
  <c r="CF23" i="6"/>
  <c r="CA23" i="6"/>
  <c r="BW23" i="6"/>
  <c r="CH23" i="6"/>
  <c r="BY23" i="6"/>
  <c r="CG23" i="6"/>
  <c r="BX23" i="6"/>
  <c r="CK23" i="6"/>
  <c r="CB23" i="6"/>
  <c r="CI23" i="6"/>
  <c r="BZ23" i="6"/>
  <c r="CJ127" i="6"/>
  <c r="CF127" i="6"/>
  <c r="BX127" i="6"/>
  <c r="CH127" i="6"/>
  <c r="BY127" i="6"/>
  <c r="CA127" i="6"/>
  <c r="CI127" i="6"/>
  <c r="CG127" i="6"/>
  <c r="BZ127" i="6"/>
  <c r="BW127" i="6"/>
  <c r="CI19" i="6"/>
  <c r="BZ19" i="6"/>
  <c r="CG19" i="6"/>
  <c r="CA19" i="6"/>
  <c r="CF19" i="6"/>
  <c r="CJ19" i="6"/>
  <c r="BX19" i="6"/>
  <c r="CH19" i="6"/>
  <c r="CB19" i="6"/>
  <c r="BW19" i="6"/>
  <c r="CK19" i="6"/>
  <c r="BY19" i="6"/>
  <c r="CL12" i="6"/>
  <c r="CJ14" i="6"/>
  <c r="CJ18" i="6"/>
  <c r="C12" i="6"/>
  <c r="CM13" i="6"/>
  <c r="CD13" i="6"/>
  <c r="CA14" i="6"/>
  <c r="CG14" i="6"/>
  <c r="C16" i="6"/>
  <c r="CC16" i="6"/>
  <c r="CM17" i="6"/>
  <c r="CD17" i="6"/>
  <c r="CA18" i="6"/>
  <c r="CG18" i="6"/>
  <c r="C20" i="6"/>
  <c r="CC20" i="6"/>
  <c r="CM21" i="6"/>
  <c r="CD21" i="6"/>
  <c r="CD25" i="6"/>
  <c r="CM25" i="6"/>
  <c r="B32" i="6"/>
  <c r="BW56" i="6"/>
  <c r="AN56" i="6" s="1"/>
  <c r="BX56" i="6"/>
  <c r="CG56" i="6"/>
  <c r="BW57" i="6"/>
  <c r="AN57" i="6" s="1"/>
  <c r="CG57" i="6"/>
  <c r="BX57" i="6"/>
  <c r="BW58" i="6"/>
  <c r="BX58" i="6"/>
  <c r="CG58" i="6"/>
  <c r="BW59" i="6"/>
  <c r="CG59" i="6"/>
  <c r="BX59" i="6"/>
  <c r="BW60" i="6"/>
  <c r="AN60" i="6" s="1"/>
  <c r="BX60" i="6"/>
  <c r="CG60" i="6"/>
  <c r="BW61" i="6"/>
  <c r="AN61" i="6" s="1"/>
  <c r="CG61" i="6"/>
  <c r="BX61" i="6"/>
  <c r="BW62" i="6"/>
  <c r="BX62" i="6"/>
  <c r="CG62" i="6"/>
  <c r="BW63" i="6"/>
  <c r="CG63" i="6"/>
  <c r="BX63" i="6"/>
  <c r="BW64" i="6"/>
  <c r="AN64" i="6" s="1"/>
  <c r="BX64" i="6"/>
  <c r="CG64" i="6"/>
  <c r="BW65" i="6"/>
  <c r="AN65" i="6" s="1"/>
  <c r="CG65" i="6"/>
  <c r="BX65" i="6"/>
  <c r="BW66" i="6"/>
  <c r="BX66" i="6"/>
  <c r="CG66" i="6"/>
  <c r="BW67" i="6"/>
  <c r="CG67" i="6"/>
  <c r="BX67" i="6"/>
  <c r="BW68" i="6"/>
  <c r="AN68" i="6" s="1"/>
  <c r="BX68" i="6"/>
  <c r="CG68" i="6"/>
  <c r="BW69" i="6"/>
  <c r="AN69" i="6" s="1"/>
  <c r="CG69" i="6"/>
  <c r="BX69" i="6"/>
  <c r="BW70" i="6"/>
  <c r="BX70" i="6"/>
  <c r="CG70" i="6"/>
  <c r="BW71" i="6"/>
  <c r="CG71" i="6"/>
  <c r="BX71" i="6"/>
  <c r="BW72" i="6"/>
  <c r="AN72" i="6" s="1"/>
  <c r="BX72" i="6"/>
  <c r="CG72" i="6"/>
  <c r="BW73" i="6"/>
  <c r="AN73" i="6" s="1"/>
  <c r="CG73" i="6"/>
  <c r="BX73" i="6"/>
  <c r="BW74" i="6"/>
  <c r="BX74" i="6"/>
  <c r="CG74" i="6"/>
  <c r="BW75" i="6"/>
  <c r="CG75" i="6"/>
  <c r="BX75" i="6"/>
  <c r="BW76" i="6"/>
  <c r="AN76" i="6" s="1"/>
  <c r="BX76" i="6"/>
  <c r="CG76" i="6"/>
  <c r="CH128" i="6"/>
  <c r="BZ128" i="6"/>
  <c r="CJ128" i="6"/>
  <c r="CA128" i="6"/>
  <c r="CG128" i="6"/>
  <c r="BX128" i="6"/>
  <c r="CF128" i="6"/>
  <c r="CI129" i="6"/>
  <c r="CM12" i="6"/>
  <c r="CD12" i="6"/>
  <c r="BW14" i="6"/>
  <c r="CB14" i="6"/>
  <c r="CC15" i="6"/>
  <c r="CM16" i="6"/>
  <c r="CD16" i="6"/>
  <c r="BW18" i="6"/>
  <c r="CB18" i="6"/>
  <c r="CC19" i="6"/>
  <c r="CM20" i="6"/>
  <c r="CD20" i="6"/>
  <c r="CD24" i="6"/>
  <c r="CM24" i="6"/>
  <c r="BX25" i="6"/>
  <c r="CJ26" i="6"/>
  <c r="CF26" i="6"/>
  <c r="CA26" i="6"/>
  <c r="BW26" i="6"/>
  <c r="CH26" i="6"/>
  <c r="BY26" i="6"/>
  <c r="BZ26" i="6"/>
  <c r="CI26" i="6"/>
  <c r="E30" i="6"/>
  <c r="BY50" i="6"/>
  <c r="CG50" i="6"/>
  <c r="BW50" i="6"/>
  <c r="CF50" i="6"/>
  <c r="CG106" i="6"/>
  <c r="BX106" i="6"/>
  <c r="Q106" i="6" s="1"/>
  <c r="CG107" i="6"/>
  <c r="BX107" i="6"/>
  <c r="CG108" i="6"/>
  <c r="BX108" i="6"/>
  <c r="CI128" i="6"/>
  <c r="CC157" i="6"/>
  <c r="C157" i="6"/>
  <c r="CL157" i="6"/>
  <c r="CI14" i="6"/>
  <c r="BZ14" i="6"/>
  <c r="BX14" i="6"/>
  <c r="CM15" i="6"/>
  <c r="CD15" i="6"/>
  <c r="CI18" i="6"/>
  <c r="BZ18" i="6"/>
  <c r="BX18" i="6"/>
  <c r="CM19" i="6"/>
  <c r="CD19" i="6"/>
  <c r="CJ25" i="6"/>
  <c r="CF25" i="6"/>
  <c r="CA25" i="6"/>
  <c r="BW25" i="6"/>
  <c r="CH25" i="6"/>
  <c r="BY25" i="6"/>
  <c r="BZ25" i="6"/>
  <c r="CI25" i="6"/>
  <c r="AS128" i="6"/>
  <c r="CJ129" i="6"/>
  <c r="CF129" i="6"/>
  <c r="BX129" i="6"/>
  <c r="AS129" i="6" s="1"/>
  <c r="CA129" i="6"/>
  <c r="CH129" i="6"/>
  <c r="BY129" i="6"/>
  <c r="BZ129" i="6"/>
  <c r="CC153" i="6"/>
  <c r="C153" i="6"/>
  <c r="CL153" i="6"/>
  <c r="C13" i="6"/>
  <c r="CM14" i="6"/>
  <c r="CD14" i="6"/>
  <c r="BY14" i="6"/>
  <c r="CF14" i="6"/>
  <c r="CK14" i="6"/>
  <c r="C17" i="6"/>
  <c r="CM18" i="6"/>
  <c r="CD18" i="6"/>
  <c r="BY18" i="6"/>
  <c r="CF18" i="6"/>
  <c r="CK18" i="6"/>
  <c r="C21" i="6"/>
  <c r="CJ24" i="6"/>
  <c r="CF24" i="6"/>
  <c r="CA24" i="6"/>
  <c r="BW24" i="6"/>
  <c r="CH24" i="6"/>
  <c r="BY24" i="6"/>
  <c r="BZ24" i="6"/>
  <c r="CI24" i="6"/>
  <c r="CB25" i="6"/>
  <c r="CK25" i="6"/>
  <c r="CJ31" i="6"/>
  <c r="CF31" i="6"/>
  <c r="BY31" i="6"/>
  <c r="CH31" i="6"/>
  <c r="CA31" i="6"/>
  <c r="BW31" i="6"/>
  <c r="BZ31" i="6"/>
  <c r="CK31" i="6"/>
  <c r="CG49" i="6"/>
  <c r="BW49" i="6"/>
  <c r="BY49" i="6"/>
  <c r="CF49" i="6"/>
  <c r="BW55" i="6"/>
  <c r="AN55" i="6" s="1"/>
  <c r="CF55" i="6"/>
  <c r="CG55" i="6"/>
  <c r="CF56" i="6"/>
  <c r="CF57" i="6"/>
  <c r="CF58" i="6"/>
  <c r="CF59" i="6"/>
  <c r="CF60" i="6"/>
  <c r="CF61" i="6"/>
  <c r="CF62" i="6"/>
  <c r="CF63" i="6"/>
  <c r="CF64" i="6"/>
  <c r="CF65" i="6"/>
  <c r="CF66" i="6"/>
  <c r="CF67" i="6"/>
  <c r="CF68" i="6"/>
  <c r="CF69" i="6"/>
  <c r="CF70" i="6"/>
  <c r="CF71" i="6"/>
  <c r="CF72" i="6"/>
  <c r="CF73" i="6"/>
  <c r="CF74" i="6"/>
  <c r="CF75" i="6"/>
  <c r="CF76" i="6"/>
  <c r="Q107" i="6"/>
  <c r="Q108" i="6"/>
  <c r="BY128" i="6"/>
  <c r="CG129" i="6"/>
  <c r="CC23" i="6"/>
  <c r="CC24" i="6"/>
  <c r="CC25" i="6"/>
  <c r="CC26" i="6"/>
  <c r="C152" i="6"/>
  <c r="C154" i="6"/>
  <c r="E155" i="6"/>
  <c r="C156" i="6"/>
  <c r="C158" i="6"/>
  <c r="C160" i="6"/>
  <c r="CC160" i="5"/>
  <c r="CA160" i="5"/>
  <c r="E160" i="5"/>
  <c r="CB160" i="5" s="1"/>
  <c r="D160" i="5"/>
  <c r="CL160" i="5" s="1"/>
  <c r="C160" i="5"/>
  <c r="CI160" i="5" s="1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I158" i="5"/>
  <c r="CC158" i="5"/>
  <c r="E158" i="5"/>
  <c r="CB158" i="5" s="1"/>
  <c r="D158" i="5"/>
  <c r="CL158" i="5" s="1"/>
  <c r="C158" i="5"/>
  <c r="CL157" i="5"/>
  <c r="E157" i="5"/>
  <c r="D157" i="5"/>
  <c r="CI156" i="5"/>
  <c r="CC156" i="5"/>
  <c r="E156" i="5"/>
  <c r="CB156" i="5" s="1"/>
  <c r="D156" i="5"/>
  <c r="CL156" i="5" s="1"/>
  <c r="C156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CC154" i="5"/>
  <c r="CA154" i="5"/>
  <c r="E154" i="5"/>
  <c r="CB154" i="5" s="1"/>
  <c r="D154" i="5"/>
  <c r="CL154" i="5" s="1"/>
  <c r="C154" i="5"/>
  <c r="CI154" i="5" s="1"/>
  <c r="E153" i="5"/>
  <c r="D153" i="5"/>
  <c r="CL153" i="5" s="1"/>
  <c r="CC152" i="5"/>
  <c r="CA152" i="5"/>
  <c r="E152" i="5"/>
  <c r="CB152" i="5" s="1"/>
  <c r="D152" i="5"/>
  <c r="CL152" i="5" s="1"/>
  <c r="C152" i="5"/>
  <c r="CI152" i="5" s="1"/>
  <c r="B142" i="5"/>
  <c r="B141" i="5"/>
  <c r="B140" i="5"/>
  <c r="B139" i="5"/>
  <c r="B138" i="5"/>
  <c r="B137" i="5"/>
  <c r="B136" i="5"/>
  <c r="B135" i="5"/>
  <c r="AR130" i="5"/>
  <c r="AQ130" i="5"/>
  <c r="AP130" i="5"/>
  <c r="AO130" i="5"/>
  <c r="AN130" i="5"/>
  <c r="AM130" i="5"/>
  <c r="AL130" i="5"/>
  <c r="AK130" i="5"/>
  <c r="AJ130" i="5"/>
  <c r="AI130" i="5"/>
  <c r="AH130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H129" i="5"/>
  <c r="CG129" i="5"/>
  <c r="E129" i="5"/>
  <c r="D129" i="5"/>
  <c r="C129" i="5"/>
  <c r="BW129" i="5" s="1"/>
  <c r="E128" i="5"/>
  <c r="D128" i="5"/>
  <c r="C128" i="5"/>
  <c r="CG128" i="5" s="1"/>
  <c r="BZ127" i="5"/>
  <c r="E127" i="5"/>
  <c r="C127" i="5" s="1"/>
  <c r="CA127" i="5" s="1"/>
  <c r="D127" i="5"/>
  <c r="B122" i="5"/>
  <c r="D118" i="5"/>
  <c r="B118" i="5" s="1"/>
  <c r="C118" i="5"/>
  <c r="D117" i="5"/>
  <c r="C117" i="5"/>
  <c r="B117" i="5" s="1"/>
  <c r="D116" i="5"/>
  <c r="C116" i="5"/>
  <c r="B116" i="5"/>
  <c r="D108" i="5"/>
  <c r="C108" i="5"/>
  <c r="BW107" i="5"/>
  <c r="D107" i="5"/>
  <c r="C107" i="5"/>
  <c r="B107" i="5"/>
  <c r="D106" i="5"/>
  <c r="C106" i="5"/>
  <c r="F101" i="5"/>
  <c r="E101" i="5"/>
  <c r="D101" i="5"/>
  <c r="C101" i="5"/>
  <c r="B101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CG50" i="5"/>
  <c r="CF50" i="5"/>
  <c r="E50" i="5"/>
  <c r="D50" i="5"/>
  <c r="C50" i="5"/>
  <c r="E49" i="5"/>
  <c r="D49" i="5"/>
  <c r="M38" i="5"/>
  <c r="L38" i="5"/>
  <c r="K38" i="5"/>
  <c r="J38" i="5"/>
  <c r="I38" i="5"/>
  <c r="H38" i="5"/>
  <c r="G38" i="5"/>
  <c r="F38" i="5"/>
  <c r="D38" i="5"/>
  <c r="C38" i="5"/>
  <c r="E37" i="5"/>
  <c r="B37" i="5"/>
  <c r="E36" i="5"/>
  <c r="E38" i="5" s="1"/>
  <c r="B36" i="5"/>
  <c r="B38" i="5" s="1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D32" i="5"/>
  <c r="C32" i="5"/>
  <c r="CG31" i="5"/>
  <c r="G31" i="5"/>
  <c r="F31" i="5"/>
  <c r="E31" i="5"/>
  <c r="B31" i="5"/>
  <c r="B32" i="5" s="1"/>
  <c r="G30" i="5"/>
  <c r="G32" i="5" s="1"/>
  <c r="F30" i="5"/>
  <c r="F32" i="5" s="1"/>
  <c r="B30" i="5"/>
  <c r="E26" i="5"/>
  <c r="CL26" i="5" s="1"/>
  <c r="D26" i="5"/>
  <c r="E25" i="5"/>
  <c r="CL25" i="5" s="1"/>
  <c r="D25" i="5"/>
  <c r="E24" i="5"/>
  <c r="CL24" i="5" s="1"/>
  <c r="D24" i="5"/>
  <c r="E23" i="5"/>
  <c r="CL23" i="5" s="1"/>
  <c r="D23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D22" i="5" s="1"/>
  <c r="C22" i="5" s="1"/>
  <c r="E22" i="5"/>
  <c r="E21" i="5"/>
  <c r="CC21" i="5" s="1"/>
  <c r="D21" i="5"/>
  <c r="C21" i="5" s="1"/>
  <c r="CI20" i="5"/>
  <c r="CC20" i="5"/>
  <c r="BX20" i="5"/>
  <c r="E20" i="5"/>
  <c r="CL20" i="5" s="1"/>
  <c r="D20" i="5"/>
  <c r="C20" i="5" s="1"/>
  <c r="CM19" i="5"/>
  <c r="CC19" i="5"/>
  <c r="E19" i="5"/>
  <c r="CL19" i="5" s="1"/>
  <c r="D19" i="5"/>
  <c r="CM18" i="5"/>
  <c r="E18" i="5"/>
  <c r="CL18" i="5" s="1"/>
  <c r="D18" i="5"/>
  <c r="E17" i="5"/>
  <c r="CC17" i="5" s="1"/>
  <c r="D17" i="5"/>
  <c r="C17" i="5" s="1"/>
  <c r="CH17" i="5" s="1"/>
  <c r="CI16" i="5"/>
  <c r="CC16" i="5"/>
  <c r="BX16" i="5"/>
  <c r="E16" i="5"/>
  <c r="CL16" i="5" s="1"/>
  <c r="D16" i="5"/>
  <c r="C16" i="5" s="1"/>
  <c r="CG16" i="5" s="1"/>
  <c r="CM15" i="5"/>
  <c r="CC15" i="5"/>
  <c r="E15" i="5"/>
  <c r="CL15" i="5" s="1"/>
  <c r="D15" i="5"/>
  <c r="CM14" i="5"/>
  <c r="E14" i="5"/>
  <c r="CC14" i="5" s="1"/>
  <c r="D14" i="5"/>
  <c r="E13" i="5"/>
  <c r="CC13" i="5" s="1"/>
  <c r="D13" i="5"/>
  <c r="C13" i="5" s="1"/>
  <c r="CH13" i="5" s="1"/>
  <c r="CI12" i="5"/>
  <c r="CC12" i="5"/>
  <c r="BX12" i="5"/>
  <c r="E12" i="5"/>
  <c r="CL12" i="5" s="1"/>
  <c r="D12" i="5"/>
  <c r="C12" i="5" s="1"/>
  <c r="A5" i="5"/>
  <c r="A4" i="5"/>
  <c r="A3" i="5"/>
  <c r="A2" i="5"/>
  <c r="Y153" i="7" l="1"/>
  <c r="Y157" i="7"/>
  <c r="Q108" i="7"/>
  <c r="Y160" i="7"/>
  <c r="AV26" i="7"/>
  <c r="AV20" i="7"/>
  <c r="AV19" i="7"/>
  <c r="CH160" i="6"/>
  <c r="BX160" i="6"/>
  <c r="CG160" i="6"/>
  <c r="BZ160" i="6"/>
  <c r="CJ160" i="6"/>
  <c r="BW160" i="6"/>
  <c r="CA160" i="6"/>
  <c r="CI160" i="6"/>
  <c r="BY160" i="6"/>
  <c r="CF160" i="6"/>
  <c r="CH154" i="6"/>
  <c r="BX154" i="6"/>
  <c r="CG154" i="6"/>
  <c r="BZ154" i="6"/>
  <c r="CJ154" i="6"/>
  <c r="BW154" i="6"/>
  <c r="Y154" i="6" s="1"/>
  <c r="CA154" i="6"/>
  <c r="CI154" i="6"/>
  <c r="BY154" i="6"/>
  <c r="CF154" i="6"/>
  <c r="CI16" i="6"/>
  <c r="BZ16" i="6"/>
  <c r="CH16" i="6"/>
  <c r="CB16" i="6"/>
  <c r="BW16" i="6"/>
  <c r="CA16" i="6"/>
  <c r="CK16" i="6"/>
  <c r="CF16" i="6"/>
  <c r="BY16" i="6"/>
  <c r="CJ16" i="6"/>
  <c r="BX16" i="6"/>
  <c r="CG16" i="6"/>
  <c r="AV15" i="6"/>
  <c r="CH158" i="6"/>
  <c r="BX158" i="6"/>
  <c r="CG158" i="6"/>
  <c r="BZ158" i="6"/>
  <c r="CJ158" i="6"/>
  <c r="BW158" i="6"/>
  <c r="CA158" i="6"/>
  <c r="CI158" i="6"/>
  <c r="BY158" i="6"/>
  <c r="CF158" i="6"/>
  <c r="AO49" i="6"/>
  <c r="CI13" i="6"/>
  <c r="BZ13" i="6"/>
  <c r="CJ13" i="6"/>
  <c r="BX13" i="6"/>
  <c r="BW13" i="6"/>
  <c r="CG13" i="6"/>
  <c r="CA13" i="6"/>
  <c r="CK13" i="6"/>
  <c r="CF13" i="6"/>
  <c r="BY13" i="6"/>
  <c r="CH13" i="6"/>
  <c r="CB13" i="6"/>
  <c r="AV25" i="6"/>
  <c r="AV18" i="6"/>
  <c r="AN74" i="6"/>
  <c r="AN70" i="6"/>
  <c r="AN66" i="6"/>
  <c r="AN62" i="6"/>
  <c r="AN58" i="6"/>
  <c r="A197" i="6"/>
  <c r="CI12" i="6"/>
  <c r="BZ12" i="6"/>
  <c r="CH12" i="6"/>
  <c r="CB12" i="6"/>
  <c r="BW12" i="6"/>
  <c r="CG12" i="6"/>
  <c r="CK12" i="6"/>
  <c r="CF12" i="6"/>
  <c r="BY12" i="6"/>
  <c r="CJ12" i="6"/>
  <c r="BX12" i="6"/>
  <c r="CA12" i="6"/>
  <c r="CH156" i="6"/>
  <c r="BX156" i="6"/>
  <c r="CG156" i="6"/>
  <c r="BZ156" i="6"/>
  <c r="CJ156" i="6"/>
  <c r="BW156" i="6"/>
  <c r="CI156" i="6"/>
  <c r="BY156" i="6"/>
  <c r="CF156" i="6"/>
  <c r="CA156" i="6"/>
  <c r="AO50" i="6"/>
  <c r="AV26" i="6"/>
  <c r="AV14" i="6"/>
  <c r="AN75" i="6"/>
  <c r="AN71" i="6"/>
  <c r="AN67" i="6"/>
  <c r="AN63" i="6"/>
  <c r="AN59" i="6"/>
  <c r="CI20" i="6"/>
  <c r="BZ20" i="6"/>
  <c r="CH20" i="6"/>
  <c r="CB20" i="6"/>
  <c r="BW20" i="6"/>
  <c r="CG20" i="6"/>
  <c r="CA20" i="6"/>
  <c r="CK20" i="6"/>
  <c r="CF20" i="6"/>
  <c r="BY20" i="6"/>
  <c r="CJ20" i="6"/>
  <c r="BX20" i="6"/>
  <c r="AS127" i="6"/>
  <c r="CJ157" i="6"/>
  <c r="CF157" i="6"/>
  <c r="BZ157" i="6"/>
  <c r="BX157" i="6"/>
  <c r="CH157" i="6"/>
  <c r="CA157" i="6"/>
  <c r="CI157" i="6"/>
  <c r="BW157" i="6"/>
  <c r="CG157" i="6"/>
  <c r="BY157" i="6"/>
  <c r="AV23" i="6"/>
  <c r="CH152" i="6"/>
  <c r="BX152" i="6"/>
  <c r="C155" i="6"/>
  <c r="CG152" i="6"/>
  <c r="BZ152" i="6"/>
  <c r="CJ152" i="6"/>
  <c r="BW152" i="6"/>
  <c r="CF152" i="6"/>
  <c r="CA152" i="6"/>
  <c r="CI152" i="6"/>
  <c r="BY152" i="6"/>
  <c r="AV31" i="6"/>
  <c r="AV24" i="6"/>
  <c r="CI21" i="6"/>
  <c r="BZ21" i="6"/>
  <c r="CJ21" i="6"/>
  <c r="BX21" i="6"/>
  <c r="CH21" i="6"/>
  <c r="CB21" i="6"/>
  <c r="BW21" i="6"/>
  <c r="CG21" i="6"/>
  <c r="CA21" i="6"/>
  <c r="CK21" i="6"/>
  <c r="CF21" i="6"/>
  <c r="BY21" i="6"/>
  <c r="CK30" i="6"/>
  <c r="CG30" i="6"/>
  <c r="BZ30" i="6"/>
  <c r="CI30" i="6"/>
  <c r="CB30" i="6"/>
  <c r="BX30" i="6"/>
  <c r="CF30" i="6"/>
  <c r="E32" i="6"/>
  <c r="CA30" i="6"/>
  <c r="CJ30" i="6"/>
  <c r="BY30" i="6"/>
  <c r="CH30" i="6"/>
  <c r="BW30" i="6"/>
  <c r="AV30" i="6" s="1"/>
  <c r="CI17" i="6"/>
  <c r="BZ17" i="6"/>
  <c r="CJ17" i="6"/>
  <c r="BX17" i="6"/>
  <c r="CH17" i="6"/>
  <c r="CB17" i="6"/>
  <c r="CG17" i="6"/>
  <c r="CA17" i="6"/>
  <c r="CK17" i="6"/>
  <c r="CF17" i="6"/>
  <c r="BY17" i="6"/>
  <c r="BW17" i="6"/>
  <c r="AV17" i="6" s="1"/>
  <c r="CJ153" i="6"/>
  <c r="CF153" i="6"/>
  <c r="BZ153" i="6"/>
  <c r="BX153" i="6"/>
  <c r="CH153" i="6"/>
  <c r="CA153" i="6"/>
  <c r="CG153" i="6"/>
  <c r="BY153" i="6"/>
  <c r="CI153" i="6"/>
  <c r="BW153" i="6"/>
  <c r="AV19" i="6"/>
  <c r="CL14" i="5"/>
  <c r="CJ21" i="5"/>
  <c r="CF21" i="5"/>
  <c r="CA21" i="5"/>
  <c r="BW21" i="5"/>
  <c r="BY21" i="5"/>
  <c r="CD21" i="5"/>
  <c r="CK21" i="5"/>
  <c r="CM23" i="5"/>
  <c r="CD23" i="5"/>
  <c r="BX128" i="5"/>
  <c r="CJ12" i="5"/>
  <c r="CF12" i="5"/>
  <c r="CA12" i="5"/>
  <c r="BW12" i="5"/>
  <c r="CG13" i="5"/>
  <c r="CG17" i="5"/>
  <c r="CJ20" i="5"/>
  <c r="CF20" i="5"/>
  <c r="CA20" i="5"/>
  <c r="BW20" i="5"/>
  <c r="BY20" i="5"/>
  <c r="CD20" i="5"/>
  <c r="CK20" i="5"/>
  <c r="BZ21" i="5"/>
  <c r="CL21" i="5"/>
  <c r="CC24" i="5"/>
  <c r="CC26" i="5"/>
  <c r="CJ31" i="5"/>
  <c r="CF31" i="5"/>
  <c r="BY31" i="5"/>
  <c r="CI31" i="5"/>
  <c r="CB31" i="5"/>
  <c r="BX31" i="5"/>
  <c r="CH31" i="5"/>
  <c r="CF128" i="5"/>
  <c r="CK153" i="5"/>
  <c r="CB153" i="5"/>
  <c r="E155" i="5"/>
  <c r="CH156" i="5"/>
  <c r="BX156" i="5"/>
  <c r="CG156" i="5"/>
  <c r="BZ156" i="5"/>
  <c r="CF156" i="5"/>
  <c r="BY156" i="5"/>
  <c r="BW156" i="5"/>
  <c r="Y156" i="5" s="1"/>
  <c r="CJ156" i="5"/>
  <c r="CH158" i="5"/>
  <c r="BX158" i="5"/>
  <c r="CG158" i="5"/>
  <c r="BZ158" i="5"/>
  <c r="CF158" i="5"/>
  <c r="BY158" i="5"/>
  <c r="BW158" i="5"/>
  <c r="CJ158" i="5"/>
  <c r="BZ12" i="5"/>
  <c r="CG12" i="5"/>
  <c r="CB13" i="5"/>
  <c r="CM13" i="5"/>
  <c r="C15" i="5"/>
  <c r="CD15" i="5"/>
  <c r="BZ16" i="5"/>
  <c r="CB17" i="5"/>
  <c r="CM17" i="5"/>
  <c r="CC18" i="5"/>
  <c r="C19" i="5"/>
  <c r="CD19" i="5"/>
  <c r="BZ20" i="5"/>
  <c r="CG20" i="5"/>
  <c r="CB21" i="5"/>
  <c r="CH21" i="5"/>
  <c r="CM21" i="5"/>
  <c r="C25" i="5"/>
  <c r="CM25" i="5"/>
  <c r="CD25" i="5"/>
  <c r="BZ31" i="5"/>
  <c r="CK31" i="5"/>
  <c r="C49" i="5"/>
  <c r="C55" i="5"/>
  <c r="C56" i="5"/>
  <c r="C58" i="5"/>
  <c r="C60" i="5"/>
  <c r="C62" i="5"/>
  <c r="C64" i="5"/>
  <c r="C66" i="5"/>
  <c r="C68" i="5"/>
  <c r="C70" i="5"/>
  <c r="C72" i="5"/>
  <c r="C74" i="5"/>
  <c r="C76" i="5"/>
  <c r="CG107" i="5"/>
  <c r="CF107" i="5"/>
  <c r="BX107" i="5"/>
  <c r="Q107" i="5" s="1"/>
  <c r="C130" i="5"/>
  <c r="CA156" i="5"/>
  <c r="CC157" i="5"/>
  <c r="C157" i="5"/>
  <c r="CA158" i="5"/>
  <c r="C159" i="5"/>
  <c r="CJ13" i="5"/>
  <c r="CF13" i="5"/>
  <c r="CA13" i="5"/>
  <c r="BW13" i="5"/>
  <c r="BY13" i="5"/>
  <c r="CD13" i="5"/>
  <c r="CK13" i="5"/>
  <c r="CJ17" i="5"/>
  <c r="CF17" i="5"/>
  <c r="CA17" i="5"/>
  <c r="BW17" i="5"/>
  <c r="AV17" i="5" s="1"/>
  <c r="BY17" i="5"/>
  <c r="CD17" i="5"/>
  <c r="CK17" i="5"/>
  <c r="C24" i="5"/>
  <c r="CM24" i="5"/>
  <c r="CD24" i="5"/>
  <c r="C26" i="5"/>
  <c r="CM26" i="5"/>
  <c r="CD26" i="5"/>
  <c r="CH128" i="5"/>
  <c r="BZ128" i="5"/>
  <c r="CJ128" i="5"/>
  <c r="CA128" i="5"/>
  <c r="CI128" i="5"/>
  <c r="BY128" i="5"/>
  <c r="CC153" i="5"/>
  <c r="C153" i="5"/>
  <c r="D155" i="5"/>
  <c r="BY12" i="5"/>
  <c r="CD12" i="5"/>
  <c r="CK12" i="5"/>
  <c r="BZ13" i="5"/>
  <c r="CL13" i="5"/>
  <c r="CJ16" i="5"/>
  <c r="CF16" i="5"/>
  <c r="CA16" i="5"/>
  <c r="BW16" i="5"/>
  <c r="BY16" i="5"/>
  <c r="CD16" i="5"/>
  <c r="CK16" i="5"/>
  <c r="BZ17" i="5"/>
  <c r="CL17" i="5"/>
  <c r="CG21" i="5"/>
  <c r="BW31" i="5"/>
  <c r="CB12" i="5"/>
  <c r="CH12" i="5"/>
  <c r="CM12" i="5"/>
  <c r="BX13" i="5"/>
  <c r="CI13" i="5"/>
  <c r="C14" i="5"/>
  <c r="CD14" i="5"/>
  <c r="CB16" i="5"/>
  <c r="CH16" i="5"/>
  <c r="CM16" i="5"/>
  <c r="BX17" i="5"/>
  <c r="CI17" i="5"/>
  <c r="C18" i="5"/>
  <c r="CD18" i="5"/>
  <c r="CB20" i="5"/>
  <c r="CH20" i="5"/>
  <c r="CM20" i="5"/>
  <c r="BX21" i="5"/>
  <c r="CI21" i="5"/>
  <c r="C23" i="5"/>
  <c r="CC23" i="5"/>
  <c r="CC25" i="5"/>
  <c r="E30" i="5"/>
  <c r="CA31" i="5"/>
  <c r="BY50" i="5"/>
  <c r="CH50" i="5"/>
  <c r="BX50" i="5"/>
  <c r="BW50" i="5"/>
  <c r="B106" i="5"/>
  <c r="B108" i="5"/>
  <c r="CJ127" i="5"/>
  <c r="CF127" i="5"/>
  <c r="BX127" i="5"/>
  <c r="CH127" i="5"/>
  <c r="BY127" i="5"/>
  <c r="CG127" i="5"/>
  <c r="BW127" i="5"/>
  <c r="AS127" i="5" s="1"/>
  <c r="CI127" i="5"/>
  <c r="BW128" i="5"/>
  <c r="CJ129" i="5"/>
  <c r="CF129" i="5"/>
  <c r="BX129" i="5"/>
  <c r="AS129" i="5" s="1"/>
  <c r="CA129" i="5"/>
  <c r="CI129" i="5"/>
  <c r="BZ129" i="5"/>
  <c r="BY129" i="5"/>
  <c r="CH152" i="5"/>
  <c r="BX152" i="5"/>
  <c r="C155" i="5"/>
  <c r="CG152" i="5"/>
  <c r="BZ152" i="5"/>
  <c r="CF152" i="5"/>
  <c r="BY152" i="5"/>
  <c r="BW152" i="5"/>
  <c r="Y152" i="5" s="1"/>
  <c r="CJ152" i="5"/>
  <c r="CH154" i="5"/>
  <c r="BX154" i="5"/>
  <c r="CG154" i="5"/>
  <c r="BZ154" i="5"/>
  <c r="CF154" i="5"/>
  <c r="BY154" i="5"/>
  <c r="BW154" i="5"/>
  <c r="Y154" i="5" s="1"/>
  <c r="CJ154" i="5"/>
  <c r="CK157" i="5"/>
  <c r="CB157" i="5"/>
  <c r="CH160" i="5"/>
  <c r="BX160" i="5"/>
  <c r="CG160" i="5"/>
  <c r="BZ160" i="5"/>
  <c r="CF160" i="5"/>
  <c r="BY160" i="5"/>
  <c r="BW160" i="5"/>
  <c r="CJ160" i="5"/>
  <c r="C57" i="5"/>
  <c r="C59" i="5"/>
  <c r="C61" i="5"/>
  <c r="C63" i="5"/>
  <c r="C65" i="5"/>
  <c r="C67" i="5"/>
  <c r="C69" i="5"/>
  <c r="C71" i="5"/>
  <c r="C73" i="5"/>
  <c r="C75" i="5"/>
  <c r="CK152" i="5"/>
  <c r="CK154" i="5"/>
  <c r="CK156" i="5"/>
  <c r="CK158" i="5"/>
  <c r="CK160" i="5"/>
  <c r="CK160" i="4"/>
  <c r="CB160" i="4"/>
  <c r="BW160" i="4"/>
  <c r="E160" i="4"/>
  <c r="D160" i="4"/>
  <c r="CC160" i="4" s="1"/>
  <c r="C160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D159" i="4" s="1"/>
  <c r="E159" i="4"/>
  <c r="CK158" i="4"/>
  <c r="CJ158" i="4"/>
  <c r="CB158" i="4"/>
  <c r="BW158" i="4"/>
  <c r="E158" i="4"/>
  <c r="D158" i="4"/>
  <c r="CC158" i="4" s="1"/>
  <c r="C158" i="4"/>
  <c r="E157" i="4"/>
  <c r="D157" i="4"/>
  <c r="CC157" i="4" s="1"/>
  <c r="CK156" i="4"/>
  <c r="CJ156" i="4"/>
  <c r="CF156" i="4"/>
  <c r="CB156" i="4"/>
  <c r="BW156" i="4"/>
  <c r="E156" i="4"/>
  <c r="D156" i="4"/>
  <c r="C156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CK154" i="4"/>
  <c r="CB154" i="4"/>
  <c r="BW154" i="4"/>
  <c r="E154" i="4"/>
  <c r="D154" i="4"/>
  <c r="C154" i="4"/>
  <c r="CB153" i="4"/>
  <c r="E153" i="4"/>
  <c r="CK153" i="4" s="1"/>
  <c r="D153" i="4"/>
  <c r="CC153" i="4" s="1"/>
  <c r="CK152" i="4"/>
  <c r="CJ152" i="4"/>
  <c r="CB152" i="4"/>
  <c r="BW152" i="4"/>
  <c r="E152" i="4"/>
  <c r="D152" i="4"/>
  <c r="C152" i="4"/>
  <c r="B142" i="4"/>
  <c r="B141" i="4"/>
  <c r="B140" i="4"/>
  <c r="B139" i="4"/>
  <c r="B138" i="4"/>
  <c r="B137" i="4"/>
  <c r="B136" i="4"/>
  <c r="B135" i="4"/>
  <c r="AR130" i="4"/>
  <c r="AQ130" i="4"/>
  <c r="AP130" i="4"/>
  <c r="AO130" i="4"/>
  <c r="AN130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D130" i="4" s="1"/>
  <c r="E130" i="4"/>
  <c r="CI129" i="4"/>
  <c r="BZ129" i="4"/>
  <c r="BX129" i="4"/>
  <c r="E129" i="4"/>
  <c r="D129" i="4"/>
  <c r="C129" i="4" s="1"/>
  <c r="BY128" i="4"/>
  <c r="E128" i="4"/>
  <c r="D128" i="4"/>
  <c r="C128" i="4" s="1"/>
  <c r="CJ127" i="4"/>
  <c r="E127" i="4"/>
  <c r="D127" i="4"/>
  <c r="C127" i="4"/>
  <c r="B122" i="4"/>
  <c r="D118" i="4"/>
  <c r="C118" i="4"/>
  <c r="B118" i="4"/>
  <c r="D117" i="4"/>
  <c r="B117" i="4" s="1"/>
  <c r="C117" i="4"/>
  <c r="D116" i="4"/>
  <c r="C116" i="4"/>
  <c r="B116" i="4" s="1"/>
  <c r="D108" i="4"/>
  <c r="C108" i="4"/>
  <c r="CG107" i="4"/>
  <c r="D107" i="4"/>
  <c r="C107" i="4"/>
  <c r="B107" i="4" s="1"/>
  <c r="D106" i="4"/>
  <c r="C106" i="4"/>
  <c r="F101" i="4"/>
  <c r="E101" i="4"/>
  <c r="D101" i="4"/>
  <c r="C101" i="4"/>
  <c r="B101" i="4"/>
  <c r="E76" i="4"/>
  <c r="C76" i="4" s="1"/>
  <c r="D76" i="4"/>
  <c r="E75" i="4"/>
  <c r="C75" i="4" s="1"/>
  <c r="D75" i="4"/>
  <c r="BW74" i="4"/>
  <c r="E74" i="4"/>
  <c r="D74" i="4"/>
  <c r="C74" i="4"/>
  <c r="E73" i="4"/>
  <c r="D73" i="4"/>
  <c r="C73" i="4"/>
  <c r="CG72" i="4"/>
  <c r="E72" i="4"/>
  <c r="C72" i="4" s="1"/>
  <c r="D72" i="4"/>
  <c r="CG71" i="4"/>
  <c r="CF71" i="4"/>
  <c r="E71" i="4"/>
  <c r="C71" i="4" s="1"/>
  <c r="D71" i="4"/>
  <c r="BW70" i="4"/>
  <c r="E70" i="4"/>
  <c r="D70" i="4"/>
  <c r="C70" i="4"/>
  <c r="BW69" i="4"/>
  <c r="E69" i="4"/>
  <c r="D69" i="4"/>
  <c r="C69" i="4"/>
  <c r="E68" i="4"/>
  <c r="C68" i="4" s="1"/>
  <c r="D68" i="4"/>
  <c r="E67" i="4"/>
  <c r="C67" i="4" s="1"/>
  <c r="D67" i="4"/>
  <c r="BW66" i="4"/>
  <c r="E66" i="4"/>
  <c r="D66" i="4"/>
  <c r="C66" i="4"/>
  <c r="E65" i="4"/>
  <c r="D65" i="4"/>
  <c r="C65" i="4"/>
  <c r="CG64" i="4"/>
  <c r="E64" i="4"/>
  <c r="C64" i="4" s="1"/>
  <c r="D64" i="4"/>
  <c r="CG63" i="4"/>
  <c r="CF63" i="4"/>
  <c r="E63" i="4"/>
  <c r="C63" i="4" s="1"/>
  <c r="D63" i="4"/>
  <c r="BW62" i="4"/>
  <c r="E62" i="4"/>
  <c r="D62" i="4"/>
  <c r="C62" i="4"/>
  <c r="BW61" i="4"/>
  <c r="E61" i="4"/>
  <c r="D61" i="4"/>
  <c r="C61" i="4"/>
  <c r="E60" i="4"/>
  <c r="C60" i="4" s="1"/>
  <c r="D60" i="4"/>
  <c r="E59" i="4"/>
  <c r="C59" i="4" s="1"/>
  <c r="D59" i="4"/>
  <c r="BW58" i="4"/>
  <c r="E58" i="4"/>
  <c r="D58" i="4"/>
  <c r="C58" i="4"/>
  <c r="E57" i="4"/>
  <c r="D57" i="4"/>
  <c r="C57" i="4"/>
  <c r="CG56" i="4"/>
  <c r="E56" i="4"/>
  <c r="C56" i="4" s="1"/>
  <c r="D56" i="4"/>
  <c r="CG55" i="4"/>
  <c r="CF55" i="4"/>
  <c r="E55" i="4"/>
  <c r="C55" i="4" s="1"/>
  <c r="D55" i="4"/>
  <c r="CG50" i="4"/>
  <c r="BY50" i="4"/>
  <c r="E50" i="4"/>
  <c r="D50" i="4"/>
  <c r="C50" i="4" s="1"/>
  <c r="CF49" i="4"/>
  <c r="BY49" i="4"/>
  <c r="E49" i="4"/>
  <c r="C49" i="4" s="1"/>
  <c r="D49" i="4"/>
  <c r="M38" i="4"/>
  <c r="L38" i="4"/>
  <c r="K38" i="4"/>
  <c r="J38" i="4"/>
  <c r="I38" i="4"/>
  <c r="H38" i="4"/>
  <c r="G38" i="4"/>
  <c r="F38" i="4"/>
  <c r="D38" i="4"/>
  <c r="C38" i="4"/>
  <c r="E37" i="4"/>
  <c r="E38" i="4" s="1"/>
  <c r="B37" i="4"/>
  <c r="E36" i="4"/>
  <c r="B36" i="4"/>
  <c r="B38" i="4" s="1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D32" i="4"/>
  <c r="C32" i="4"/>
  <c r="CJ31" i="4"/>
  <c r="CA31" i="4"/>
  <c r="BW31" i="4"/>
  <c r="G31" i="4"/>
  <c r="F31" i="4"/>
  <c r="E31" i="4" s="1"/>
  <c r="B31" i="4"/>
  <c r="CK30" i="4"/>
  <c r="BY30" i="4"/>
  <c r="BX30" i="4"/>
  <c r="G30" i="4"/>
  <c r="G32" i="4" s="1"/>
  <c r="F30" i="4"/>
  <c r="E30" i="4" s="1"/>
  <c r="B30" i="4"/>
  <c r="B32" i="4" s="1"/>
  <c r="CM26" i="4"/>
  <c r="CI26" i="4"/>
  <c r="CD26" i="4"/>
  <c r="CC26" i="4"/>
  <c r="BW26" i="4"/>
  <c r="E26" i="4"/>
  <c r="CL26" i="4" s="1"/>
  <c r="D26" i="4"/>
  <c r="C26" i="4"/>
  <c r="CD25" i="4"/>
  <c r="E25" i="4"/>
  <c r="CL25" i="4" s="1"/>
  <c r="D25" i="4"/>
  <c r="CM25" i="4" s="1"/>
  <c r="CM24" i="4"/>
  <c r="CL24" i="4"/>
  <c r="CD24" i="4"/>
  <c r="CC24" i="4"/>
  <c r="BX24" i="4"/>
  <c r="E24" i="4"/>
  <c r="D24" i="4"/>
  <c r="C24" i="4" s="1"/>
  <c r="CM23" i="4"/>
  <c r="CL23" i="4"/>
  <c r="E23" i="4"/>
  <c r="CC23" i="4" s="1"/>
  <c r="D23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D22" i="4" s="1"/>
  <c r="E22" i="4"/>
  <c r="CM21" i="4"/>
  <c r="CD21" i="4"/>
  <c r="E21" i="4"/>
  <c r="CC21" i="4" s="1"/>
  <c r="D21" i="4"/>
  <c r="CM20" i="4"/>
  <c r="CD20" i="4"/>
  <c r="E20" i="4"/>
  <c r="CC20" i="4" s="1"/>
  <c r="D20" i="4"/>
  <c r="CM19" i="4"/>
  <c r="CD19" i="4"/>
  <c r="E19" i="4"/>
  <c r="D19" i="4"/>
  <c r="CM18" i="4"/>
  <c r="CL18" i="4"/>
  <c r="CD18" i="4"/>
  <c r="E18" i="4"/>
  <c r="D18" i="4"/>
  <c r="CM17" i="4"/>
  <c r="CD17" i="4"/>
  <c r="E17" i="4"/>
  <c r="D17" i="4"/>
  <c r="CM16" i="4"/>
  <c r="CD16" i="4"/>
  <c r="E16" i="4"/>
  <c r="D16" i="4"/>
  <c r="CM15" i="4"/>
  <c r="CL15" i="4"/>
  <c r="CD15" i="4"/>
  <c r="E15" i="4"/>
  <c r="D15" i="4"/>
  <c r="CM14" i="4"/>
  <c r="CL14" i="4"/>
  <c r="CD14" i="4"/>
  <c r="E14" i="4"/>
  <c r="D14" i="4"/>
  <c r="CM13" i="4"/>
  <c r="CD13" i="4"/>
  <c r="E13" i="4"/>
  <c r="D13" i="4"/>
  <c r="CM12" i="4"/>
  <c r="CD12" i="4"/>
  <c r="E12" i="4"/>
  <c r="D12" i="4"/>
  <c r="A5" i="4"/>
  <c r="A4" i="4"/>
  <c r="A3" i="4"/>
  <c r="A2" i="4"/>
  <c r="B197" i="6" l="1"/>
  <c r="Y157" i="6"/>
  <c r="AV20" i="6"/>
  <c r="Y158" i="6"/>
  <c r="Y153" i="6"/>
  <c r="AV21" i="6"/>
  <c r="Y156" i="6"/>
  <c r="Y160" i="6"/>
  <c r="Y152" i="6"/>
  <c r="AV12" i="6"/>
  <c r="AV13" i="6"/>
  <c r="AV16" i="6"/>
  <c r="BW73" i="5"/>
  <c r="AN73" i="5" s="1"/>
  <c r="CG73" i="5"/>
  <c r="CF73" i="5"/>
  <c r="BX73" i="5"/>
  <c r="BW76" i="5"/>
  <c r="AN76" i="5" s="1"/>
  <c r="BX76" i="5"/>
  <c r="CG76" i="5"/>
  <c r="CF76" i="5"/>
  <c r="BW60" i="5"/>
  <c r="AN60" i="5" s="1"/>
  <c r="BX60" i="5"/>
  <c r="CF60" i="5"/>
  <c r="CG60" i="5"/>
  <c r="Y158" i="5"/>
  <c r="AV12" i="5"/>
  <c r="BW63" i="5"/>
  <c r="AN63" i="5" s="1"/>
  <c r="CG63" i="5"/>
  <c r="CF63" i="5"/>
  <c r="BX63" i="5"/>
  <c r="CJ18" i="5"/>
  <c r="CF18" i="5"/>
  <c r="CA18" i="5"/>
  <c r="BW18" i="5"/>
  <c r="CK18" i="5"/>
  <c r="BY18" i="5"/>
  <c r="CB18" i="5"/>
  <c r="BZ18" i="5"/>
  <c r="CI18" i="5"/>
  <c r="BX18" i="5"/>
  <c r="CH18" i="5"/>
  <c r="CG18" i="5"/>
  <c r="AV16" i="5"/>
  <c r="CJ157" i="5"/>
  <c r="CF157" i="5"/>
  <c r="BZ157" i="5"/>
  <c r="BX157" i="5"/>
  <c r="CI157" i="5"/>
  <c r="BW157" i="5"/>
  <c r="CH157" i="5"/>
  <c r="CG157" i="5"/>
  <c r="CA157" i="5"/>
  <c r="BY157" i="5"/>
  <c r="BW66" i="5"/>
  <c r="BX66" i="5"/>
  <c r="CG66" i="5"/>
  <c r="CF66" i="5"/>
  <c r="Y160" i="5"/>
  <c r="AO50" i="5"/>
  <c r="CJ23" i="5"/>
  <c r="CF23" i="5"/>
  <c r="CI23" i="5"/>
  <c r="BZ23" i="5"/>
  <c r="BX23" i="5"/>
  <c r="CK23" i="5"/>
  <c r="CB23" i="5"/>
  <c r="BW23" i="5"/>
  <c r="CH23" i="5"/>
  <c r="CA23" i="5"/>
  <c r="CG23" i="5"/>
  <c r="BY23" i="5"/>
  <c r="AV31" i="5"/>
  <c r="BW72" i="5"/>
  <c r="AN72" i="5" s="1"/>
  <c r="BX72" i="5"/>
  <c r="CG72" i="5"/>
  <c r="CF72" i="5"/>
  <c r="BW64" i="5"/>
  <c r="AN64" i="5" s="1"/>
  <c r="BX64" i="5"/>
  <c r="CG64" i="5"/>
  <c r="CF64" i="5"/>
  <c r="BW56" i="5"/>
  <c r="AN56" i="5" s="1"/>
  <c r="BX56" i="5"/>
  <c r="CF56" i="5"/>
  <c r="CG56" i="5"/>
  <c r="CJ15" i="5"/>
  <c r="CF15" i="5"/>
  <c r="CA15" i="5"/>
  <c r="BW15" i="5"/>
  <c r="CG15" i="5"/>
  <c r="BZ15" i="5"/>
  <c r="BX15" i="5"/>
  <c r="CH15" i="5"/>
  <c r="CK15" i="5"/>
  <c r="BY15" i="5"/>
  <c r="CI15" i="5"/>
  <c r="CB15" i="5"/>
  <c r="AV20" i="5"/>
  <c r="BW65" i="5"/>
  <c r="AN65" i="5" s="1"/>
  <c r="CG65" i="5"/>
  <c r="CF65" i="5"/>
  <c r="BX65" i="5"/>
  <c r="BW57" i="5"/>
  <c r="AN57" i="5" s="1"/>
  <c r="CG57" i="5"/>
  <c r="CF57" i="5"/>
  <c r="BX57" i="5"/>
  <c r="CG108" i="5"/>
  <c r="BX108" i="5"/>
  <c r="BW108" i="5"/>
  <c r="Q108" i="5" s="1"/>
  <c r="CF108" i="5"/>
  <c r="CJ14" i="5"/>
  <c r="CF14" i="5"/>
  <c r="B197" i="5" s="1"/>
  <c r="CA14" i="5"/>
  <c r="BW14" i="5"/>
  <c r="CK14" i="5"/>
  <c r="BY14" i="5"/>
  <c r="CB14" i="5"/>
  <c r="BZ14" i="5"/>
  <c r="CI14" i="5"/>
  <c r="BX14" i="5"/>
  <c r="CH14" i="5"/>
  <c r="CG14" i="5"/>
  <c r="CJ24" i="5"/>
  <c r="CF24" i="5"/>
  <c r="CA24" i="5"/>
  <c r="BW24" i="5"/>
  <c r="CI24" i="5"/>
  <c r="BZ24" i="5"/>
  <c r="CH24" i="5"/>
  <c r="BY24" i="5"/>
  <c r="CG24" i="5"/>
  <c r="BX24" i="5"/>
  <c r="CK24" i="5"/>
  <c r="CB24" i="5"/>
  <c r="BW68" i="5"/>
  <c r="BX68" i="5"/>
  <c r="CG68" i="5"/>
  <c r="CF68" i="5"/>
  <c r="CG49" i="5"/>
  <c r="BW49" i="5"/>
  <c r="CF49" i="5"/>
  <c r="BY49" i="5"/>
  <c r="CH49" i="5"/>
  <c r="BX49" i="5"/>
  <c r="CJ19" i="5"/>
  <c r="CF19" i="5"/>
  <c r="CA19" i="5"/>
  <c r="BW19" i="5"/>
  <c r="CG19" i="5"/>
  <c r="BZ19" i="5"/>
  <c r="CI19" i="5"/>
  <c r="CH19" i="5"/>
  <c r="CB19" i="5"/>
  <c r="CK19" i="5"/>
  <c r="BY19" i="5"/>
  <c r="BX19" i="5"/>
  <c r="BW71" i="5"/>
  <c r="CG71" i="5"/>
  <c r="CF71" i="5"/>
  <c r="BX71" i="5"/>
  <c r="CG106" i="5"/>
  <c r="BX106" i="5"/>
  <c r="BW106" i="5"/>
  <c r="Q106" i="5" s="1"/>
  <c r="CF106" i="5"/>
  <c r="CJ26" i="5"/>
  <c r="CF26" i="5"/>
  <c r="CA26" i="5"/>
  <c r="BW26" i="5"/>
  <c r="CI26" i="5"/>
  <c r="BZ26" i="5"/>
  <c r="CH26" i="5"/>
  <c r="BY26" i="5"/>
  <c r="CK26" i="5"/>
  <c r="CB26" i="5"/>
  <c r="CG26" i="5"/>
  <c r="BX26" i="5"/>
  <c r="BW74" i="5"/>
  <c r="BX74" i="5"/>
  <c r="CG74" i="5"/>
  <c r="CF74" i="5"/>
  <c r="BW58" i="5"/>
  <c r="BX58" i="5"/>
  <c r="CF58" i="5"/>
  <c r="CG58" i="5"/>
  <c r="CJ25" i="5"/>
  <c r="CF25" i="5"/>
  <c r="CA25" i="5"/>
  <c r="BW25" i="5"/>
  <c r="CI25" i="5"/>
  <c r="BZ25" i="5"/>
  <c r="CK25" i="5"/>
  <c r="CB25" i="5"/>
  <c r="CH25" i="5"/>
  <c r="BY25" i="5"/>
  <c r="CG25" i="5"/>
  <c r="BX25" i="5"/>
  <c r="BW69" i="5"/>
  <c r="CG69" i="5"/>
  <c r="CF69" i="5"/>
  <c r="BX69" i="5"/>
  <c r="BW61" i="5"/>
  <c r="CG61" i="5"/>
  <c r="CF61" i="5"/>
  <c r="BX61" i="5"/>
  <c r="BW75" i="5"/>
  <c r="CG75" i="5"/>
  <c r="CF75" i="5"/>
  <c r="BX75" i="5"/>
  <c r="BW67" i="5"/>
  <c r="CG67" i="5"/>
  <c r="CF67" i="5"/>
  <c r="BX67" i="5"/>
  <c r="BW59" i="5"/>
  <c r="CG59" i="5"/>
  <c r="CF59" i="5"/>
  <c r="BX59" i="5"/>
  <c r="AS128" i="5"/>
  <c r="CK30" i="5"/>
  <c r="CG30" i="5"/>
  <c r="BZ30" i="5"/>
  <c r="CJ30" i="5"/>
  <c r="CF30" i="5"/>
  <c r="BY30" i="5"/>
  <c r="CI30" i="5"/>
  <c r="BX30" i="5"/>
  <c r="CB30" i="5"/>
  <c r="CA30" i="5"/>
  <c r="E32" i="5"/>
  <c r="A197" i="5" s="1"/>
  <c r="CH30" i="5"/>
  <c r="BW30" i="5"/>
  <c r="CJ153" i="5"/>
  <c r="CF153" i="5"/>
  <c r="BZ153" i="5"/>
  <c r="BX153" i="5"/>
  <c r="CI153" i="5"/>
  <c r="BW153" i="5"/>
  <c r="Y153" i="5" s="1"/>
  <c r="CA153" i="5"/>
  <c r="CG153" i="5"/>
  <c r="BY153" i="5"/>
  <c r="CH153" i="5"/>
  <c r="AV13" i="5"/>
  <c r="BW70" i="5"/>
  <c r="BX70" i="5"/>
  <c r="CG70" i="5"/>
  <c r="CF70" i="5"/>
  <c r="BW62" i="5"/>
  <c r="BX62" i="5"/>
  <c r="CG62" i="5"/>
  <c r="CF62" i="5"/>
  <c r="BW55" i="5"/>
  <c r="AN55" i="5" s="1"/>
  <c r="CG55" i="5"/>
  <c r="CF55" i="5"/>
  <c r="BX55" i="5"/>
  <c r="AV21" i="5"/>
  <c r="CC12" i="4"/>
  <c r="C12" i="4"/>
  <c r="CC16" i="4"/>
  <c r="C16" i="4"/>
  <c r="CC13" i="4"/>
  <c r="C13" i="4"/>
  <c r="CC17" i="4"/>
  <c r="C17" i="4"/>
  <c r="BX69" i="4"/>
  <c r="CG69" i="4"/>
  <c r="CF69" i="4"/>
  <c r="CL12" i="4"/>
  <c r="CC14" i="4"/>
  <c r="C14" i="4"/>
  <c r="CL16" i="4"/>
  <c r="CC18" i="4"/>
  <c r="C18" i="4"/>
  <c r="BX61" i="4"/>
  <c r="AN61" i="4" s="1"/>
  <c r="CG61" i="4"/>
  <c r="CF61" i="4"/>
  <c r="CL13" i="4"/>
  <c r="CC15" i="4"/>
  <c r="C15" i="4"/>
  <c r="CL17" i="4"/>
  <c r="CC19" i="4"/>
  <c r="C19" i="4"/>
  <c r="CL19" i="4"/>
  <c r="C22" i="4"/>
  <c r="AN69" i="4"/>
  <c r="CL20" i="4"/>
  <c r="CL21" i="4"/>
  <c r="BX59" i="4"/>
  <c r="BW59" i="4"/>
  <c r="BX60" i="4"/>
  <c r="CF60" i="4"/>
  <c r="BW60" i="4"/>
  <c r="AN60" i="4" s="1"/>
  <c r="BX62" i="4"/>
  <c r="AN62" i="4" s="1"/>
  <c r="CG62" i="4"/>
  <c r="CF62" i="4"/>
  <c r="BX67" i="4"/>
  <c r="BW67" i="4"/>
  <c r="BX68" i="4"/>
  <c r="CF68" i="4"/>
  <c r="BW68" i="4"/>
  <c r="AN68" i="4" s="1"/>
  <c r="BX70" i="4"/>
  <c r="AN70" i="4" s="1"/>
  <c r="CG70" i="4"/>
  <c r="CF70" i="4"/>
  <c r="BX75" i="4"/>
  <c r="BW75" i="4"/>
  <c r="BX76" i="4"/>
  <c r="CF76" i="4"/>
  <c r="BW76" i="4"/>
  <c r="AN76" i="4" s="1"/>
  <c r="BW107" i="4"/>
  <c r="Q107" i="4" s="1"/>
  <c r="BX107" i="4"/>
  <c r="CG127" i="4"/>
  <c r="BY127" i="4"/>
  <c r="CI127" i="4"/>
  <c r="BZ127" i="4"/>
  <c r="CH127" i="4"/>
  <c r="BX127" i="4"/>
  <c r="BW127" i="4"/>
  <c r="CI128" i="4"/>
  <c r="CA128" i="4"/>
  <c r="BW128" i="4"/>
  <c r="AS128" i="4" s="1"/>
  <c r="CF128" i="4"/>
  <c r="CJ128" i="4"/>
  <c r="BZ128" i="4"/>
  <c r="CG128" i="4"/>
  <c r="CI152" i="4"/>
  <c r="BY152" i="4"/>
  <c r="CH152" i="4"/>
  <c r="CA152" i="4"/>
  <c r="CG152" i="4"/>
  <c r="BZ152" i="4"/>
  <c r="BX152" i="4"/>
  <c r="Y152" i="4" s="1"/>
  <c r="CI154" i="4"/>
  <c r="BY154" i="4"/>
  <c r="CH154" i="4"/>
  <c r="CA154" i="4"/>
  <c r="CG154" i="4"/>
  <c r="BZ154" i="4"/>
  <c r="BX154" i="4"/>
  <c r="Y154" i="4" s="1"/>
  <c r="CK24" i="4"/>
  <c r="CG24" i="4"/>
  <c r="CB24" i="4"/>
  <c r="CJ24" i="4"/>
  <c r="CF24" i="4"/>
  <c r="CA24" i="4"/>
  <c r="BW24" i="4"/>
  <c r="AV24" i="4" s="1"/>
  <c r="BY24" i="4"/>
  <c r="CH24" i="4"/>
  <c r="E32" i="4"/>
  <c r="CH30" i="4"/>
  <c r="CA30" i="4"/>
  <c r="BW30" i="4"/>
  <c r="CJ30" i="4"/>
  <c r="CB30" i="4"/>
  <c r="CI30" i="4"/>
  <c r="BZ30" i="4"/>
  <c r="CF30" i="4"/>
  <c r="CK31" i="4"/>
  <c r="CG31" i="4"/>
  <c r="BZ31" i="4"/>
  <c r="CH31" i="4"/>
  <c r="BY31" i="4"/>
  <c r="CF31" i="4"/>
  <c r="BX31" i="4"/>
  <c r="AV31" i="4" s="1"/>
  <c r="CB31" i="4"/>
  <c r="CF50" i="4"/>
  <c r="BX50" i="4"/>
  <c r="CH50" i="4"/>
  <c r="BW50" i="4"/>
  <c r="AO50" i="4" s="1"/>
  <c r="BX57" i="4"/>
  <c r="CG57" i="4"/>
  <c r="CF57" i="4"/>
  <c r="BW57" i="4"/>
  <c r="AN57" i="4" s="1"/>
  <c r="CF59" i="4"/>
  <c r="BX65" i="4"/>
  <c r="CG65" i="4"/>
  <c r="CF65" i="4"/>
  <c r="BW65" i="4"/>
  <c r="AN66" i="4"/>
  <c r="CF67" i="4"/>
  <c r="BX73" i="4"/>
  <c r="CG73" i="4"/>
  <c r="CF73" i="4"/>
  <c r="BW73" i="4"/>
  <c r="AN73" i="4" s="1"/>
  <c r="CF75" i="4"/>
  <c r="CA127" i="4"/>
  <c r="CH128" i="4"/>
  <c r="C130" i="4"/>
  <c r="CC152" i="4"/>
  <c r="D155" i="4"/>
  <c r="CL152" i="4"/>
  <c r="CC154" i="4"/>
  <c r="CL154" i="4"/>
  <c r="CI156" i="4"/>
  <c r="BY156" i="4"/>
  <c r="Y156" i="4" s="1"/>
  <c r="CH156" i="4"/>
  <c r="CA156" i="4"/>
  <c r="CG156" i="4"/>
  <c r="BZ156" i="4"/>
  <c r="BX156" i="4"/>
  <c r="CI160" i="4"/>
  <c r="BY160" i="4"/>
  <c r="Y160" i="4" s="1"/>
  <c r="CH160" i="4"/>
  <c r="CA160" i="4"/>
  <c r="CG160" i="4"/>
  <c r="BZ160" i="4"/>
  <c r="CF160" i="4"/>
  <c r="BX160" i="4"/>
  <c r="C20" i="4"/>
  <c r="C21" i="4"/>
  <c r="C23" i="4"/>
  <c r="CD23" i="4"/>
  <c r="BZ24" i="4"/>
  <c r="CI24" i="4"/>
  <c r="CC25" i="4"/>
  <c r="CK26" i="4"/>
  <c r="CG26" i="4"/>
  <c r="CB26" i="4"/>
  <c r="BX26" i="4"/>
  <c r="CH26" i="4"/>
  <c r="CA26" i="4"/>
  <c r="AV26" i="4" s="1"/>
  <c r="CF26" i="4"/>
  <c r="BZ26" i="4"/>
  <c r="BY26" i="4"/>
  <c r="CJ26" i="4"/>
  <c r="CG30" i="4"/>
  <c r="CI31" i="4"/>
  <c r="F32" i="4"/>
  <c r="CH49" i="4"/>
  <c r="BX49" i="4"/>
  <c r="BW49" i="4"/>
  <c r="CG49" i="4"/>
  <c r="BX55" i="4"/>
  <c r="BW55" i="4"/>
  <c r="AN55" i="4" s="1"/>
  <c r="BX56" i="4"/>
  <c r="CF56" i="4"/>
  <c r="BW56" i="4"/>
  <c r="AN56" i="4" s="1"/>
  <c r="BX58" i="4"/>
  <c r="AN58" i="4" s="1"/>
  <c r="CG58" i="4"/>
  <c r="CF58" i="4"/>
  <c r="CG59" i="4"/>
  <c r="CG60" i="4"/>
  <c r="BX63" i="4"/>
  <c r="BW63" i="4"/>
  <c r="BX64" i="4"/>
  <c r="CF64" i="4"/>
  <c r="BW64" i="4"/>
  <c r="BX66" i="4"/>
  <c r="CG66" i="4"/>
  <c r="CF66" i="4"/>
  <c r="CG67" i="4"/>
  <c r="CG68" i="4"/>
  <c r="BX71" i="4"/>
  <c r="BW71" i="4"/>
  <c r="AN71" i="4" s="1"/>
  <c r="BX72" i="4"/>
  <c r="CF72" i="4"/>
  <c r="BW72" i="4"/>
  <c r="AN72" i="4" s="1"/>
  <c r="BX74" i="4"/>
  <c r="AN74" i="4" s="1"/>
  <c r="CG74" i="4"/>
  <c r="CF74" i="4"/>
  <c r="CG75" i="4"/>
  <c r="CG76" i="4"/>
  <c r="CF107" i="4"/>
  <c r="CF127" i="4"/>
  <c r="BX128" i="4"/>
  <c r="CG129" i="4"/>
  <c r="BY129" i="4"/>
  <c r="CF129" i="4"/>
  <c r="BW129" i="4"/>
  <c r="AS129" i="4" s="1"/>
  <c r="CJ129" i="4"/>
  <c r="CA129" i="4"/>
  <c r="CH129" i="4"/>
  <c r="CF152" i="4"/>
  <c r="CF154" i="4"/>
  <c r="CC156" i="4"/>
  <c r="CL156" i="4"/>
  <c r="CI158" i="4"/>
  <c r="BY158" i="4"/>
  <c r="CH158" i="4"/>
  <c r="CA158" i="4"/>
  <c r="CG158" i="4"/>
  <c r="BZ158" i="4"/>
  <c r="CF158" i="4"/>
  <c r="BX158" i="4"/>
  <c r="Y158" i="4" s="1"/>
  <c r="C159" i="4"/>
  <c r="CJ160" i="4"/>
  <c r="CJ154" i="4"/>
  <c r="CK157" i="4"/>
  <c r="CB157" i="4"/>
  <c r="C25" i="4"/>
  <c r="B106" i="4"/>
  <c r="B108" i="4"/>
  <c r="CL158" i="4"/>
  <c r="CL160" i="4"/>
  <c r="C153" i="4"/>
  <c r="CL153" i="4"/>
  <c r="C157" i="4"/>
  <c r="CL157" i="4"/>
  <c r="CK160" i="2"/>
  <c r="CB160" i="2"/>
  <c r="E160" i="2"/>
  <c r="D160" i="2"/>
  <c r="C160" i="2" s="1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D159" i="2" s="1"/>
  <c r="C159" i="2" s="1"/>
  <c r="E159" i="2"/>
  <c r="CK158" i="2"/>
  <c r="CH158" i="2"/>
  <c r="CG158" i="2"/>
  <c r="CB158" i="2"/>
  <c r="BW158" i="2"/>
  <c r="E158" i="2"/>
  <c r="D158" i="2"/>
  <c r="CC158" i="2" s="1"/>
  <c r="C158" i="2"/>
  <c r="CC157" i="2"/>
  <c r="E157" i="2"/>
  <c r="D157" i="2"/>
  <c r="CL157" i="2" s="1"/>
  <c r="CK156" i="2"/>
  <c r="CB156" i="2"/>
  <c r="E156" i="2"/>
  <c r="D156" i="2"/>
  <c r="CC156" i="2" s="1"/>
  <c r="C156" i="2"/>
  <c r="CH156" i="2" s="1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CL154" i="2"/>
  <c r="CK154" i="2"/>
  <c r="CG154" i="2"/>
  <c r="CB154" i="2"/>
  <c r="BW154" i="2"/>
  <c r="E154" i="2"/>
  <c r="D154" i="2"/>
  <c r="CC154" i="2" s="1"/>
  <c r="C154" i="2"/>
  <c r="CA154" i="2" s="1"/>
  <c r="CC153" i="2"/>
  <c r="E153" i="2"/>
  <c r="D153" i="2"/>
  <c r="CL153" i="2" s="1"/>
  <c r="CL152" i="2"/>
  <c r="CK152" i="2"/>
  <c r="CB152" i="2"/>
  <c r="E152" i="2"/>
  <c r="D152" i="2"/>
  <c r="B142" i="2"/>
  <c r="B141" i="2"/>
  <c r="B140" i="2"/>
  <c r="B139" i="2"/>
  <c r="B138" i="2"/>
  <c r="B137" i="2"/>
  <c r="B136" i="2"/>
  <c r="B135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D130" i="2" s="1"/>
  <c r="C130" i="2" s="1"/>
  <c r="E130" i="2"/>
  <c r="CJ129" i="2"/>
  <c r="CI129" i="2"/>
  <c r="E129" i="2"/>
  <c r="D129" i="2"/>
  <c r="C129" i="2"/>
  <c r="CH128" i="2"/>
  <c r="BY128" i="2"/>
  <c r="E128" i="2"/>
  <c r="C128" i="2" s="1"/>
  <c r="D128" i="2"/>
  <c r="CJ127" i="2"/>
  <c r="CI127" i="2"/>
  <c r="E127" i="2"/>
  <c r="D127" i="2"/>
  <c r="C127" i="2"/>
  <c r="B122" i="2"/>
  <c r="D118" i="2"/>
  <c r="C118" i="2"/>
  <c r="B118" i="2"/>
  <c r="D117" i="2"/>
  <c r="C117" i="2"/>
  <c r="B117" i="2"/>
  <c r="D116" i="2"/>
  <c r="B116" i="2" s="1"/>
  <c r="C116" i="2"/>
  <c r="D108" i="2"/>
  <c r="B108" i="2" s="1"/>
  <c r="C108" i="2"/>
  <c r="CG107" i="2"/>
  <c r="CF107" i="2"/>
  <c r="D107" i="2"/>
  <c r="B107" i="2" s="1"/>
  <c r="C107" i="2"/>
  <c r="CG106" i="2"/>
  <c r="CF106" i="2"/>
  <c r="D106" i="2"/>
  <c r="B106" i="2" s="1"/>
  <c r="C106" i="2"/>
  <c r="F101" i="2"/>
  <c r="E101" i="2"/>
  <c r="D101" i="2"/>
  <c r="C101" i="2"/>
  <c r="B101" i="2"/>
  <c r="E76" i="2"/>
  <c r="D76" i="2"/>
  <c r="C76" i="2"/>
  <c r="CG76" i="2" s="1"/>
  <c r="E75" i="2"/>
  <c r="D75" i="2"/>
  <c r="C75" i="2"/>
  <c r="BW75" i="2" s="1"/>
  <c r="E74" i="2"/>
  <c r="D74" i="2"/>
  <c r="C74" i="2"/>
  <c r="CG74" i="2" s="1"/>
  <c r="E73" i="2"/>
  <c r="D73" i="2"/>
  <c r="C73" i="2"/>
  <c r="E72" i="2"/>
  <c r="D72" i="2"/>
  <c r="C72" i="2"/>
  <c r="CG72" i="2" s="1"/>
  <c r="BW71" i="2"/>
  <c r="E71" i="2"/>
  <c r="D71" i="2"/>
  <c r="C71" i="2"/>
  <c r="E70" i="2"/>
  <c r="D70" i="2"/>
  <c r="C70" i="2"/>
  <c r="CG70" i="2" s="1"/>
  <c r="BW69" i="2"/>
  <c r="E69" i="2"/>
  <c r="D69" i="2"/>
  <c r="C69" i="2"/>
  <c r="E68" i="2"/>
  <c r="D68" i="2"/>
  <c r="C68" i="2"/>
  <c r="CG68" i="2" s="1"/>
  <c r="E67" i="2"/>
  <c r="D67" i="2"/>
  <c r="C67" i="2"/>
  <c r="E66" i="2"/>
  <c r="D66" i="2"/>
  <c r="C66" i="2"/>
  <c r="CG66" i="2" s="1"/>
  <c r="E65" i="2"/>
  <c r="D65" i="2"/>
  <c r="C65" i="2"/>
  <c r="E64" i="2"/>
  <c r="D64" i="2"/>
  <c r="C64" i="2"/>
  <c r="CG64" i="2" s="1"/>
  <c r="BW63" i="2"/>
  <c r="E63" i="2"/>
  <c r="D63" i="2"/>
  <c r="C63" i="2"/>
  <c r="E62" i="2"/>
  <c r="D62" i="2"/>
  <c r="C62" i="2"/>
  <c r="CG62" i="2" s="1"/>
  <c r="BW61" i="2"/>
  <c r="E61" i="2"/>
  <c r="D61" i="2"/>
  <c r="C61" i="2"/>
  <c r="E60" i="2"/>
  <c r="D60" i="2"/>
  <c r="C60" i="2"/>
  <c r="CG60" i="2" s="1"/>
  <c r="E59" i="2"/>
  <c r="D59" i="2"/>
  <c r="C59" i="2"/>
  <c r="E58" i="2"/>
  <c r="D58" i="2"/>
  <c r="C58" i="2"/>
  <c r="CG58" i="2" s="1"/>
  <c r="E57" i="2"/>
  <c r="D57" i="2"/>
  <c r="C57" i="2"/>
  <c r="E56" i="2"/>
  <c r="D56" i="2"/>
  <c r="C56" i="2"/>
  <c r="CG56" i="2" s="1"/>
  <c r="BW55" i="2"/>
  <c r="E55" i="2"/>
  <c r="D55" i="2"/>
  <c r="C55" i="2"/>
  <c r="E50" i="2"/>
  <c r="D50" i="2"/>
  <c r="BW49" i="2"/>
  <c r="E49" i="2"/>
  <c r="D49" i="2"/>
  <c r="C49" i="2"/>
  <c r="M38" i="2"/>
  <c r="L38" i="2"/>
  <c r="K38" i="2"/>
  <c r="J38" i="2"/>
  <c r="I38" i="2"/>
  <c r="H38" i="2"/>
  <c r="G38" i="2"/>
  <c r="F38" i="2"/>
  <c r="D38" i="2"/>
  <c r="C38" i="2"/>
  <c r="E37" i="2"/>
  <c r="E38" i="2" s="1"/>
  <c r="B37" i="2"/>
  <c r="E36" i="2"/>
  <c r="B36" i="2"/>
  <c r="B38" i="2" s="1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D32" i="2"/>
  <c r="C32" i="2"/>
  <c r="G31" i="2"/>
  <c r="F31" i="2"/>
  <c r="E31" i="2" s="1"/>
  <c r="B31" i="2"/>
  <c r="G30" i="2"/>
  <c r="F30" i="2"/>
  <c r="B30" i="2"/>
  <c r="B32" i="2" s="1"/>
  <c r="CM26" i="2"/>
  <c r="CJ26" i="2"/>
  <c r="CD26" i="2"/>
  <c r="CA26" i="2"/>
  <c r="E26" i="2"/>
  <c r="CL26" i="2" s="1"/>
  <c r="D26" i="2"/>
  <c r="C26" i="2"/>
  <c r="CI26" i="2" s="1"/>
  <c r="CM25" i="2"/>
  <c r="CD25" i="2"/>
  <c r="CA25" i="2"/>
  <c r="E25" i="2"/>
  <c r="CL25" i="2" s="1"/>
  <c r="D25" i="2"/>
  <c r="C25" i="2"/>
  <c r="CJ25" i="2" s="1"/>
  <c r="CM24" i="2"/>
  <c r="CJ24" i="2"/>
  <c r="CD24" i="2"/>
  <c r="CA24" i="2"/>
  <c r="E24" i="2"/>
  <c r="CL24" i="2" s="1"/>
  <c r="D24" i="2"/>
  <c r="C24" i="2"/>
  <c r="CI24" i="2" s="1"/>
  <c r="CM23" i="2"/>
  <c r="CJ23" i="2"/>
  <c r="CD23" i="2"/>
  <c r="CA23" i="2"/>
  <c r="E23" i="2"/>
  <c r="CL23" i="2" s="1"/>
  <c r="D23" i="2"/>
  <c r="C23" i="2"/>
  <c r="CI23" i="2" s="1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D22" i="2" s="1"/>
  <c r="C22" i="2" s="1"/>
  <c r="G22" i="2"/>
  <c r="E22" i="2" s="1"/>
  <c r="F22" i="2"/>
  <c r="E21" i="2"/>
  <c r="CL21" i="2" s="1"/>
  <c r="D21" i="2"/>
  <c r="E20" i="2"/>
  <c r="CL20" i="2" s="1"/>
  <c r="D20" i="2"/>
  <c r="C20" i="2"/>
  <c r="CF20" i="2" s="1"/>
  <c r="CF19" i="2"/>
  <c r="BW19" i="2"/>
  <c r="E19" i="2"/>
  <c r="CL19" i="2" s="1"/>
  <c r="D19" i="2"/>
  <c r="C19" i="2"/>
  <c r="CK19" i="2" s="1"/>
  <c r="E18" i="2"/>
  <c r="CC18" i="2" s="1"/>
  <c r="D18" i="2"/>
  <c r="E17" i="2"/>
  <c r="C17" i="2" s="1"/>
  <c r="D17" i="2"/>
  <c r="CM16" i="2"/>
  <c r="CD16" i="2"/>
  <c r="E16" i="2"/>
  <c r="C16" i="2" s="1"/>
  <c r="D16" i="2"/>
  <c r="CM15" i="2"/>
  <c r="CD15" i="2"/>
  <c r="E15" i="2"/>
  <c r="C15" i="2" s="1"/>
  <c r="D15" i="2"/>
  <c r="CM14" i="2"/>
  <c r="CD14" i="2"/>
  <c r="E14" i="2"/>
  <c r="C14" i="2" s="1"/>
  <c r="D14" i="2"/>
  <c r="CM13" i="2"/>
  <c r="CD13" i="2"/>
  <c r="E13" i="2"/>
  <c r="C13" i="2" s="1"/>
  <c r="D13" i="2"/>
  <c r="CM12" i="2"/>
  <c r="CD12" i="2"/>
  <c r="E12" i="2"/>
  <c r="C12" i="2" s="1"/>
  <c r="D12" i="2"/>
  <c r="A5" i="2"/>
  <c r="A4" i="2"/>
  <c r="A3" i="2"/>
  <c r="A2" i="2"/>
  <c r="AV25" i="5" l="1"/>
  <c r="AV26" i="5"/>
  <c r="Y157" i="5"/>
  <c r="AV19" i="5"/>
  <c r="AO49" i="5"/>
  <c r="AV15" i="5"/>
  <c r="AN62" i="5"/>
  <c r="AN70" i="5"/>
  <c r="AV30" i="5"/>
  <c r="AN68" i="5"/>
  <c r="AV23" i="5"/>
  <c r="AN59" i="5"/>
  <c r="AN67" i="5"/>
  <c r="AN75" i="5"/>
  <c r="AN61" i="5"/>
  <c r="AN69" i="5"/>
  <c r="AN58" i="5"/>
  <c r="AN74" i="5"/>
  <c r="AN71" i="5"/>
  <c r="AV24" i="5"/>
  <c r="AV14" i="5"/>
  <c r="AN66" i="5"/>
  <c r="AV18" i="5"/>
  <c r="BW108" i="4"/>
  <c r="CG108" i="4"/>
  <c r="CF108" i="4"/>
  <c r="BX108" i="4"/>
  <c r="CK21" i="4"/>
  <c r="CG21" i="4"/>
  <c r="CB21" i="4"/>
  <c r="BX21" i="4"/>
  <c r="CI21" i="4"/>
  <c r="BW21" i="4"/>
  <c r="CH21" i="4"/>
  <c r="CA21" i="4"/>
  <c r="CF21" i="4"/>
  <c r="BZ21" i="4"/>
  <c r="BY21" i="4"/>
  <c r="CJ21" i="4"/>
  <c r="CK19" i="4"/>
  <c r="CG19" i="4"/>
  <c r="CB19" i="4"/>
  <c r="BX19" i="4"/>
  <c r="CI19" i="4"/>
  <c r="BW19" i="4"/>
  <c r="CH19" i="4"/>
  <c r="CA19" i="4"/>
  <c r="BY19" i="4"/>
  <c r="CF19" i="4"/>
  <c r="BZ19" i="4"/>
  <c r="CJ19" i="4"/>
  <c r="CK14" i="4"/>
  <c r="CG14" i="4"/>
  <c r="CB14" i="4"/>
  <c r="BX14" i="4"/>
  <c r="CI14" i="4"/>
  <c r="BW14" i="4"/>
  <c r="CH14" i="4"/>
  <c r="CA14" i="4"/>
  <c r="BZ14" i="4"/>
  <c r="CJ14" i="4"/>
  <c r="BY14" i="4"/>
  <c r="CF14" i="4"/>
  <c r="CK17" i="4"/>
  <c r="CG17" i="4"/>
  <c r="CB17" i="4"/>
  <c r="BX17" i="4"/>
  <c r="CI17" i="4"/>
  <c r="BW17" i="4"/>
  <c r="CH17" i="4"/>
  <c r="CA17" i="4"/>
  <c r="BZ17" i="4"/>
  <c r="CJ17" i="4"/>
  <c r="BY17" i="4"/>
  <c r="CF17" i="4"/>
  <c r="CK16" i="4"/>
  <c r="CG16" i="4"/>
  <c r="CB16" i="4"/>
  <c r="BX16" i="4"/>
  <c r="CI16" i="4"/>
  <c r="BW16" i="4"/>
  <c r="CH16" i="4"/>
  <c r="CA16" i="4"/>
  <c r="BZ16" i="4"/>
  <c r="CJ16" i="4"/>
  <c r="BY16" i="4"/>
  <c r="CF16" i="4"/>
  <c r="CG153" i="4"/>
  <c r="CA153" i="4"/>
  <c r="BW153" i="4"/>
  <c r="CF153" i="4"/>
  <c r="BY153" i="4"/>
  <c r="CJ153" i="4"/>
  <c r="BX153" i="4"/>
  <c r="CI153" i="4"/>
  <c r="CH153" i="4"/>
  <c r="BZ153" i="4"/>
  <c r="BW106" i="4"/>
  <c r="Q106" i="4" s="1"/>
  <c r="CG106" i="4"/>
  <c r="CF106" i="4"/>
  <c r="BX106" i="4"/>
  <c r="CK20" i="4"/>
  <c r="CG20" i="4"/>
  <c r="CB20" i="4"/>
  <c r="BX20" i="4"/>
  <c r="CI20" i="4"/>
  <c r="BW20" i="4"/>
  <c r="AV20" i="4" s="1"/>
  <c r="CH20" i="4"/>
  <c r="CA20" i="4"/>
  <c r="CF20" i="4"/>
  <c r="BZ20" i="4"/>
  <c r="CJ20" i="4"/>
  <c r="BY20" i="4"/>
  <c r="AV30" i="4"/>
  <c r="CK18" i="4"/>
  <c r="CG18" i="4"/>
  <c r="CB18" i="4"/>
  <c r="BX18" i="4"/>
  <c r="CI18" i="4"/>
  <c r="BW18" i="4"/>
  <c r="CH18" i="4"/>
  <c r="CA18" i="4"/>
  <c r="CJ18" i="4"/>
  <c r="BY18" i="4"/>
  <c r="CF18" i="4"/>
  <c r="BZ18" i="4"/>
  <c r="CK25" i="4"/>
  <c r="CG25" i="4"/>
  <c r="CH25" i="4"/>
  <c r="CB25" i="4"/>
  <c r="BX25" i="4"/>
  <c r="CF25" i="4"/>
  <c r="CA25" i="4"/>
  <c r="BW25" i="4"/>
  <c r="CJ25" i="4"/>
  <c r="BZ25" i="4"/>
  <c r="CI25" i="4"/>
  <c r="BY25" i="4"/>
  <c r="AN63" i="4"/>
  <c r="AN65" i="4"/>
  <c r="CK13" i="4"/>
  <c r="CG13" i="4"/>
  <c r="CB13" i="4"/>
  <c r="BX13" i="4"/>
  <c r="CI13" i="4"/>
  <c r="BW13" i="4"/>
  <c r="CH13" i="4"/>
  <c r="CA13" i="4"/>
  <c r="BZ13" i="4"/>
  <c r="CJ13" i="4"/>
  <c r="BY13" i="4"/>
  <c r="CF13" i="4"/>
  <c r="CK12" i="4"/>
  <c r="CG12" i="4"/>
  <c r="CB12" i="4"/>
  <c r="BX12" i="4"/>
  <c r="CI12" i="4"/>
  <c r="BW12" i="4"/>
  <c r="AV12" i="4" s="1"/>
  <c r="CH12" i="4"/>
  <c r="CA12" i="4"/>
  <c r="BZ12" i="4"/>
  <c r="CJ12" i="4"/>
  <c r="BY12" i="4"/>
  <c r="CF12" i="4"/>
  <c r="CG157" i="4"/>
  <c r="CA157" i="4"/>
  <c r="BW157" i="4"/>
  <c r="CF157" i="4"/>
  <c r="BY157" i="4"/>
  <c r="CJ157" i="4"/>
  <c r="BX157" i="4"/>
  <c r="CI157" i="4"/>
  <c r="CH157" i="4"/>
  <c r="BZ157" i="4"/>
  <c r="AN64" i="4"/>
  <c r="AO49" i="4"/>
  <c r="CJ23" i="4"/>
  <c r="CF23" i="4"/>
  <c r="CA23" i="4"/>
  <c r="BW23" i="4"/>
  <c r="CK23" i="4"/>
  <c r="BY23" i="4"/>
  <c r="CI23" i="4"/>
  <c r="BX23" i="4"/>
  <c r="CH23" i="4"/>
  <c r="CB23" i="4"/>
  <c r="BZ23" i="4"/>
  <c r="CG23" i="4"/>
  <c r="C155" i="4"/>
  <c r="A197" i="4" s="1"/>
  <c r="AS127" i="4"/>
  <c r="AN75" i="4"/>
  <c r="AN67" i="4"/>
  <c r="AN59" i="4"/>
  <c r="CK15" i="4"/>
  <c r="CG15" i="4"/>
  <c r="CB15" i="4"/>
  <c r="BX15" i="4"/>
  <c r="CI15" i="4"/>
  <c r="BW15" i="4"/>
  <c r="CH15" i="4"/>
  <c r="CA15" i="4"/>
  <c r="CF15" i="4"/>
  <c r="BZ15" i="4"/>
  <c r="CJ15" i="4"/>
  <c r="BY15" i="4"/>
  <c r="CJ160" i="2"/>
  <c r="CF160" i="2"/>
  <c r="BZ160" i="2"/>
  <c r="CI160" i="2"/>
  <c r="BY160" i="2"/>
  <c r="CG160" i="2"/>
  <c r="BW160" i="2"/>
  <c r="Y160" i="2" s="1"/>
  <c r="BX160" i="2"/>
  <c r="CA160" i="2"/>
  <c r="CH160" i="2"/>
  <c r="CJ12" i="2"/>
  <c r="CF12" i="2"/>
  <c r="CA12" i="2"/>
  <c r="BW12" i="2"/>
  <c r="CI12" i="2"/>
  <c r="BZ12" i="2"/>
  <c r="CH12" i="2"/>
  <c r="CK12" i="2"/>
  <c r="CG12" i="2"/>
  <c r="CB12" i="2"/>
  <c r="BX12" i="2"/>
  <c r="BY12" i="2"/>
  <c r="CJ13" i="2"/>
  <c r="CF13" i="2"/>
  <c r="CA13" i="2"/>
  <c r="BW13" i="2"/>
  <c r="CH13" i="2"/>
  <c r="BY13" i="2"/>
  <c r="CK13" i="2"/>
  <c r="CG13" i="2"/>
  <c r="CB13" i="2"/>
  <c r="BX13" i="2"/>
  <c r="CI13" i="2"/>
  <c r="BZ13" i="2"/>
  <c r="CJ14" i="2"/>
  <c r="CF14" i="2"/>
  <c r="CA14" i="2"/>
  <c r="BW14" i="2"/>
  <c r="CI14" i="2"/>
  <c r="BZ14" i="2"/>
  <c r="CK14" i="2"/>
  <c r="CG14" i="2"/>
  <c r="CB14" i="2"/>
  <c r="BX14" i="2"/>
  <c r="CH14" i="2"/>
  <c r="BY14" i="2"/>
  <c r="CJ15" i="2"/>
  <c r="CF15" i="2"/>
  <c r="CA15" i="2"/>
  <c r="BW15" i="2"/>
  <c r="CI15" i="2"/>
  <c r="CH15" i="2"/>
  <c r="BY15" i="2"/>
  <c r="CK15" i="2"/>
  <c r="CG15" i="2"/>
  <c r="CB15" i="2"/>
  <c r="BX15" i="2"/>
  <c r="BZ15" i="2"/>
  <c r="CJ16" i="2"/>
  <c r="CF16" i="2"/>
  <c r="CA16" i="2"/>
  <c r="BW16" i="2"/>
  <c r="BZ16" i="2"/>
  <c r="CK16" i="2"/>
  <c r="CG16" i="2"/>
  <c r="CB16" i="2"/>
  <c r="BX16" i="2"/>
  <c r="CI16" i="2"/>
  <c r="CH16" i="2"/>
  <c r="BY16" i="2"/>
  <c r="CI17" i="2"/>
  <c r="BZ17" i="2"/>
  <c r="CH17" i="2"/>
  <c r="CB17" i="2"/>
  <c r="BW17" i="2"/>
  <c r="CG17" i="2"/>
  <c r="CK17" i="2"/>
  <c r="BY17" i="2"/>
  <c r="CJ17" i="2"/>
  <c r="BX17" i="2"/>
  <c r="CA17" i="2"/>
  <c r="CF17" i="2"/>
  <c r="CC14" i="2"/>
  <c r="CL14" i="2"/>
  <c r="CC16" i="2"/>
  <c r="CL16" i="2"/>
  <c r="CM21" i="2"/>
  <c r="CD21" i="2"/>
  <c r="CH31" i="2"/>
  <c r="CA31" i="2"/>
  <c r="BW31" i="2"/>
  <c r="CK31" i="2"/>
  <c r="CG31" i="2"/>
  <c r="BZ31" i="2"/>
  <c r="CF31" i="2"/>
  <c r="CI31" i="2"/>
  <c r="BX31" i="2"/>
  <c r="CJ31" i="2"/>
  <c r="CF59" i="2"/>
  <c r="BX59" i="2"/>
  <c r="CG59" i="2"/>
  <c r="CF67" i="2"/>
  <c r="BX67" i="2"/>
  <c r="CG67" i="2"/>
  <c r="CG75" i="2"/>
  <c r="BX108" i="2"/>
  <c r="BW108" i="2"/>
  <c r="CF108" i="2"/>
  <c r="CG108" i="2"/>
  <c r="CL17" i="2"/>
  <c r="CM20" i="2"/>
  <c r="CD20" i="2"/>
  <c r="AN55" i="2"/>
  <c r="CF69" i="2"/>
  <c r="BX69" i="2"/>
  <c r="CG69" i="2"/>
  <c r="CM17" i="2"/>
  <c r="CD17" i="2"/>
  <c r="CC17" i="2"/>
  <c r="CM18" i="2"/>
  <c r="CD18" i="2"/>
  <c r="CB19" i="2"/>
  <c r="BW20" i="2"/>
  <c r="C21" i="2"/>
  <c r="BZ23" i="2"/>
  <c r="BZ24" i="2"/>
  <c r="BZ25" i="2"/>
  <c r="E30" i="2"/>
  <c r="G32" i="2"/>
  <c r="CB31" i="2"/>
  <c r="CF57" i="2"/>
  <c r="BX57" i="2"/>
  <c r="CG57" i="2"/>
  <c r="BW59" i="2"/>
  <c r="CF65" i="2"/>
  <c r="BX65" i="2"/>
  <c r="CG65" i="2"/>
  <c r="BW67" i="2"/>
  <c r="AN67" i="2" s="1"/>
  <c r="CF73" i="2"/>
  <c r="BX73" i="2"/>
  <c r="CG73" i="2"/>
  <c r="CH127" i="2"/>
  <c r="BZ127" i="2"/>
  <c r="CG127" i="2"/>
  <c r="BY127" i="2"/>
  <c r="CA127" i="2"/>
  <c r="CF127" i="2"/>
  <c r="BX127" i="2"/>
  <c r="CH129" i="2"/>
  <c r="BZ129" i="2"/>
  <c r="CG129" i="2"/>
  <c r="BY129" i="2"/>
  <c r="CA129" i="2"/>
  <c r="CF129" i="2"/>
  <c r="BX129" i="2"/>
  <c r="BW156" i="2"/>
  <c r="CC12" i="2"/>
  <c r="CL12" i="2"/>
  <c r="CC13" i="2"/>
  <c r="CL13" i="2"/>
  <c r="CC15" i="2"/>
  <c r="CL15" i="2"/>
  <c r="CL18" i="2"/>
  <c r="CH20" i="2"/>
  <c r="BY20" i="2"/>
  <c r="CI20" i="2"/>
  <c r="BZ20" i="2"/>
  <c r="BX20" i="2"/>
  <c r="CG20" i="2"/>
  <c r="AN61" i="2"/>
  <c r="AN69" i="2"/>
  <c r="CF75" i="2"/>
  <c r="BX75" i="2"/>
  <c r="AN75" i="2" s="1"/>
  <c r="CJ156" i="2"/>
  <c r="CF156" i="2"/>
  <c r="BZ156" i="2"/>
  <c r="CI156" i="2"/>
  <c r="BY156" i="2"/>
  <c r="CA156" i="2"/>
  <c r="BX156" i="2"/>
  <c r="CC160" i="2"/>
  <c r="CL160" i="2"/>
  <c r="CH19" i="2"/>
  <c r="BY19" i="2"/>
  <c r="CI19" i="2"/>
  <c r="BZ19" i="2"/>
  <c r="BX19" i="2"/>
  <c r="AV19" i="2" s="1"/>
  <c r="CG19" i="2"/>
  <c r="CA20" i="2"/>
  <c r="CJ20" i="2"/>
  <c r="AO49" i="2"/>
  <c r="CF61" i="2"/>
  <c r="BX61" i="2"/>
  <c r="CG61" i="2"/>
  <c r="AN71" i="2"/>
  <c r="C18" i="2"/>
  <c r="CM19" i="2"/>
  <c r="CD19" i="2"/>
  <c r="CA19" i="2"/>
  <c r="CJ19" i="2"/>
  <c r="CB20" i="2"/>
  <c r="CK20" i="2"/>
  <c r="CK23" i="2"/>
  <c r="CG23" i="2"/>
  <c r="CB23" i="2"/>
  <c r="BX23" i="2"/>
  <c r="CH23" i="2"/>
  <c r="BY23" i="2"/>
  <c r="BW23" i="2"/>
  <c r="CF23" i="2"/>
  <c r="CK24" i="2"/>
  <c r="CG24" i="2"/>
  <c r="CB24" i="2"/>
  <c r="BX24" i="2"/>
  <c r="CH24" i="2"/>
  <c r="BY24" i="2"/>
  <c r="BW24" i="2"/>
  <c r="CF24" i="2"/>
  <c r="CH25" i="2"/>
  <c r="CK25" i="2"/>
  <c r="CG25" i="2"/>
  <c r="CB25" i="2"/>
  <c r="BX25" i="2"/>
  <c r="CI25" i="2"/>
  <c r="BY25" i="2"/>
  <c r="BW25" i="2"/>
  <c r="AV25" i="2" s="1"/>
  <c r="CF25" i="2"/>
  <c r="BY31" i="2"/>
  <c r="BY49" i="2"/>
  <c r="CH49" i="2"/>
  <c r="BX49" i="2"/>
  <c r="CG49" i="2"/>
  <c r="CF49" i="2"/>
  <c r="CF55" i="2"/>
  <c r="BX55" i="2"/>
  <c r="CG55" i="2"/>
  <c r="BW57" i="2"/>
  <c r="CF63" i="2"/>
  <c r="BX63" i="2"/>
  <c r="AN63" i="2" s="1"/>
  <c r="CG63" i="2"/>
  <c r="BW65" i="2"/>
  <c r="CF71" i="2"/>
  <c r="BX71" i="2"/>
  <c r="CG71" i="2"/>
  <c r="BW73" i="2"/>
  <c r="BW127" i="2"/>
  <c r="AS127" i="2" s="1"/>
  <c r="BW129" i="2"/>
  <c r="CG156" i="2"/>
  <c r="CB157" i="2"/>
  <c r="CK157" i="2"/>
  <c r="C157" i="2"/>
  <c r="CJ158" i="2"/>
  <c r="CF158" i="2"/>
  <c r="BZ158" i="2"/>
  <c r="CI158" i="2"/>
  <c r="BY158" i="2"/>
  <c r="CA158" i="2"/>
  <c r="BX158" i="2"/>
  <c r="Y158" i="2" s="1"/>
  <c r="CC23" i="2"/>
  <c r="CC24" i="2"/>
  <c r="CC25" i="2"/>
  <c r="BZ26" i="2"/>
  <c r="F32" i="2"/>
  <c r="C50" i="2"/>
  <c r="BX107" i="2"/>
  <c r="BW107" i="2"/>
  <c r="Q107" i="2" s="1"/>
  <c r="CJ128" i="2"/>
  <c r="CF128" i="2"/>
  <c r="BX128" i="2"/>
  <c r="CI128" i="2"/>
  <c r="CA128" i="2"/>
  <c r="BW128" i="2"/>
  <c r="CG128" i="2"/>
  <c r="D155" i="2"/>
  <c r="CC152" i="2"/>
  <c r="CL156" i="2"/>
  <c r="CL158" i="2"/>
  <c r="CC19" i="2"/>
  <c r="CC20" i="2"/>
  <c r="CC21" i="2"/>
  <c r="CH26" i="2"/>
  <c r="BY26" i="2"/>
  <c r="CK26" i="2"/>
  <c r="CG26" i="2"/>
  <c r="CB26" i="2"/>
  <c r="BX26" i="2"/>
  <c r="BW26" i="2"/>
  <c r="CF26" i="2"/>
  <c r="CF56" i="2"/>
  <c r="BX56" i="2"/>
  <c r="BW56" i="2"/>
  <c r="CF58" i="2"/>
  <c r="BX58" i="2"/>
  <c r="BW58" i="2"/>
  <c r="AN58" i="2" s="1"/>
  <c r="CF60" i="2"/>
  <c r="BX60" i="2"/>
  <c r="BW60" i="2"/>
  <c r="AN60" i="2" s="1"/>
  <c r="CF62" i="2"/>
  <c r="BX62" i="2"/>
  <c r="BW62" i="2"/>
  <c r="CF64" i="2"/>
  <c r="BX64" i="2"/>
  <c r="BW64" i="2"/>
  <c r="CF66" i="2"/>
  <c r="BX66" i="2"/>
  <c r="BW66" i="2"/>
  <c r="AN66" i="2" s="1"/>
  <c r="CF68" i="2"/>
  <c r="BX68" i="2"/>
  <c r="BW68" i="2"/>
  <c r="AN68" i="2" s="1"/>
  <c r="CF70" i="2"/>
  <c r="BX70" i="2"/>
  <c r="BW70" i="2"/>
  <c r="CF72" i="2"/>
  <c r="BX72" i="2"/>
  <c r="BW72" i="2"/>
  <c r="CF74" i="2"/>
  <c r="BX74" i="2"/>
  <c r="BW74" i="2"/>
  <c r="AN74" i="2" s="1"/>
  <c r="CF76" i="2"/>
  <c r="BX76" i="2"/>
  <c r="BW76" i="2"/>
  <c r="AN76" i="2" s="1"/>
  <c r="BX106" i="2"/>
  <c r="BW106" i="2"/>
  <c r="BZ128" i="2"/>
  <c r="C152" i="2"/>
  <c r="CB153" i="2"/>
  <c r="CK153" i="2"/>
  <c r="C153" i="2"/>
  <c r="CJ154" i="2"/>
  <c r="CF154" i="2"/>
  <c r="BZ154" i="2"/>
  <c r="CI154" i="2"/>
  <c r="BY154" i="2"/>
  <c r="BX154" i="2"/>
  <c r="Y154" i="2" s="1"/>
  <c r="CH154" i="2"/>
  <c r="CC26" i="2"/>
  <c r="AV13" i="4" l="1"/>
  <c r="AV25" i="4"/>
  <c r="Y153" i="4"/>
  <c r="AV23" i="4"/>
  <c r="B197" i="4"/>
  <c r="AV16" i="4"/>
  <c r="AV17" i="4"/>
  <c r="AV14" i="4"/>
  <c r="AV19" i="4"/>
  <c r="AV21" i="4"/>
  <c r="AV15" i="4"/>
  <c r="Y157" i="4"/>
  <c r="AV18" i="4"/>
  <c r="Q108" i="4"/>
  <c r="CH21" i="2"/>
  <c r="BY21" i="2"/>
  <c r="CI21" i="2"/>
  <c r="BZ21" i="2"/>
  <c r="CF21" i="2"/>
  <c r="BW21" i="2"/>
  <c r="CK21" i="2"/>
  <c r="CB21" i="2"/>
  <c r="CA21" i="2"/>
  <c r="CG21" i="2"/>
  <c r="BX21" i="2"/>
  <c r="CJ21" i="2"/>
  <c r="AV16" i="2"/>
  <c r="AV15" i="2"/>
  <c r="AV13" i="2"/>
  <c r="AV12" i="2"/>
  <c r="CJ152" i="2"/>
  <c r="CF152" i="2"/>
  <c r="BZ152" i="2"/>
  <c r="C155" i="2"/>
  <c r="CI152" i="2"/>
  <c r="BY152" i="2"/>
  <c r="CH152" i="2"/>
  <c r="BX152" i="2"/>
  <c r="CA152" i="2"/>
  <c r="CG152" i="2"/>
  <c r="BW152" i="2"/>
  <c r="AN65" i="2"/>
  <c r="AV20" i="2"/>
  <c r="CH153" i="2"/>
  <c r="BX153" i="2"/>
  <c r="CG153" i="2"/>
  <c r="CA153" i="2"/>
  <c r="BW153" i="2"/>
  <c r="Y153" i="2" s="1"/>
  <c r="CF153" i="2"/>
  <c r="CI153" i="2"/>
  <c r="BZ153" i="2"/>
  <c r="CJ153" i="2"/>
  <c r="BY153" i="2"/>
  <c r="AN70" i="2"/>
  <c r="AN62" i="2"/>
  <c r="AS128" i="2"/>
  <c r="CG50" i="2"/>
  <c r="BW50" i="2"/>
  <c r="CF50" i="2"/>
  <c r="BY50" i="2"/>
  <c r="CH50" i="2"/>
  <c r="BX50" i="2"/>
  <c r="CI18" i="2"/>
  <c r="BZ18" i="2"/>
  <c r="CJ18" i="2"/>
  <c r="BX18" i="2"/>
  <c r="CH18" i="2"/>
  <c r="BW18" i="2"/>
  <c r="AV18" i="2" s="1"/>
  <c r="CG18" i="2"/>
  <c r="CA18" i="2"/>
  <c r="CK18" i="2"/>
  <c r="CF18" i="2"/>
  <c r="B197" i="2" s="1"/>
  <c r="BY18" i="2"/>
  <c r="CB18" i="2"/>
  <c r="AN59" i="2"/>
  <c r="Q108" i="2"/>
  <c r="AV31" i="2"/>
  <c r="CI30" i="2"/>
  <c r="CB30" i="2"/>
  <c r="BX30" i="2"/>
  <c r="E32" i="2"/>
  <c r="A197" i="2" s="1"/>
  <c r="CH30" i="2"/>
  <c r="CA30" i="2"/>
  <c r="BW30" i="2"/>
  <c r="CJ30" i="2"/>
  <c r="BY30" i="2"/>
  <c r="CK30" i="2"/>
  <c r="BZ30" i="2"/>
  <c r="CG30" i="2"/>
  <c r="CF30" i="2"/>
  <c r="AV14" i="2"/>
  <c r="AN73" i="2"/>
  <c r="AN57" i="2"/>
  <c r="AV24" i="2"/>
  <c r="AV23" i="2"/>
  <c r="Q106" i="2"/>
  <c r="AN72" i="2"/>
  <c r="AN64" i="2"/>
  <c r="AN56" i="2"/>
  <c r="AV26" i="2"/>
  <c r="CH157" i="2"/>
  <c r="BX157" i="2"/>
  <c r="CG157" i="2"/>
  <c r="CA157" i="2"/>
  <c r="BW157" i="2"/>
  <c r="CF157" i="2"/>
  <c r="CI157" i="2"/>
  <c r="BY157" i="2"/>
  <c r="BZ157" i="2"/>
  <c r="CJ157" i="2"/>
  <c r="AS129" i="2"/>
  <c r="Y156" i="2"/>
  <c r="AV17" i="2"/>
  <c r="AV21" i="2" l="1"/>
  <c r="AV30" i="2"/>
  <c r="Y152" i="2"/>
  <c r="Y157" i="2"/>
  <c r="AO50" i="2"/>
  <c r="CB160" i="3" l="1"/>
  <c r="E160" i="3"/>
  <c r="CK160" i="3" s="1"/>
  <c r="D160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E159" i="3" s="1"/>
  <c r="F159" i="3"/>
  <c r="D159" i="3" s="1"/>
  <c r="C159" i="3"/>
  <c r="CC158" i="3"/>
  <c r="E158" i="3"/>
  <c r="CK158" i="3" s="1"/>
  <c r="D158" i="3"/>
  <c r="C158" i="3" s="1"/>
  <c r="CK157" i="3"/>
  <c r="CB157" i="3"/>
  <c r="E157" i="3"/>
  <c r="D157" i="3"/>
  <c r="CL157" i="3" s="1"/>
  <c r="C157" i="3"/>
  <c r="CC156" i="3"/>
  <c r="E156" i="3"/>
  <c r="D156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CC154" i="3"/>
  <c r="E154" i="3"/>
  <c r="CK154" i="3" s="1"/>
  <c r="D154" i="3"/>
  <c r="CK153" i="3"/>
  <c r="CJ153" i="3"/>
  <c r="CG153" i="3"/>
  <c r="CB153" i="3"/>
  <c r="CA153" i="3"/>
  <c r="BZ153" i="3"/>
  <c r="E153" i="3"/>
  <c r="D153" i="3"/>
  <c r="CL153" i="3" s="1"/>
  <c r="C153" i="3"/>
  <c r="CB152" i="3"/>
  <c r="E152" i="3"/>
  <c r="D152" i="3"/>
  <c r="CL152" i="3" s="1"/>
  <c r="B142" i="3"/>
  <c r="B141" i="3"/>
  <c r="B140" i="3"/>
  <c r="B139" i="3"/>
  <c r="B138" i="3"/>
  <c r="B137" i="3"/>
  <c r="B136" i="3"/>
  <c r="B135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E130" i="3" s="1"/>
  <c r="F130" i="3"/>
  <c r="D130" i="3" s="1"/>
  <c r="C130" i="3"/>
  <c r="E129" i="3"/>
  <c r="D129" i="3"/>
  <c r="BW128" i="3"/>
  <c r="E128" i="3"/>
  <c r="D128" i="3"/>
  <c r="C128" i="3"/>
  <c r="CH128" i="3" s="1"/>
  <c r="E127" i="3"/>
  <c r="D127" i="3"/>
  <c r="B122" i="3"/>
  <c r="D118" i="3"/>
  <c r="C118" i="3"/>
  <c r="D117" i="3"/>
  <c r="C117" i="3"/>
  <c r="B117" i="3"/>
  <c r="D116" i="3"/>
  <c r="C116" i="3"/>
  <c r="B116" i="3"/>
  <c r="CG108" i="3"/>
  <c r="D108" i="3"/>
  <c r="C108" i="3"/>
  <c r="B108" i="3" s="1"/>
  <c r="CG107" i="3"/>
  <c r="BX107" i="3"/>
  <c r="D107" i="3"/>
  <c r="C107" i="3"/>
  <c r="B107" i="3" s="1"/>
  <c r="BW106" i="3"/>
  <c r="D106" i="3"/>
  <c r="C106" i="3"/>
  <c r="B106" i="3"/>
  <c r="F101" i="3"/>
  <c r="E101" i="3"/>
  <c r="D101" i="3"/>
  <c r="C101" i="3"/>
  <c r="B101" i="3"/>
  <c r="BW76" i="3"/>
  <c r="E76" i="3"/>
  <c r="D76" i="3"/>
  <c r="C76" i="3"/>
  <c r="E75" i="3"/>
  <c r="D75" i="3"/>
  <c r="C75" i="3" s="1"/>
  <c r="BW74" i="3"/>
  <c r="E74" i="3"/>
  <c r="D74" i="3"/>
  <c r="C74" i="3"/>
  <c r="E73" i="3"/>
  <c r="D73" i="3"/>
  <c r="C73" i="3" s="1"/>
  <c r="BW72" i="3"/>
  <c r="E72" i="3"/>
  <c r="D72" i="3"/>
  <c r="C72" i="3"/>
  <c r="E71" i="3"/>
  <c r="D71" i="3"/>
  <c r="C71" i="3" s="1"/>
  <c r="BW70" i="3"/>
  <c r="E70" i="3"/>
  <c r="D70" i="3"/>
  <c r="C70" i="3"/>
  <c r="E69" i="3"/>
  <c r="D69" i="3"/>
  <c r="C69" i="3" s="1"/>
  <c r="BW68" i="3"/>
  <c r="E68" i="3"/>
  <c r="D68" i="3"/>
  <c r="C68" i="3"/>
  <c r="E67" i="3"/>
  <c r="D67" i="3"/>
  <c r="C67" i="3" s="1"/>
  <c r="BW66" i="3"/>
  <c r="E66" i="3"/>
  <c r="D66" i="3"/>
  <c r="C66" i="3"/>
  <c r="E65" i="3"/>
  <c r="D65" i="3"/>
  <c r="C65" i="3" s="1"/>
  <c r="BW64" i="3"/>
  <c r="E64" i="3"/>
  <c r="D64" i="3"/>
  <c r="C64" i="3"/>
  <c r="E63" i="3"/>
  <c r="D63" i="3"/>
  <c r="C63" i="3" s="1"/>
  <c r="BW62" i="3"/>
  <c r="E62" i="3"/>
  <c r="D62" i="3"/>
  <c r="C62" i="3"/>
  <c r="E61" i="3"/>
  <c r="D61" i="3"/>
  <c r="C61" i="3" s="1"/>
  <c r="BW60" i="3"/>
  <c r="E60" i="3"/>
  <c r="D60" i="3"/>
  <c r="C60" i="3"/>
  <c r="E59" i="3"/>
  <c r="D59" i="3"/>
  <c r="C59" i="3" s="1"/>
  <c r="E58" i="3"/>
  <c r="D58" i="3"/>
  <c r="C58" i="3" s="1"/>
  <c r="BW57" i="3"/>
  <c r="E57" i="3"/>
  <c r="D57" i="3"/>
  <c r="C57" i="3"/>
  <c r="BW56" i="3"/>
  <c r="E56" i="3"/>
  <c r="D56" i="3"/>
  <c r="C56" i="3"/>
  <c r="BX55" i="3"/>
  <c r="E55" i="3"/>
  <c r="D55" i="3"/>
  <c r="C55" i="3"/>
  <c r="E50" i="3"/>
  <c r="C50" i="3" s="1"/>
  <c r="D50" i="3"/>
  <c r="E49" i="3"/>
  <c r="D49" i="3"/>
  <c r="C49" i="3"/>
  <c r="BX49" i="3" s="1"/>
  <c r="M38" i="3"/>
  <c r="L38" i="3"/>
  <c r="K38" i="3"/>
  <c r="J38" i="3"/>
  <c r="I38" i="3"/>
  <c r="H38" i="3"/>
  <c r="G38" i="3"/>
  <c r="F38" i="3"/>
  <c r="D38" i="3"/>
  <c r="C38" i="3"/>
  <c r="E37" i="3"/>
  <c r="B37" i="3"/>
  <c r="E36" i="3"/>
  <c r="E38" i="3" s="1"/>
  <c r="B36" i="3"/>
  <c r="B38" i="3" s="1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E32" i="3"/>
  <c r="D32" i="3"/>
  <c r="C32" i="3"/>
  <c r="CK31" i="3"/>
  <c r="CJ31" i="3"/>
  <c r="BZ31" i="3"/>
  <c r="BY31" i="3"/>
  <c r="G31" i="3"/>
  <c r="E31" i="3" s="1"/>
  <c r="F31" i="3"/>
  <c r="B31" i="3"/>
  <c r="CG30" i="3"/>
  <c r="CA30" i="3"/>
  <c r="G30" i="3"/>
  <c r="G32" i="3" s="1"/>
  <c r="F30" i="3"/>
  <c r="F32" i="3" s="1"/>
  <c r="E30" i="3"/>
  <c r="B30" i="3"/>
  <c r="CK26" i="3"/>
  <c r="CF26" i="3"/>
  <c r="CB26" i="3"/>
  <c r="BW26" i="3"/>
  <c r="E26" i="3"/>
  <c r="CL26" i="3" s="1"/>
  <c r="D26" i="3"/>
  <c r="C26" i="3"/>
  <c r="E25" i="3"/>
  <c r="CL25" i="3" s="1"/>
  <c r="D25" i="3"/>
  <c r="BX24" i="3"/>
  <c r="E24" i="3"/>
  <c r="CL24" i="3" s="1"/>
  <c r="D24" i="3"/>
  <c r="C24" i="3"/>
  <c r="CF23" i="3"/>
  <c r="BW23" i="3"/>
  <c r="E23" i="3"/>
  <c r="CL23" i="3" s="1"/>
  <c r="D23" i="3"/>
  <c r="C23" i="3"/>
  <c r="CJ23" i="3" s="1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 s="1"/>
  <c r="CL21" i="3"/>
  <c r="CC21" i="3"/>
  <c r="E21" i="3"/>
  <c r="D21" i="3"/>
  <c r="E20" i="3"/>
  <c r="CL20" i="3" s="1"/>
  <c r="D20" i="3"/>
  <c r="CI19" i="3"/>
  <c r="CC19" i="3"/>
  <c r="BX19" i="3"/>
  <c r="E19" i="3"/>
  <c r="CL19" i="3" s="1"/>
  <c r="D19" i="3"/>
  <c r="C19" i="3" s="1"/>
  <c r="CG19" i="3" s="1"/>
  <c r="CM18" i="3"/>
  <c r="CI18" i="3"/>
  <c r="CH18" i="3"/>
  <c r="CC18" i="3"/>
  <c r="CB18" i="3"/>
  <c r="BX18" i="3"/>
  <c r="E18" i="3"/>
  <c r="CL18" i="3" s="1"/>
  <c r="D18" i="3"/>
  <c r="C18" i="3" s="1"/>
  <c r="CM17" i="3"/>
  <c r="CL17" i="3"/>
  <c r="E17" i="3"/>
  <c r="CC17" i="3" s="1"/>
  <c r="D17" i="3"/>
  <c r="E16" i="3"/>
  <c r="CC16" i="3" s="1"/>
  <c r="D16" i="3"/>
  <c r="CD16" i="3" s="1"/>
  <c r="CI15" i="3"/>
  <c r="CC15" i="3"/>
  <c r="BX15" i="3"/>
  <c r="E15" i="3"/>
  <c r="CL15" i="3" s="1"/>
  <c r="D15" i="3"/>
  <c r="C15" i="3" s="1"/>
  <c r="CM14" i="3"/>
  <c r="CI14" i="3"/>
  <c r="CH14" i="3"/>
  <c r="CC14" i="3"/>
  <c r="CB14" i="3"/>
  <c r="BX14" i="3"/>
  <c r="E14" i="3"/>
  <c r="CL14" i="3" s="1"/>
  <c r="D14" i="3"/>
  <c r="C14" i="3" s="1"/>
  <c r="CM13" i="3"/>
  <c r="CL13" i="3"/>
  <c r="E13" i="3"/>
  <c r="CC13" i="3" s="1"/>
  <c r="D13" i="3"/>
  <c r="CL12" i="3"/>
  <c r="E12" i="3"/>
  <c r="CC12" i="3" s="1"/>
  <c r="D12" i="3"/>
  <c r="CD12" i="3" s="1"/>
  <c r="C12" i="3"/>
  <c r="BW12" i="3" s="1"/>
  <c r="A5" i="3"/>
  <c r="A4" i="3"/>
  <c r="A3" i="3"/>
  <c r="A2" i="3"/>
  <c r="CG59" i="3" l="1"/>
  <c r="BW59" i="3"/>
  <c r="AN59" i="3" s="1"/>
  <c r="BX59" i="3"/>
  <c r="CF59" i="3"/>
  <c r="CG71" i="3"/>
  <c r="BW71" i="3"/>
  <c r="AN71" i="3" s="1"/>
  <c r="BX71" i="3"/>
  <c r="CF71" i="3"/>
  <c r="CF12" i="3"/>
  <c r="CM20" i="3"/>
  <c r="CD20" i="3"/>
  <c r="C20" i="3"/>
  <c r="CG50" i="3"/>
  <c r="BW50" i="3"/>
  <c r="CH50" i="3"/>
  <c r="BX50" i="3"/>
  <c r="CF50" i="3"/>
  <c r="BY50" i="3"/>
  <c r="CM25" i="3"/>
  <c r="CD25" i="3"/>
  <c r="C25" i="3"/>
  <c r="CJ12" i="3"/>
  <c r="CI12" i="3"/>
  <c r="BZ12" i="3"/>
  <c r="CH12" i="3"/>
  <c r="BY12" i="3"/>
  <c r="BX12" i="3"/>
  <c r="AV12" i="3" s="1"/>
  <c r="CG12" i="3"/>
  <c r="CB12" i="3"/>
  <c r="CA12" i="3"/>
  <c r="C16" i="3"/>
  <c r="CM16" i="3"/>
  <c r="BY49" i="3"/>
  <c r="CF49" i="3"/>
  <c r="BW49" i="3"/>
  <c r="AO49" i="3" s="1"/>
  <c r="CH49" i="3"/>
  <c r="CG49" i="3"/>
  <c r="CG63" i="3"/>
  <c r="BW63" i="3"/>
  <c r="BX63" i="3"/>
  <c r="CF63" i="3"/>
  <c r="CG67" i="3"/>
  <c r="BW67" i="3"/>
  <c r="BX67" i="3"/>
  <c r="CF67" i="3"/>
  <c r="CG75" i="3"/>
  <c r="BW75" i="3"/>
  <c r="BX75" i="3"/>
  <c r="CF75" i="3"/>
  <c r="CK12" i="3"/>
  <c r="CH24" i="3"/>
  <c r="BY24" i="3"/>
  <c r="CI24" i="3"/>
  <c r="BZ24" i="3"/>
  <c r="CF24" i="3"/>
  <c r="BW24" i="3"/>
  <c r="CJ24" i="3"/>
  <c r="CA24" i="3"/>
  <c r="CK24" i="3"/>
  <c r="CB24" i="3"/>
  <c r="CG24" i="3"/>
  <c r="CF55" i="3"/>
  <c r="CG55" i="3"/>
  <c r="BW55" i="3"/>
  <c r="AN55" i="3" s="1"/>
  <c r="CG58" i="3"/>
  <c r="CF58" i="3"/>
  <c r="BX58" i="3"/>
  <c r="BW58" i="3"/>
  <c r="CG61" i="3"/>
  <c r="BW61" i="3"/>
  <c r="BX61" i="3"/>
  <c r="CF61" i="3"/>
  <c r="CG65" i="3"/>
  <c r="BW65" i="3"/>
  <c r="BX65" i="3"/>
  <c r="CF65" i="3"/>
  <c r="CG69" i="3"/>
  <c r="BW69" i="3"/>
  <c r="BX69" i="3"/>
  <c r="CF69" i="3"/>
  <c r="CG73" i="3"/>
  <c r="BW73" i="3"/>
  <c r="BX73" i="3"/>
  <c r="CF73" i="3"/>
  <c r="CK156" i="3"/>
  <c r="CB156" i="3"/>
  <c r="CH157" i="3"/>
  <c r="BX157" i="3"/>
  <c r="CI157" i="3"/>
  <c r="BY157" i="3"/>
  <c r="CJ157" i="3"/>
  <c r="CA157" i="3"/>
  <c r="BZ157" i="3"/>
  <c r="CJ15" i="3"/>
  <c r="CF15" i="3"/>
  <c r="CA15" i="3"/>
  <c r="BW15" i="3"/>
  <c r="AV15" i="3" s="1"/>
  <c r="BY15" i="3"/>
  <c r="CD15" i="3"/>
  <c r="CK15" i="3"/>
  <c r="CL16" i="3"/>
  <c r="BY19" i="3"/>
  <c r="CK19" i="3"/>
  <c r="CM24" i="3"/>
  <c r="CD24" i="3"/>
  <c r="B32" i="3"/>
  <c r="CF56" i="3"/>
  <c r="CG56" i="3"/>
  <c r="BX56" i="3"/>
  <c r="AN56" i="3" s="1"/>
  <c r="CJ14" i="3"/>
  <c r="CF14" i="3"/>
  <c r="CA14" i="3"/>
  <c r="BW14" i="3"/>
  <c r="BY14" i="3"/>
  <c r="CD14" i="3"/>
  <c r="CK14" i="3"/>
  <c r="BZ15" i="3"/>
  <c r="CJ18" i="3"/>
  <c r="CF18" i="3"/>
  <c r="CA18" i="3"/>
  <c r="BW18" i="3"/>
  <c r="BY18" i="3"/>
  <c r="CD18" i="3"/>
  <c r="CK18" i="3"/>
  <c r="CC20" i="3"/>
  <c r="CM23" i="3"/>
  <c r="CD23" i="3"/>
  <c r="CA23" i="3"/>
  <c r="CH26" i="3"/>
  <c r="BY26" i="3"/>
  <c r="CI26" i="3"/>
  <c r="BZ26" i="3"/>
  <c r="BX26" i="3"/>
  <c r="AV26" i="3" s="1"/>
  <c r="CG26" i="3"/>
  <c r="CI30" i="3"/>
  <c r="CB30" i="3"/>
  <c r="BX30" i="3"/>
  <c r="CJ30" i="3"/>
  <c r="CF30" i="3"/>
  <c r="BY30" i="3"/>
  <c r="BW30" i="3"/>
  <c r="CH30" i="3"/>
  <c r="CH31" i="3"/>
  <c r="CA31" i="3"/>
  <c r="BW31" i="3"/>
  <c r="CI31" i="3"/>
  <c r="CB31" i="3"/>
  <c r="BX31" i="3"/>
  <c r="CF31" i="3"/>
  <c r="CF57" i="3"/>
  <c r="CG57" i="3"/>
  <c r="BX57" i="3"/>
  <c r="AN57" i="3" s="1"/>
  <c r="AN66" i="3"/>
  <c r="AN74" i="3"/>
  <c r="CF107" i="3"/>
  <c r="BW107" i="3"/>
  <c r="Q107" i="3" s="1"/>
  <c r="CF108" i="3"/>
  <c r="BW108" i="3"/>
  <c r="Q108" i="3" s="1"/>
  <c r="BX108" i="3"/>
  <c r="CF157" i="3"/>
  <c r="C160" i="3"/>
  <c r="CC160" i="3"/>
  <c r="CJ19" i="3"/>
  <c r="CF19" i="3"/>
  <c r="CA19" i="3"/>
  <c r="BW19" i="3"/>
  <c r="CD19" i="3"/>
  <c r="CH23" i="3"/>
  <c r="BY23" i="3"/>
  <c r="CI23" i="3"/>
  <c r="BZ23" i="3"/>
  <c r="BX23" i="3"/>
  <c r="AV23" i="3" s="1"/>
  <c r="CG23" i="3"/>
  <c r="CF106" i="3"/>
  <c r="CG106" i="3"/>
  <c r="BX106" i="3"/>
  <c r="Q106" i="3" s="1"/>
  <c r="CJ128" i="3"/>
  <c r="CF128" i="3"/>
  <c r="CG128" i="3"/>
  <c r="BY128" i="3"/>
  <c r="BZ128" i="3"/>
  <c r="CA128" i="3"/>
  <c r="BX128" i="3"/>
  <c r="AS128" i="3" s="1"/>
  <c r="D155" i="3"/>
  <c r="C152" i="3"/>
  <c r="CC152" i="3"/>
  <c r="CJ158" i="3"/>
  <c r="CF158" i="3"/>
  <c r="BZ158" i="3"/>
  <c r="CG158" i="3"/>
  <c r="CA158" i="3"/>
  <c r="BW158" i="3"/>
  <c r="CH158" i="3"/>
  <c r="BX158" i="3"/>
  <c r="CI158" i="3"/>
  <c r="BY158" i="3"/>
  <c r="CL158" i="3"/>
  <c r="CM12" i="3"/>
  <c r="CG15" i="3"/>
  <c r="BZ19" i="3"/>
  <c r="C13" i="3"/>
  <c r="CD13" i="3"/>
  <c r="BZ14" i="3"/>
  <c r="CG14" i="3"/>
  <c r="CB15" i="3"/>
  <c r="CH15" i="3"/>
  <c r="CM15" i="3"/>
  <c r="C17" i="3"/>
  <c r="CD17" i="3"/>
  <c r="BZ18" i="3"/>
  <c r="CG18" i="3"/>
  <c r="CB19" i="3"/>
  <c r="CH19" i="3"/>
  <c r="CM19" i="3"/>
  <c r="CM21" i="3"/>
  <c r="CD21" i="3"/>
  <c r="C21" i="3"/>
  <c r="CB23" i="3"/>
  <c r="CK23" i="3"/>
  <c r="CM26" i="3"/>
  <c r="CD26" i="3"/>
  <c r="CA26" i="3"/>
  <c r="CJ26" i="3"/>
  <c r="BZ30" i="3"/>
  <c r="CK30" i="3"/>
  <c r="CG31" i="3"/>
  <c r="CG60" i="3"/>
  <c r="CF60" i="3"/>
  <c r="BX60" i="3"/>
  <c r="AN60" i="3" s="1"/>
  <c r="CG62" i="3"/>
  <c r="CF62" i="3"/>
  <c r="BX62" i="3"/>
  <c r="AN62" i="3" s="1"/>
  <c r="CG64" i="3"/>
  <c r="CF64" i="3"/>
  <c r="BX64" i="3"/>
  <c r="AN64" i="3" s="1"/>
  <c r="CG66" i="3"/>
  <c r="CF66" i="3"/>
  <c r="BX66" i="3"/>
  <c r="CG68" i="3"/>
  <c r="CF68" i="3"/>
  <c r="BX68" i="3"/>
  <c r="AN68" i="3" s="1"/>
  <c r="CG70" i="3"/>
  <c r="CF70" i="3"/>
  <c r="BX70" i="3"/>
  <c r="AN70" i="3" s="1"/>
  <c r="CG72" i="3"/>
  <c r="CF72" i="3"/>
  <c r="BX72" i="3"/>
  <c r="AN72" i="3" s="1"/>
  <c r="CG74" i="3"/>
  <c r="CF74" i="3"/>
  <c r="BX74" i="3"/>
  <c r="CG76" i="3"/>
  <c r="CF76" i="3"/>
  <c r="BX76" i="3"/>
  <c r="AN76" i="3" s="1"/>
  <c r="CI128" i="3"/>
  <c r="BW157" i="3"/>
  <c r="CG157" i="3"/>
  <c r="CB158" i="3"/>
  <c r="CL160" i="3"/>
  <c r="B118" i="3"/>
  <c r="C156" i="3"/>
  <c r="CL156" i="3"/>
  <c r="CC23" i="3"/>
  <c r="CC24" i="3"/>
  <c r="CC25" i="3"/>
  <c r="CC26" i="3"/>
  <c r="C127" i="3"/>
  <c r="C129" i="3"/>
  <c r="E155" i="3"/>
  <c r="CK152" i="3"/>
  <c r="CH153" i="3"/>
  <c r="BX153" i="3"/>
  <c r="CI153" i="3"/>
  <c r="BY153" i="3"/>
  <c r="BW153" i="3"/>
  <c r="CF153" i="3"/>
  <c r="C154" i="3"/>
  <c r="CB154" i="3"/>
  <c r="CL154" i="3"/>
  <c r="CC153" i="3"/>
  <c r="CC157" i="3"/>
  <c r="CJ154" i="3" l="1"/>
  <c r="CF154" i="3"/>
  <c r="BZ154" i="3"/>
  <c r="CG154" i="3"/>
  <c r="CA154" i="3"/>
  <c r="BW154" i="3"/>
  <c r="CI154" i="3"/>
  <c r="BX154" i="3"/>
  <c r="CH154" i="3"/>
  <c r="BY154" i="3"/>
  <c r="Y158" i="3"/>
  <c r="CH129" i="3"/>
  <c r="BZ129" i="3"/>
  <c r="CI129" i="3"/>
  <c r="CA129" i="3"/>
  <c r="BW129" i="3"/>
  <c r="CF129" i="3"/>
  <c r="CG129" i="3"/>
  <c r="BY129" i="3"/>
  <c r="BX129" i="3"/>
  <c r="CJ129" i="3"/>
  <c r="Y157" i="3"/>
  <c r="AN73" i="3"/>
  <c r="CI21" i="3"/>
  <c r="BZ21" i="3"/>
  <c r="CJ21" i="3"/>
  <c r="CF21" i="3"/>
  <c r="CA21" i="3"/>
  <c r="BW21" i="3"/>
  <c r="CK21" i="3"/>
  <c r="CB21" i="3"/>
  <c r="CG21" i="3"/>
  <c r="BX21" i="3"/>
  <c r="CH21" i="3"/>
  <c r="BY21" i="3"/>
  <c r="CJ13" i="3"/>
  <c r="CF13" i="3"/>
  <c r="CA13" i="3"/>
  <c r="BW13" i="3"/>
  <c r="CK13" i="3"/>
  <c r="BY13" i="3"/>
  <c r="CI13" i="3"/>
  <c r="BX13" i="3"/>
  <c r="CH13" i="3"/>
  <c r="CB13" i="3"/>
  <c r="BZ13" i="3"/>
  <c r="CG13" i="3"/>
  <c r="B197" i="3" s="1"/>
  <c r="CJ152" i="3"/>
  <c r="CF152" i="3"/>
  <c r="BZ152" i="3"/>
  <c r="CG152" i="3"/>
  <c r="CA152" i="3"/>
  <c r="BW152" i="3"/>
  <c r="C155" i="3"/>
  <c r="CH152" i="3"/>
  <c r="BX152" i="3"/>
  <c r="BY152" i="3"/>
  <c r="CI152" i="3"/>
  <c r="AV19" i="3"/>
  <c r="AV31" i="3"/>
  <c r="AV30" i="3"/>
  <c r="AV18" i="3"/>
  <c r="AV14" i="3"/>
  <c r="AN58" i="3"/>
  <c r="AV24" i="3"/>
  <c r="A197" i="3"/>
  <c r="AO50" i="3"/>
  <c r="CJ156" i="3"/>
  <c r="CF156" i="3"/>
  <c r="BZ156" i="3"/>
  <c r="CG156" i="3"/>
  <c r="CA156" i="3"/>
  <c r="BW156" i="3"/>
  <c r="CI156" i="3"/>
  <c r="BY156" i="3"/>
  <c r="CH156" i="3"/>
  <c r="BX156" i="3"/>
  <c r="CJ17" i="3"/>
  <c r="CF17" i="3"/>
  <c r="CA17" i="3"/>
  <c r="BW17" i="3"/>
  <c r="CK17" i="3"/>
  <c r="BY17" i="3"/>
  <c r="CI17" i="3"/>
  <c r="BX17" i="3"/>
  <c r="CH17" i="3"/>
  <c r="CB17" i="3"/>
  <c r="CG17" i="3"/>
  <c r="BZ17" i="3"/>
  <c r="CJ160" i="3"/>
  <c r="CF160" i="3"/>
  <c r="BZ160" i="3"/>
  <c r="CG160" i="3"/>
  <c r="CA160" i="3"/>
  <c r="BW160" i="3"/>
  <c r="CH160" i="3"/>
  <c r="BX160" i="3"/>
  <c r="CI160" i="3"/>
  <c r="BY160" i="3"/>
  <c r="CH25" i="3"/>
  <c r="BY25" i="3"/>
  <c r="CI25" i="3"/>
  <c r="BZ25" i="3"/>
  <c r="CG25" i="3"/>
  <c r="BX25" i="3"/>
  <c r="CK25" i="3"/>
  <c r="CB25" i="3"/>
  <c r="CF25" i="3"/>
  <c r="BW25" i="3"/>
  <c r="CJ25" i="3"/>
  <c r="CA25" i="3"/>
  <c r="AN69" i="3"/>
  <c r="AN65" i="3"/>
  <c r="AN61" i="3"/>
  <c r="AN75" i="3"/>
  <c r="AN67" i="3"/>
  <c r="AN63" i="3"/>
  <c r="CJ16" i="3"/>
  <c r="CF16" i="3"/>
  <c r="CA16" i="3"/>
  <c r="BW16" i="3"/>
  <c r="CI16" i="3"/>
  <c r="BX16" i="3"/>
  <c r="CH16" i="3"/>
  <c r="CG16" i="3"/>
  <c r="CB16" i="3"/>
  <c r="BZ16" i="3"/>
  <c r="BY16" i="3"/>
  <c r="CK16" i="3"/>
  <c r="CI20" i="3"/>
  <c r="BZ20" i="3"/>
  <c r="CJ20" i="3"/>
  <c r="CF20" i="3"/>
  <c r="CA20" i="3"/>
  <c r="BW20" i="3"/>
  <c r="CG20" i="3"/>
  <c r="BX20" i="3"/>
  <c r="CK20" i="3"/>
  <c r="CB20" i="3"/>
  <c r="CH20" i="3"/>
  <c r="BY20" i="3"/>
  <c r="Y153" i="3"/>
  <c r="CI127" i="3"/>
  <c r="CA127" i="3"/>
  <c r="BW127" i="3"/>
  <c r="CH127" i="3"/>
  <c r="BY127" i="3"/>
  <c r="CJ127" i="3"/>
  <c r="BZ127" i="3"/>
  <c r="CF127" i="3"/>
  <c r="CG127" i="3"/>
  <c r="BX127" i="3"/>
  <c r="Y154" i="3" l="1"/>
  <c r="AV20" i="3"/>
  <c r="AS129" i="3"/>
  <c r="Y160" i="3"/>
  <c r="AV13" i="3"/>
  <c r="AS127" i="3"/>
  <c r="AV16" i="3"/>
  <c r="AV25" i="3"/>
  <c r="AV17" i="3"/>
  <c r="Y156" i="3"/>
  <c r="Y152" i="3"/>
  <c r="AV21" i="3"/>
  <c r="I142" i="1" l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D92" i="1"/>
  <c r="C92" i="1"/>
  <c r="B92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C44" i="1"/>
  <c r="C43" i="1"/>
  <c r="C42" i="1"/>
  <c r="C41" i="1"/>
  <c r="M37" i="1"/>
  <c r="L37" i="1"/>
  <c r="K37" i="1"/>
  <c r="J37" i="1"/>
  <c r="I37" i="1"/>
  <c r="H37" i="1"/>
  <c r="G37" i="1"/>
  <c r="F37" i="1"/>
  <c r="M36" i="1"/>
  <c r="L36" i="1"/>
  <c r="K36" i="1"/>
  <c r="J36" i="1"/>
  <c r="I36" i="1"/>
  <c r="H36" i="1"/>
  <c r="G36" i="1"/>
  <c r="F36" i="1"/>
  <c r="D37" i="1"/>
  <c r="C37" i="1"/>
  <c r="D36" i="1"/>
  <c r="C3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CC160" i="1" l="1"/>
  <c r="E160" i="1"/>
  <c r="D160" i="1"/>
  <c r="CL160" i="1" s="1"/>
  <c r="C160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C159" i="1" s="1"/>
  <c r="D159" i="1"/>
  <c r="CC158" i="1"/>
  <c r="E158" i="1"/>
  <c r="D158" i="1"/>
  <c r="CL158" i="1" s="1"/>
  <c r="CC157" i="1"/>
  <c r="E157" i="1"/>
  <c r="CB157" i="1" s="1"/>
  <c r="D157" i="1"/>
  <c r="CL157" i="1" s="1"/>
  <c r="CC156" i="1"/>
  <c r="E156" i="1"/>
  <c r="D156" i="1"/>
  <c r="CL156" i="1" s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CK154" i="1"/>
  <c r="CC154" i="1"/>
  <c r="E154" i="1"/>
  <c r="D154" i="1"/>
  <c r="CL154" i="1" s="1"/>
  <c r="CK153" i="1"/>
  <c r="CC153" i="1"/>
  <c r="E153" i="1"/>
  <c r="CB153" i="1" s="1"/>
  <c r="D153" i="1"/>
  <c r="D155" i="1" s="1"/>
  <c r="C153" i="1"/>
  <c r="CA153" i="1" s="1"/>
  <c r="CC152" i="1"/>
  <c r="E152" i="1"/>
  <c r="D152" i="1"/>
  <c r="CL152" i="1" s="1"/>
  <c r="B142" i="1"/>
  <c r="B141" i="1"/>
  <c r="B140" i="1"/>
  <c r="B139" i="1"/>
  <c r="B138" i="1"/>
  <c r="B137" i="1"/>
  <c r="B136" i="1"/>
  <c r="B135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29" i="1"/>
  <c r="D129" i="1"/>
  <c r="E128" i="1"/>
  <c r="D128" i="1"/>
  <c r="E127" i="1"/>
  <c r="D127" i="1"/>
  <c r="B122" i="1"/>
  <c r="D118" i="1"/>
  <c r="C118" i="1"/>
  <c r="B118" i="1"/>
  <c r="D117" i="1"/>
  <c r="C117" i="1"/>
  <c r="B117" i="1" s="1"/>
  <c r="D116" i="1"/>
  <c r="B116" i="1" s="1"/>
  <c r="C116" i="1"/>
  <c r="D108" i="1"/>
  <c r="B108" i="1" s="1"/>
  <c r="C108" i="1"/>
  <c r="D107" i="1"/>
  <c r="B107" i="1" s="1"/>
  <c r="C107" i="1"/>
  <c r="BW106" i="1"/>
  <c r="D106" i="1"/>
  <c r="C106" i="1"/>
  <c r="B106" i="1"/>
  <c r="F101" i="1"/>
  <c r="E101" i="1"/>
  <c r="D101" i="1"/>
  <c r="C101" i="1"/>
  <c r="B101" i="1"/>
  <c r="BX76" i="1"/>
  <c r="E76" i="1"/>
  <c r="D76" i="1"/>
  <c r="C76" i="1" s="1"/>
  <c r="BX75" i="1"/>
  <c r="E75" i="1"/>
  <c r="D75" i="1"/>
  <c r="C75" i="1" s="1"/>
  <c r="CG74" i="1"/>
  <c r="BX74" i="1"/>
  <c r="E74" i="1"/>
  <c r="D74" i="1"/>
  <c r="C74" i="1" s="1"/>
  <c r="CG73" i="1"/>
  <c r="E73" i="1"/>
  <c r="D73" i="1"/>
  <c r="C73" i="1" s="1"/>
  <c r="BX72" i="1"/>
  <c r="E72" i="1"/>
  <c r="D72" i="1"/>
  <c r="C72" i="1" s="1"/>
  <c r="E71" i="1"/>
  <c r="D71" i="1"/>
  <c r="C71" i="1" s="1"/>
  <c r="BX71" i="1" s="1"/>
  <c r="BX70" i="1"/>
  <c r="E70" i="1"/>
  <c r="D70" i="1"/>
  <c r="C70" i="1" s="1"/>
  <c r="CG70" i="1" s="1"/>
  <c r="E69" i="1"/>
  <c r="D69" i="1"/>
  <c r="C69" i="1" s="1"/>
  <c r="CG69" i="1" s="1"/>
  <c r="BX68" i="1"/>
  <c r="E68" i="1"/>
  <c r="D68" i="1"/>
  <c r="C68" i="1" s="1"/>
  <c r="BX67" i="1"/>
  <c r="E67" i="1"/>
  <c r="D67" i="1"/>
  <c r="C67" i="1" s="1"/>
  <c r="CG66" i="1"/>
  <c r="E66" i="1"/>
  <c r="D66" i="1"/>
  <c r="C66" i="1" s="1"/>
  <c r="CG65" i="1"/>
  <c r="E65" i="1"/>
  <c r="D65" i="1"/>
  <c r="C65" i="1" s="1"/>
  <c r="BX64" i="1"/>
  <c r="E64" i="1"/>
  <c r="D64" i="1"/>
  <c r="C64" i="1" s="1"/>
  <c r="E63" i="1"/>
  <c r="D63" i="1"/>
  <c r="C63" i="1" s="1"/>
  <c r="E62" i="1"/>
  <c r="D62" i="1"/>
  <c r="C62" i="1" s="1"/>
  <c r="E61" i="1"/>
  <c r="D61" i="1"/>
  <c r="C61" i="1" s="1"/>
  <c r="BX60" i="1"/>
  <c r="E60" i="1"/>
  <c r="D60" i="1"/>
  <c r="C60" i="1" s="1"/>
  <c r="BX59" i="1"/>
  <c r="E59" i="1"/>
  <c r="D59" i="1"/>
  <c r="C59" i="1" s="1"/>
  <c r="CG58" i="1"/>
  <c r="BX58" i="1"/>
  <c r="E58" i="1"/>
  <c r="D58" i="1"/>
  <c r="C58" i="1" s="1"/>
  <c r="CG57" i="1"/>
  <c r="E57" i="1"/>
  <c r="D57" i="1"/>
  <c r="C57" i="1" s="1"/>
  <c r="BX56" i="1"/>
  <c r="E56" i="1"/>
  <c r="D56" i="1"/>
  <c r="C56" i="1" s="1"/>
  <c r="E55" i="1"/>
  <c r="D55" i="1"/>
  <c r="C55" i="1" s="1"/>
  <c r="BX55" i="1" s="1"/>
  <c r="CF50" i="1"/>
  <c r="E50" i="1"/>
  <c r="D50" i="1"/>
  <c r="C50" i="1" s="1"/>
  <c r="E49" i="1"/>
  <c r="D49" i="1"/>
  <c r="C49" i="1" s="1"/>
  <c r="M38" i="1"/>
  <c r="L38" i="1"/>
  <c r="K38" i="1"/>
  <c r="J38" i="1"/>
  <c r="I38" i="1"/>
  <c r="H38" i="1"/>
  <c r="G38" i="1"/>
  <c r="F38" i="1"/>
  <c r="D38" i="1"/>
  <c r="C38" i="1"/>
  <c r="E37" i="1"/>
  <c r="B37" i="1"/>
  <c r="E36" i="1"/>
  <c r="B36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D32" i="1"/>
  <c r="C32" i="1"/>
  <c r="CK31" i="1"/>
  <c r="CG31" i="1"/>
  <c r="BX31" i="1"/>
  <c r="G31" i="1"/>
  <c r="F31" i="1"/>
  <c r="E31" i="1" s="1"/>
  <c r="B31" i="1"/>
  <c r="B32" i="1" s="1"/>
  <c r="CF30" i="1"/>
  <c r="BY30" i="1"/>
  <c r="G30" i="1"/>
  <c r="F30" i="1"/>
  <c r="F32" i="1" s="1"/>
  <c r="E30" i="1"/>
  <c r="B30" i="1"/>
  <c r="E26" i="1"/>
  <c r="CL26" i="1" s="1"/>
  <c r="D26" i="1"/>
  <c r="CD26" i="1" s="1"/>
  <c r="E25" i="1"/>
  <c r="CL25" i="1" s="1"/>
  <c r="D25" i="1"/>
  <c r="E24" i="1"/>
  <c r="CL24" i="1" s="1"/>
  <c r="D24" i="1"/>
  <c r="E23" i="1"/>
  <c r="CL23" i="1" s="1"/>
  <c r="D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1" i="1"/>
  <c r="CL21" i="1" s="1"/>
  <c r="D21" i="1"/>
  <c r="CD21" i="1" s="1"/>
  <c r="E20" i="1"/>
  <c r="D20" i="1"/>
  <c r="CD20" i="1" s="1"/>
  <c r="E19" i="1"/>
  <c r="D19" i="1"/>
  <c r="CM19" i="1" s="1"/>
  <c r="E18" i="1"/>
  <c r="CC18" i="1" s="1"/>
  <c r="D18" i="1"/>
  <c r="CM18" i="1" s="1"/>
  <c r="E17" i="1"/>
  <c r="CL17" i="1" s="1"/>
  <c r="D17" i="1"/>
  <c r="CM17" i="1" s="1"/>
  <c r="E16" i="1"/>
  <c r="CC16" i="1" s="1"/>
  <c r="D16" i="1"/>
  <c r="CM16" i="1" s="1"/>
  <c r="E15" i="1"/>
  <c r="CC15" i="1" s="1"/>
  <c r="D15" i="1"/>
  <c r="CM15" i="1" s="1"/>
  <c r="E14" i="1"/>
  <c r="CC14" i="1" s="1"/>
  <c r="D14" i="1"/>
  <c r="CM14" i="1" s="1"/>
  <c r="E13" i="1"/>
  <c r="CC13" i="1" s="1"/>
  <c r="D13" i="1"/>
  <c r="CM13" i="1" s="1"/>
  <c r="E12" i="1"/>
  <c r="CC12" i="1" s="1"/>
  <c r="D12" i="1"/>
  <c r="CM12" i="1" s="1"/>
  <c r="A5" i="1"/>
  <c r="A4" i="1"/>
  <c r="A3" i="1"/>
  <c r="A2" i="1"/>
  <c r="CM21" i="1" l="1"/>
  <c r="C129" i="1"/>
  <c r="CJ129" i="1" s="1"/>
  <c r="CC17" i="1"/>
  <c r="B38" i="1"/>
  <c r="C128" i="1"/>
  <c r="BX128" i="1" s="1"/>
  <c r="D130" i="1"/>
  <c r="CA129" i="1"/>
  <c r="C23" i="1"/>
  <c r="CB23" i="1" s="1"/>
  <c r="CD12" i="1"/>
  <c r="CD13" i="1"/>
  <c r="CD14" i="1"/>
  <c r="CD15" i="1"/>
  <c r="CD16" i="1"/>
  <c r="C21" i="1"/>
  <c r="CH21" i="1" s="1"/>
  <c r="E38" i="1"/>
  <c r="E130" i="1"/>
  <c r="CD17" i="1"/>
  <c r="C127" i="1"/>
  <c r="CI127" i="1" s="1"/>
  <c r="C24" i="1"/>
  <c r="CK24" i="1" s="1"/>
  <c r="C26" i="1"/>
  <c r="CH26" i="1" s="1"/>
  <c r="CD18" i="1"/>
  <c r="CM20" i="1"/>
  <c r="C19" i="1"/>
  <c r="CI19" i="1" s="1"/>
  <c r="C20" i="1"/>
  <c r="CI20" i="1" s="1"/>
  <c r="CL18" i="1"/>
  <c r="CD19" i="1"/>
  <c r="D22" i="1"/>
  <c r="C18" i="1"/>
  <c r="CK18" i="1" s="1"/>
  <c r="CL20" i="1"/>
  <c r="E22" i="1"/>
  <c r="BX107" i="1"/>
  <c r="CG107" i="1"/>
  <c r="CF107" i="1"/>
  <c r="BW107" i="1"/>
  <c r="CC19" i="1"/>
  <c r="CF61" i="1"/>
  <c r="BW61" i="1"/>
  <c r="AN61" i="1" s="1"/>
  <c r="BX61" i="1"/>
  <c r="CF63" i="1"/>
  <c r="BW63" i="1"/>
  <c r="CG63" i="1"/>
  <c r="BX108" i="1"/>
  <c r="CG108" i="1"/>
  <c r="CF108" i="1"/>
  <c r="BY153" i="1"/>
  <c r="CB156" i="1"/>
  <c r="CK156" i="1"/>
  <c r="CJ160" i="1"/>
  <c r="CF160" i="1"/>
  <c r="BZ160" i="1"/>
  <c r="CH160" i="1"/>
  <c r="BX160" i="1"/>
  <c r="CA160" i="1"/>
  <c r="BY160" i="1"/>
  <c r="CL12" i="1"/>
  <c r="CL13" i="1"/>
  <c r="CL14" i="1"/>
  <c r="CL15" i="1"/>
  <c r="CL16" i="1"/>
  <c r="CL19" i="1"/>
  <c r="CC20" i="1"/>
  <c r="CI30" i="1"/>
  <c r="CB30" i="1"/>
  <c r="BX30" i="1"/>
  <c r="CK30" i="1"/>
  <c r="CG30" i="1"/>
  <c r="BZ30" i="1"/>
  <c r="CH30" i="1"/>
  <c r="BW30" i="1"/>
  <c r="CA30" i="1"/>
  <c r="CH31" i="1"/>
  <c r="CA31" i="1"/>
  <c r="BW31" i="1"/>
  <c r="CJ31" i="1"/>
  <c r="CF31" i="1"/>
  <c r="BY31" i="1"/>
  <c r="CB31" i="1"/>
  <c r="BZ31" i="1"/>
  <c r="CG50" i="1"/>
  <c r="BW50" i="1"/>
  <c r="BY50" i="1"/>
  <c r="BX50" i="1"/>
  <c r="CH50" i="1"/>
  <c r="CF65" i="1"/>
  <c r="BW65" i="1"/>
  <c r="BX65" i="1"/>
  <c r="CF66" i="1"/>
  <c r="BW66" i="1"/>
  <c r="CF67" i="1"/>
  <c r="BW67" i="1"/>
  <c r="AN67" i="1" s="1"/>
  <c r="CG67" i="1"/>
  <c r="BX106" i="1"/>
  <c r="CG106" i="1"/>
  <c r="CF106" i="1"/>
  <c r="BW108" i="1"/>
  <c r="Q108" i="1" s="1"/>
  <c r="CH129" i="1"/>
  <c r="CF129" i="1"/>
  <c r="BX129" i="1"/>
  <c r="CK157" i="1"/>
  <c r="BY49" i="1"/>
  <c r="CG49" i="1"/>
  <c r="BW49" i="1"/>
  <c r="CH49" i="1"/>
  <c r="CF49" i="1"/>
  <c r="CF62" i="1"/>
  <c r="BW62" i="1"/>
  <c r="Q106" i="1"/>
  <c r="CH153" i="1"/>
  <c r="BX153" i="1"/>
  <c r="CJ153" i="1"/>
  <c r="CF153" i="1"/>
  <c r="BZ153" i="1"/>
  <c r="CI153" i="1"/>
  <c r="CB158" i="1"/>
  <c r="CK158" i="1"/>
  <c r="CC21" i="1"/>
  <c r="CD24" i="1"/>
  <c r="CM24" i="1"/>
  <c r="CF55" i="1"/>
  <c r="BW55" i="1"/>
  <c r="AN55" i="1" s="1"/>
  <c r="CG55" i="1"/>
  <c r="BX62" i="1"/>
  <c r="CF69" i="1"/>
  <c r="BW69" i="1"/>
  <c r="AN69" i="1" s="1"/>
  <c r="BX69" i="1"/>
  <c r="CF70" i="1"/>
  <c r="BW70" i="1"/>
  <c r="AN70" i="1" s="1"/>
  <c r="CF71" i="1"/>
  <c r="BW71" i="1"/>
  <c r="AN71" i="1" s="1"/>
  <c r="CG71" i="1"/>
  <c r="CB152" i="1"/>
  <c r="C152" i="1"/>
  <c r="E155" i="1"/>
  <c r="C156" i="1"/>
  <c r="C157" i="1"/>
  <c r="C158" i="1"/>
  <c r="CB160" i="1"/>
  <c r="CK160" i="1"/>
  <c r="CG160" i="1"/>
  <c r="C12" i="1"/>
  <c r="C13" i="1"/>
  <c r="C14" i="1"/>
  <c r="C15" i="1"/>
  <c r="C16" i="1"/>
  <c r="C17" i="1"/>
  <c r="CD23" i="1"/>
  <c r="CM23" i="1"/>
  <c r="C25" i="1"/>
  <c r="CM25" i="1"/>
  <c r="CD25" i="1"/>
  <c r="CM26" i="1"/>
  <c r="CJ30" i="1"/>
  <c r="CI31" i="1"/>
  <c r="E32" i="1"/>
  <c r="BX49" i="1"/>
  <c r="CF57" i="1"/>
  <c r="BW57" i="1"/>
  <c r="BX57" i="1"/>
  <c r="CF58" i="1"/>
  <c r="BW58" i="1"/>
  <c r="AN58" i="1" s="1"/>
  <c r="CF59" i="1"/>
  <c r="BW59" i="1"/>
  <c r="AN59" i="1" s="1"/>
  <c r="CG59" i="1"/>
  <c r="CG61" i="1"/>
  <c r="CG62" i="1"/>
  <c r="BX63" i="1"/>
  <c r="BX66" i="1"/>
  <c r="CF73" i="1"/>
  <c r="BW73" i="1"/>
  <c r="BX73" i="1"/>
  <c r="CF74" i="1"/>
  <c r="BW74" i="1"/>
  <c r="AN74" i="1" s="1"/>
  <c r="CF75" i="1"/>
  <c r="BW75" i="1"/>
  <c r="AN75" i="1" s="1"/>
  <c r="CG75" i="1"/>
  <c r="CK152" i="1"/>
  <c r="BW153" i="1"/>
  <c r="CG153" i="1"/>
  <c r="CB154" i="1"/>
  <c r="C154" i="1"/>
  <c r="BW160" i="1"/>
  <c r="CI160" i="1"/>
  <c r="CF56" i="1"/>
  <c r="BW56" i="1"/>
  <c r="AN56" i="1" s="1"/>
  <c r="CG56" i="1"/>
  <c r="CF60" i="1"/>
  <c r="BW60" i="1"/>
  <c r="AN60" i="1" s="1"/>
  <c r="CG60" i="1"/>
  <c r="CF64" i="1"/>
  <c r="BW64" i="1"/>
  <c r="AN64" i="1" s="1"/>
  <c r="CG64" i="1"/>
  <c r="CF68" i="1"/>
  <c r="BW68" i="1"/>
  <c r="AN68" i="1" s="1"/>
  <c r="CG68" i="1"/>
  <c r="CF72" i="1"/>
  <c r="BW72" i="1"/>
  <c r="AN72" i="1" s="1"/>
  <c r="CG72" i="1"/>
  <c r="CF76" i="1"/>
  <c r="BW76" i="1"/>
  <c r="AN76" i="1" s="1"/>
  <c r="CG76" i="1"/>
  <c r="CC23" i="1"/>
  <c r="CC24" i="1"/>
  <c r="CC25" i="1"/>
  <c r="CC26" i="1"/>
  <c r="CL153" i="1"/>
  <c r="CH23" i="1" l="1"/>
  <c r="BW128" i="1"/>
  <c r="CA128" i="1"/>
  <c r="BZ20" i="1"/>
  <c r="CI129" i="1"/>
  <c r="CG129" i="1"/>
  <c r="BZ129" i="1"/>
  <c r="CA23" i="1"/>
  <c r="BW129" i="1"/>
  <c r="BY129" i="1"/>
  <c r="CK23" i="1"/>
  <c r="BY26" i="1"/>
  <c r="CF23" i="1"/>
  <c r="CI18" i="1"/>
  <c r="CH20" i="1"/>
  <c r="CG23" i="1"/>
  <c r="CI128" i="1"/>
  <c r="CI23" i="1"/>
  <c r="CG127" i="1"/>
  <c r="BZ128" i="1"/>
  <c r="CF128" i="1"/>
  <c r="BW21" i="1"/>
  <c r="CJ128" i="1"/>
  <c r="BX21" i="1"/>
  <c r="BX26" i="1"/>
  <c r="CG128" i="1"/>
  <c r="CF127" i="1"/>
  <c r="BW26" i="1"/>
  <c r="CH128" i="1"/>
  <c r="BZ23" i="1"/>
  <c r="CJ23" i="1"/>
  <c r="BW127" i="1"/>
  <c r="BZ127" i="1"/>
  <c r="CF26" i="1"/>
  <c r="BY128" i="1"/>
  <c r="BW23" i="1"/>
  <c r="BY23" i="1"/>
  <c r="CB18" i="1"/>
  <c r="BX23" i="1"/>
  <c r="CA19" i="1"/>
  <c r="CF24" i="1"/>
  <c r="CG19" i="1"/>
  <c r="C130" i="1"/>
  <c r="BW19" i="1"/>
  <c r="BX24" i="1"/>
  <c r="CH19" i="1"/>
  <c r="CK19" i="1"/>
  <c r="CG21" i="1"/>
  <c r="CA21" i="1"/>
  <c r="BY19" i="1"/>
  <c r="BX19" i="1"/>
  <c r="BZ19" i="1"/>
  <c r="CJ19" i="1"/>
  <c r="C22" i="1"/>
  <c r="CI24" i="1"/>
  <c r="BZ21" i="1"/>
  <c r="CF19" i="1"/>
  <c r="CB19" i="1"/>
  <c r="BX20" i="1"/>
  <c r="BX127" i="1"/>
  <c r="CH127" i="1"/>
  <c r="CG26" i="1"/>
  <c r="CJ26" i="1"/>
  <c r="CJ21" i="1"/>
  <c r="CF21" i="1"/>
  <c r="CK21" i="1"/>
  <c r="BY18" i="1"/>
  <c r="CA20" i="1"/>
  <c r="CG20" i="1"/>
  <c r="CA127" i="1"/>
  <c r="BY127" i="1"/>
  <c r="CJ127" i="1"/>
  <c r="CB26" i="1"/>
  <c r="CA26" i="1"/>
  <c r="CJ18" i="1"/>
  <c r="CB21" i="1"/>
  <c r="CI21" i="1"/>
  <c r="BY21" i="1"/>
  <c r="BY20" i="1"/>
  <c r="BZ24" i="1"/>
  <c r="CJ24" i="1"/>
  <c r="CB24" i="1"/>
  <c r="BW24" i="1"/>
  <c r="BY24" i="1"/>
  <c r="CG24" i="1"/>
  <c r="CA24" i="1"/>
  <c r="CH24" i="1"/>
  <c r="CK26" i="1"/>
  <c r="CI26" i="1"/>
  <c r="BZ26" i="1"/>
  <c r="CA18" i="1"/>
  <c r="BW18" i="1"/>
  <c r="CH18" i="1"/>
  <c r="BX18" i="1"/>
  <c r="BZ18" i="1"/>
  <c r="CJ20" i="1"/>
  <c r="CF20" i="1"/>
  <c r="CK20" i="1"/>
  <c r="CF18" i="1"/>
  <c r="CG18" i="1"/>
  <c r="BW20" i="1"/>
  <c r="CB20" i="1"/>
  <c r="CK12" i="1"/>
  <c r="CG12" i="1"/>
  <c r="CB12" i="1"/>
  <c r="BX12" i="1"/>
  <c r="CI12" i="1"/>
  <c r="BW12" i="1"/>
  <c r="CH12" i="1"/>
  <c r="CA12" i="1"/>
  <c r="CJ12" i="1"/>
  <c r="BY12" i="1"/>
  <c r="CF12" i="1"/>
  <c r="BZ12" i="1"/>
  <c r="CJ158" i="1"/>
  <c r="CF158" i="1"/>
  <c r="BZ158" i="1"/>
  <c r="CH158" i="1"/>
  <c r="BX158" i="1"/>
  <c r="CA158" i="1"/>
  <c r="BY158" i="1"/>
  <c r="CI158" i="1"/>
  <c r="BW158" i="1"/>
  <c r="CG158" i="1"/>
  <c r="Y160" i="1"/>
  <c r="Y153" i="1"/>
  <c r="CK15" i="1"/>
  <c r="CG15" i="1"/>
  <c r="CB15" i="1"/>
  <c r="BX15" i="1"/>
  <c r="CI15" i="1"/>
  <c r="BW15" i="1"/>
  <c r="CH15" i="1"/>
  <c r="CA15" i="1"/>
  <c r="CF15" i="1"/>
  <c r="BZ15" i="1"/>
  <c r="CJ15" i="1"/>
  <c r="BY15" i="1"/>
  <c r="CH157" i="1"/>
  <c r="BX157" i="1"/>
  <c r="CJ157" i="1"/>
  <c r="CF157" i="1"/>
  <c r="BZ157" i="1"/>
  <c r="CG157" i="1"/>
  <c r="BW157" i="1"/>
  <c r="CA157" i="1"/>
  <c r="BY157" i="1"/>
  <c r="CI157" i="1"/>
  <c r="AN63" i="1"/>
  <c r="Q107" i="1"/>
  <c r="CJ154" i="1"/>
  <c r="CF154" i="1"/>
  <c r="BZ154" i="1"/>
  <c r="CH154" i="1"/>
  <c r="BX154" i="1"/>
  <c r="CI154" i="1"/>
  <c r="BY154" i="1"/>
  <c r="CG154" i="1"/>
  <c r="CA154" i="1"/>
  <c r="BW154" i="1"/>
  <c r="AN73" i="1"/>
  <c r="AN57" i="1"/>
  <c r="CK14" i="1"/>
  <c r="CG14" i="1"/>
  <c r="CB14" i="1"/>
  <c r="BX14" i="1"/>
  <c r="CI14" i="1"/>
  <c r="BW14" i="1"/>
  <c r="CH14" i="1"/>
  <c r="CA14" i="1"/>
  <c r="BY14" i="1"/>
  <c r="CF14" i="1"/>
  <c r="BZ14" i="1"/>
  <c r="CJ14" i="1"/>
  <c r="CJ156" i="1"/>
  <c r="CF156" i="1"/>
  <c r="BZ156" i="1"/>
  <c r="CH156" i="1"/>
  <c r="BX156" i="1"/>
  <c r="CA156" i="1"/>
  <c r="BY156" i="1"/>
  <c r="CI156" i="1"/>
  <c r="BW156" i="1"/>
  <c r="CG156" i="1"/>
  <c r="AN62" i="1"/>
  <c r="AO49" i="1"/>
  <c r="AN65" i="1"/>
  <c r="AV31" i="1"/>
  <c r="AV30" i="1"/>
  <c r="CH25" i="1"/>
  <c r="BY25" i="1"/>
  <c r="CJ25" i="1"/>
  <c r="CF25" i="1"/>
  <c r="CA25" i="1"/>
  <c r="BW25" i="1"/>
  <c r="CB25" i="1"/>
  <c r="CK25" i="1"/>
  <c r="BZ25" i="1"/>
  <c r="CG25" i="1"/>
  <c r="CI25" i="1"/>
  <c r="BX25" i="1"/>
  <c r="CK16" i="1"/>
  <c r="CG16" i="1"/>
  <c r="CB16" i="1"/>
  <c r="BX16" i="1"/>
  <c r="CI16" i="1"/>
  <c r="BW16" i="1"/>
  <c r="CH16" i="1"/>
  <c r="CA16" i="1"/>
  <c r="CJ16" i="1"/>
  <c r="CF16" i="1"/>
  <c r="BZ16" i="1"/>
  <c r="BY16" i="1"/>
  <c r="CJ152" i="1"/>
  <c r="CF152" i="1"/>
  <c r="BZ152" i="1"/>
  <c r="CH152" i="1"/>
  <c r="BX152" i="1"/>
  <c r="CI152" i="1"/>
  <c r="BY152" i="1"/>
  <c r="BW152" i="1"/>
  <c r="CG152" i="1"/>
  <c r="C155" i="1"/>
  <c r="CA152" i="1"/>
  <c r="CI17" i="1"/>
  <c r="BZ17" i="1"/>
  <c r="CK17" i="1"/>
  <c r="CG17" i="1"/>
  <c r="CB17" i="1"/>
  <c r="BX17" i="1"/>
  <c r="BW17" i="1"/>
  <c r="CJ17" i="1"/>
  <c r="CF17" i="1"/>
  <c r="BY17" i="1"/>
  <c r="CH17" i="1"/>
  <c r="CA17" i="1"/>
  <c r="CK13" i="1"/>
  <c r="CG13" i="1"/>
  <c r="CB13" i="1"/>
  <c r="BX13" i="1"/>
  <c r="CI13" i="1"/>
  <c r="BW13" i="1"/>
  <c r="CH13" i="1"/>
  <c r="CA13" i="1"/>
  <c r="CJ13" i="1"/>
  <c r="CF13" i="1"/>
  <c r="BZ13" i="1"/>
  <c r="BY13" i="1"/>
  <c r="AN66" i="1"/>
  <c r="AO50" i="1"/>
  <c r="AS129" i="1" l="1"/>
  <c r="AS128" i="1"/>
  <c r="AV23" i="1"/>
  <c r="AV24" i="1"/>
  <c r="AV21" i="1"/>
  <c r="AV26" i="1"/>
  <c r="AV19" i="1"/>
  <c r="AV20" i="1"/>
  <c r="AS127" i="1"/>
  <c r="A197" i="1"/>
  <c r="AV18" i="1"/>
  <c r="AV12" i="1"/>
  <c r="AV13" i="1"/>
  <c r="AV16" i="1"/>
  <c r="AV25" i="1"/>
  <c r="Y156" i="1"/>
  <c r="Y157" i="1"/>
  <c r="Y158" i="1"/>
  <c r="B197" i="1"/>
  <c r="Y152" i="1"/>
  <c r="AV15" i="1"/>
  <c r="AV17" i="1"/>
  <c r="AV14" i="1"/>
  <c r="Y154" i="1"/>
</calcChain>
</file>

<file path=xl/sharedStrings.xml><?xml version="1.0" encoding="utf-8"?>
<sst xmlns="http://schemas.openxmlformats.org/spreadsheetml/2006/main" count="7722" uniqueCount="204">
  <si>
    <t>SERVICIO DE SALUD</t>
  </si>
  <si>
    <t>REM-06.   PROGRAMA DE SALUD MENTAL ATENCIÓN PRIMARIA Y ESPECIALIDADES</t>
  </si>
  <si>
    <t>SECCIÓN A.1: CONTROLES DE ATENCIÓN PRIMARIA / ESPECIALIDADES</t>
  </si>
  <si>
    <t>ACTIVIDAD</t>
  </si>
  <si>
    <t>PROFESIONAL</t>
  </si>
  <si>
    <t xml:space="preserve">TOTAL               </t>
  </si>
  <si>
    <t>GRUPOS DE EDAD  (en años)</t>
  </si>
  <si>
    <t>Beneficiarios</t>
  </si>
  <si>
    <t>Niños, Niñas, Adolescentes y Jóvenes SENAME</t>
  </si>
  <si>
    <t>Niños, Niñas, Adolescentes y Jóvenes Mejor Niñez</t>
  </si>
  <si>
    <t>Pueblos Originarios</t>
  </si>
  <si>
    <t>Migrantes</t>
  </si>
  <si>
    <t>Demencia</t>
  </si>
  <si>
    <t xml:space="preserve">TRANS
</t>
  </si>
  <si>
    <t>0 - 4 años</t>
  </si>
  <si>
    <t>5 - 9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</si>
  <si>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</si>
  <si>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</si>
  <si>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</si>
  <si>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</si>
  <si>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</si>
  <si>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</si>
  <si>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</si>
  <si>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</si>
  <si>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</si>
  <si>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</si>
  <si>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</si>
  <si>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</si>
  <si>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</si>
  <si>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</si>
  <si>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mas años</t>
  </si>
  <si>
    <t>Masculino</t>
  </si>
  <si>
    <t>Femenino</t>
  </si>
  <si>
    <t>Ambos Sexos</t>
  </si>
  <si>
    <t>Hombres</t>
  </si>
  <si>
    <t>Mujeres</t>
  </si>
  <si>
    <t>Controles Salud Mental</t>
  </si>
  <si>
    <t>Médico/a</t>
  </si>
  <si>
    <t>Psicólogo/a</t>
  </si>
  <si>
    <t>Enfermera/o</t>
  </si>
  <si>
    <t>Matrona/ón</t>
  </si>
  <si>
    <t>Trabajador/a Social</t>
  </si>
  <si>
    <t>Otros Profesionales Capacitados (Salud Mental)</t>
  </si>
  <si>
    <t>Terapeuta Ocupacional</t>
  </si>
  <si>
    <t>Técnico en Enfermería en Salud Mental</t>
  </si>
  <si>
    <t>Gestor Comunitario</t>
  </si>
  <si>
    <t>Técnico Rehabilitación Alcohol y Drogas</t>
  </si>
  <si>
    <t>TOTAL</t>
  </si>
  <si>
    <t>Intervención Psicosocial Grupal</t>
  </si>
  <si>
    <t>Psicodiagnóstico</t>
  </si>
  <si>
    <t>Psicoterapia Individual</t>
  </si>
  <si>
    <t>Médico/a Psiquiatra</t>
  </si>
  <si>
    <t>SECCIÓN A.2: CONSULTORÍAS DE SALUD MENTAL EN APS</t>
  </si>
  <si>
    <t>TOTAL CONSULTORÍAS Y TELECONSULTORÍAS RECIBIDAS</t>
  </si>
  <si>
    <t>CONSULTORÍAS Y TELECONSULTORÍAS RECIBIDAS</t>
  </si>
  <si>
    <t>TOTAL Nº DE CASOS REVISADOS</t>
  </si>
  <si>
    <t>Personas con sospecha de demencia</t>
  </si>
  <si>
    <t>Personas con diagnóstico de demencia</t>
  </si>
  <si>
    <t>Consultorías y Teleconsultorías de Salud Mental Infanto Adolescente</t>
  </si>
  <si>
    <t>Consultorías Y Teleconsultorías de Salud Mental Adulto</t>
  </si>
  <si>
    <t>Consultorías de Salud Mental</t>
  </si>
  <si>
    <t>Teleconsultorías de Salud Mental</t>
  </si>
  <si>
    <t>SECCIÓN A.3: CONSULTORÍAS DE SALUD MENTAL OTORGADA POR EL NIVEL DE ESPECIALIDAD</t>
  </si>
  <si>
    <t>TOTAL CONSULTORÍAS Y TELECONSULTORÍAS OTORGADAS</t>
  </si>
  <si>
    <t>CONSULTORÍAS Y TELECONSULTORÍAS OTORGADAS</t>
  </si>
  <si>
    <t>Participantes</t>
  </si>
  <si>
    <t>Consultorías y Teleconsultorías de Salud Mental Adulto</t>
  </si>
  <si>
    <t>Médico psiquiatra</t>
  </si>
  <si>
    <t>Médico Psiquiatría más un profesional</t>
  </si>
  <si>
    <t>Médico Psiquiatría más dos Profesionales</t>
  </si>
  <si>
    <t>Médico Psiquiatría con más de dos Profesionales</t>
  </si>
  <si>
    <t>Dos profesionales</t>
  </si>
  <si>
    <t>Más de dos profesionales</t>
  </si>
  <si>
    <t>SECCIÓN B.1: ACTIVIDADES GRUPALES (NÚMERO DE SESIONES)</t>
  </si>
  <si>
    <t>Psicoterapia Grupal</t>
  </si>
  <si>
    <t>Psicoterapia Familiar</t>
  </si>
  <si>
    <t>SECCIÓN B.2:  PROGRAMA DE REHABILITACIÓN (PERSONAS CON TRASTORNOS PSIQUIÁTRICOS)</t>
  </si>
  <si>
    <t>TIPO</t>
  </si>
  <si>
    <t>RANGO ETARIO Y SEXO</t>
  </si>
  <si>
    <t>Programa de Rehabilitación Tipo I</t>
  </si>
  <si>
    <t>Días Persona</t>
  </si>
  <si>
    <t>Programa de Rehabilitación Tipo II</t>
  </si>
  <si>
    <t>SECCIÓN B.3: ACTIVIDADES DE PSIQUIATRÍA FORENSE PARA PERSONAS EN CONFLICTO CON LA JUSTICIA (En lo Penal, Civil, Familiar, etc.)</t>
  </si>
  <si>
    <t>Peritaje Psiquiátrico Judicial</t>
  </si>
  <si>
    <t>Enfermero/a</t>
  </si>
  <si>
    <t>Otros Profesionales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</si>
  <si>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</si>
  <si>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</si>
  <si>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</si>
  <si>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</si>
  <si>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Intrafamiliar)</t>
  </si>
  <si>
    <t>SECCIÓN B.4: DISPOSITIVOS DE SALUD MENTAL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</si>
  <si>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</si>
  <si>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</si>
  <si>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</si>
  <si>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</si>
  <si>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</si>
  <si>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</si>
  <si>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</si>
  <si>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</si>
  <si>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</si>
  <si>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</si>
  <si>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</si>
  <si>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</si>
  <si>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</si>
  <si>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</si>
  <si>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</si>
  <si>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</si>
  <si>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Trabajo Intersectorial</t>
  </si>
  <si>
    <t>Trabajo con Organizaciones Comunitarias de Base</t>
  </si>
  <si>
    <t>Trabajo con Organizaciones de Usuarios y Familiares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</si>
  <si>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</si>
  <si>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</si>
  <si>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</si>
  <si>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</si>
  <si>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</si>
  <si>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TRIBUNALES</t>
  </si>
  <si>
    <t>Menos de 18 años</t>
  </si>
  <si>
    <t>18 y más años</t>
  </si>
  <si>
    <t>Nº informes</t>
  </si>
  <si>
    <t>ASISTENCIA A TRIBUNALES</t>
  </si>
  <si>
    <t>Nº de profesionales</t>
  </si>
  <si>
    <t>Nº de veces</t>
  </si>
  <si>
    <t>De Familia</t>
  </si>
  <si>
    <t>Penales</t>
  </si>
  <si>
    <t>Civiles</t>
  </si>
  <si>
    <t>Policía Local</t>
  </si>
  <si>
    <t>Laborales</t>
  </si>
  <si>
    <t>SECCIÓN D: PLANES Y EVALUACIONES PROGRAMA DE ACOMPAÑAMIENTO PSICOSOCIAL EN ATENCIÓN PRIMARIA</t>
  </si>
  <si>
    <t>Plan de Acompañamiento Elaborados</t>
  </si>
  <si>
    <t>Plan de Acompañamiento con Mejoría al Egreso del Programa</t>
  </si>
  <si>
    <t>Evaluaciones Participativas Realizadas al Egreso del Programa</t>
  </si>
  <si>
    <t>SECCIÓN E: PERSONAS CON EVALUACIÓN Y CONFIRMACIÓN DIAGNOSTICA EN APS</t>
  </si>
  <si>
    <t>N° DE ENTREVISTAS</t>
  </si>
  <si>
    <t>REALIZADA POR</t>
  </si>
  <si>
    <t>N° Confirmaciones Diagnósticas</t>
  </si>
  <si>
    <t>1 Profesional</t>
  </si>
  <si>
    <t>2 Profesionales</t>
  </si>
  <si>
    <t>3 Profesionales</t>
  </si>
  <si>
    <t>SECCIÓN F: EVALUACIONES PROGRAMA PLAN NACIONAL DE DEMENCIA</t>
  </si>
  <si>
    <t>Aumento</t>
  </si>
  <si>
    <t>Mantención</t>
  </si>
  <si>
    <t>Disminución</t>
  </si>
  <si>
    <t>Personas con Demencia con Reevaluación Deterioro GLOBAL GDS REISBERG</t>
  </si>
  <si>
    <t>Cuidadores Personas con Demencia con Reevaluación Sobrecarga del Cuidado</t>
  </si>
  <si>
    <t>Cuidadores de Personas con Demencia con Evaluación de Satisfacción Usuaria del Proceso de Intervención</t>
  </si>
  <si>
    <t>SECCIÓN G: EVALUACIÓN PROGRAMA DE APOYO A LA SALUD MENTAL INFANTIL (PASMI)</t>
  </si>
  <si>
    <t>5 - 9 AÑOS</t>
  </si>
  <si>
    <t>Evaluadores</t>
  </si>
  <si>
    <t>Cumplimiento de criterios diagnósticos según  Evaluación Diagnóstica Integral (EDI)</t>
  </si>
  <si>
    <t>Equipo biopsicosocial</t>
  </si>
  <si>
    <t>Equipo psicosocial</t>
  </si>
  <si>
    <t>Requiere tratamiento en APS</t>
  </si>
  <si>
    <t>Requiere tratamiento en nivel secundario</t>
  </si>
  <si>
    <t>No Requiere tratamiento</t>
  </si>
  <si>
    <t>Evaluación Diagnóstica Integral (EDI)</t>
  </si>
  <si>
    <t>SECCIÓN H: CONSULTA DE SALUD MENTAL POR EL NIVEL DE ESPECIALIDAD</t>
  </si>
  <si>
    <t>Niños, Niñas, Adolescentes y Jóvenes  SENAME</t>
  </si>
  <si>
    <t>Consulta Nueva Salud Mental (Ingreso)</t>
  </si>
  <si>
    <t>Uniprofesional</t>
  </si>
  <si>
    <t>Dos Profesionales</t>
  </si>
  <si>
    <t>Multiprofesional</t>
  </si>
  <si>
    <t xml:space="preserve">SECCIÓN I: RESCATE DE PACIENTES PROGRAMA SALUD MENTAL </t>
  </si>
  <si>
    <t>RANGO ETARIO</t>
  </si>
  <si>
    <t>RESCATE EN DOMICILIO</t>
  </si>
  <si>
    <t>Compra de servicio (*)</t>
  </si>
  <si>
    <t>Rescate Telefónico</t>
  </si>
  <si>
    <t>Funcionario</t>
  </si>
  <si>
    <t>Profesional</t>
  </si>
  <si>
    <t>Técnico en Enfermería</t>
  </si>
  <si>
    <t>Administrativo</t>
  </si>
  <si>
    <t>Otro</t>
  </si>
  <si>
    <t>Desde el establecimiento</t>
  </si>
  <si>
    <t>1 - 4 años</t>
  </si>
  <si>
    <t>25 - 64 años</t>
  </si>
  <si>
    <t>65 - 79 años</t>
  </si>
  <si>
    <t>80 y más años</t>
  </si>
  <si>
    <t>*No incluidos en REM A26 sección D.</t>
  </si>
  <si>
    <t>SECCIÓN J: TIEMPOS DE ESPERA EN SALUD MENTAL DE APS</t>
  </si>
  <si>
    <t>TIEMPOS DE ESPERA ENTRE:</t>
  </si>
  <si>
    <t xml:space="preserve">Número de días </t>
  </si>
  <si>
    <t xml:space="preserve">Número de personas atendidas </t>
  </si>
  <si>
    <t>Tamizaje y Primera Atención Salud Mental en APS (Individual o Grupal)</t>
  </si>
  <si>
    <t>Tamizaje y Confirmación Diagnóstica</t>
  </si>
  <si>
    <t>SECCIÓN K : SALUD MENTAL EN SITUACIONES DE EMERGENCIA O DESASTRE</t>
  </si>
  <si>
    <t xml:space="preserve">TOTAL          </t>
  </si>
  <si>
    <t>Atenciones a funcionarios de la salud</t>
  </si>
  <si>
    <t>Acciones en domicilio</t>
  </si>
  <si>
    <t>Acciones en albergue/
Espacio comunitario</t>
  </si>
  <si>
    <t>Acciones no presenciales o remotas</t>
  </si>
  <si>
    <t>Niños, Niñas, Adolescentes y Jóvenes Población SENAME</t>
  </si>
  <si>
    <t>TRANS</t>
  </si>
  <si>
    <t>0 - 9 años</t>
  </si>
  <si>
    <t>10-19 años</t>
  </si>
  <si>
    <t>20-59 años</t>
  </si>
  <si>
    <t>60 y más años</t>
  </si>
  <si>
    <t>Primera Ayuda Psicológica</t>
  </si>
  <si>
    <t>Profesional No Médico</t>
  </si>
  <si>
    <t>Consulta de Salud Mental Asociada a Emergencia o Desastre</t>
  </si>
  <si>
    <t>SECCIÓN K.1: ACTIVIDADES DE COORDINACION EN SITUACIONES DE EMERGENCIA Y DESASTRE</t>
  </si>
  <si>
    <t xml:space="preserve">
Nº Reuniones / Sesiones</t>
  </si>
  <si>
    <t>Nº Instituciones, Organizaciones que participan</t>
  </si>
  <si>
    <t>Trabajo Sectorial</t>
  </si>
  <si>
    <t>Actividades Comunitarias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</si>
</sst>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3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4">
    <xf numFmtId="0" fontId="0" fillId="0" borderId="0" xfId="0"/>
    <xf numFmtId="1" fontId="2" fillId="2" borderId="0" xfId="0" applyNumberFormat="1" applyFont="1" applyFill="1"/>
    <xf numFmtId="1" fontId="4" fillId="2" borderId="0" xfId="0" applyNumberFormat="1" applyFont="1" applyFill="1"/>
    <xf numFmtId="1" fontId="5" fillId="2" borderId="0" xfId="0" applyNumberFormat="1" applyFont="1" applyFill="1"/>
    <xf numFmtId="1" fontId="5" fillId="0" borderId="0" xfId="0" applyNumberFormat="1" applyFont="1"/>
    <xf numFmtId="1" fontId="5" fillId="0" borderId="0" xfId="0" applyNumberFormat="1" applyFont="1" applyProtection="1">
      <protection locked="0"/>
    </xf>
    <xf numFmtId="1" fontId="6" fillId="0" borderId="0" xfId="0" applyNumberFormat="1" applyFont="1" applyAlignment="1">
      <alignment horizontal="left"/>
    </xf>
    <xf numFmtId="1" fontId="6" fillId="2" borderId="0" xfId="0" applyNumberFormat="1" applyFont="1" applyFill="1"/>
    <xf numFmtId="1" fontId="6" fillId="2" borderId="0" xfId="0" applyNumberFormat="1" applyFont="1" applyFill="1" applyAlignment="1">
      <alignment wrapText="1"/>
    </xf>
    <xf numFmtId="1" fontId="7" fillId="2" borderId="0" xfId="0" applyNumberFormat="1" applyFont="1" applyFill="1"/>
    <xf numFmtId="1" fontId="7" fillId="3" borderId="0" xfId="0" applyNumberFormat="1" applyFont="1" applyFill="1"/>
    <xf numFmtId="1" fontId="7" fillId="0" borderId="0" xfId="0" applyNumberFormat="1" applyFont="1"/>
    <xf numFmtId="0" fontId="8" fillId="0" borderId="0" xfId="0" applyFont="1"/>
    <xf numFmtId="1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vertical="center" wrapText="1"/>
    </xf>
    <xf numFmtId="1" fontId="4" fillId="0" borderId="21" xfId="0" applyNumberFormat="1" applyFont="1" applyBorder="1" applyAlignment="1">
      <alignment horizontal="right" wrapText="1"/>
    </xf>
    <xf numFmtId="1" fontId="4" fillId="0" borderId="22" xfId="0" applyNumberFormat="1" applyFont="1" applyBorder="1" applyAlignment="1">
      <alignment horizontal="right" wrapText="1"/>
    </xf>
    <xf numFmtId="1" fontId="4" fillId="0" borderId="23" xfId="0" applyNumberFormat="1" applyFont="1" applyBorder="1" applyAlignment="1">
      <alignment horizontal="right"/>
    </xf>
    <xf numFmtId="1" fontId="4" fillId="4" borderId="21" xfId="0" applyNumberFormat="1" applyFont="1" applyFill="1" applyBorder="1" applyProtection="1">
      <protection locked="0"/>
    </xf>
    <xf numFmtId="1" fontId="4" fillId="4" borderId="23" xfId="0" applyNumberFormat="1" applyFont="1" applyFill="1" applyBorder="1" applyProtection="1">
      <protection locked="0"/>
    </xf>
    <xf numFmtId="1" fontId="4" fillId="4" borderId="24" xfId="0" applyNumberFormat="1" applyFont="1" applyFill="1" applyBorder="1" applyProtection="1">
      <protection locked="0"/>
    </xf>
    <xf numFmtId="1" fontId="4" fillId="4" borderId="20" xfId="0" applyNumberFormat="1" applyFont="1" applyFill="1" applyBorder="1" applyProtection="1">
      <protection locked="0"/>
    </xf>
    <xf numFmtId="1" fontId="4" fillId="4" borderId="25" xfId="0" applyNumberFormat="1" applyFont="1" applyFill="1" applyBorder="1" applyProtection="1">
      <protection locked="0"/>
    </xf>
    <xf numFmtId="0" fontId="0" fillId="5" borderId="0" xfId="0" applyFill="1"/>
    <xf numFmtId="0" fontId="0" fillId="6" borderId="0" xfId="0" applyFill="1"/>
    <xf numFmtId="1" fontId="4" fillId="0" borderId="26" xfId="0" applyNumberFormat="1" applyFont="1" applyBorder="1" applyAlignment="1">
      <alignment vertical="center" wrapText="1"/>
    </xf>
    <xf numFmtId="1" fontId="4" fillId="0" borderId="27" xfId="0" applyNumberFormat="1" applyFont="1" applyBorder="1" applyAlignment="1">
      <alignment horizontal="right" wrapText="1"/>
    </xf>
    <xf numFmtId="1" fontId="4" fillId="0" borderId="28" xfId="0" applyNumberFormat="1" applyFont="1" applyBorder="1" applyAlignment="1">
      <alignment horizontal="right" wrapText="1"/>
    </xf>
    <xf numFmtId="1" fontId="4" fillId="0" borderId="29" xfId="0" applyNumberFormat="1" applyFont="1" applyBorder="1" applyAlignment="1">
      <alignment horizontal="right"/>
    </xf>
    <xf numFmtId="1" fontId="4" fillId="4" borderId="27" xfId="0" applyNumberFormat="1" applyFont="1" applyFill="1" applyBorder="1" applyProtection="1">
      <protection locked="0"/>
    </xf>
    <xf numFmtId="1" fontId="4" fillId="4" borderId="29" xfId="0" applyNumberFormat="1" applyFont="1" applyFill="1" applyBorder="1" applyProtection="1">
      <protection locked="0"/>
    </xf>
    <xf numFmtId="1" fontId="4" fillId="4" borderId="30" xfId="0" applyNumberFormat="1" applyFont="1" applyFill="1" applyBorder="1" applyProtection="1">
      <protection locked="0"/>
    </xf>
    <xf numFmtId="1" fontId="4" fillId="4" borderId="26" xfId="0" applyNumberFormat="1" applyFont="1" applyFill="1" applyBorder="1" applyProtection="1">
      <protection locked="0"/>
    </xf>
    <xf numFmtId="1" fontId="4" fillId="4" borderId="31" xfId="0" applyNumberFormat="1" applyFont="1" applyFill="1" applyBorder="1" applyProtection="1">
      <protection locked="0"/>
    </xf>
    <xf numFmtId="1" fontId="4" fillId="0" borderId="32" xfId="0" applyNumberFormat="1" applyFont="1" applyBorder="1" applyAlignment="1">
      <alignment horizontal="right" wrapText="1"/>
    </xf>
    <xf numFmtId="1" fontId="4" fillId="0" borderId="33" xfId="0" applyNumberFormat="1" applyFont="1" applyBorder="1" applyAlignment="1">
      <alignment horizontal="right" wrapText="1"/>
    </xf>
    <xf numFmtId="1" fontId="4" fillId="0" borderId="34" xfId="0" applyNumberFormat="1" applyFont="1" applyBorder="1" applyAlignment="1">
      <alignment horizontal="right"/>
    </xf>
    <xf numFmtId="1" fontId="4" fillId="4" borderId="32" xfId="0" applyNumberFormat="1" applyFont="1" applyFill="1" applyBorder="1" applyProtection="1">
      <protection locked="0"/>
    </xf>
    <xf numFmtId="1" fontId="4" fillId="4" borderId="34" xfId="0" applyNumberFormat="1" applyFont="1" applyFill="1" applyBorder="1" applyProtection="1">
      <protection locked="0"/>
    </xf>
    <xf numFmtId="1" fontId="4" fillId="4" borderId="35" xfId="0" applyNumberFormat="1" applyFont="1" applyFill="1" applyBorder="1" applyProtection="1">
      <protection locked="0"/>
    </xf>
    <xf numFmtId="1" fontId="4" fillId="4" borderId="36" xfId="0" applyNumberFormat="1" applyFont="1" applyFill="1" applyBorder="1" applyProtection="1">
      <protection locked="0"/>
    </xf>
    <xf numFmtId="1" fontId="4" fillId="4" borderId="37" xfId="0" applyNumberFormat="1" applyFont="1" applyFill="1" applyBorder="1" applyProtection="1">
      <protection locked="0"/>
    </xf>
    <xf numFmtId="1" fontId="4" fillId="0" borderId="38" xfId="0" applyNumberFormat="1" applyFont="1" applyBorder="1" applyAlignment="1">
      <alignment horizontal="right" wrapText="1"/>
    </xf>
    <xf numFmtId="1" fontId="4" fillId="0" borderId="39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right"/>
    </xf>
    <xf numFmtId="1" fontId="4" fillId="0" borderId="40" xfId="0" applyNumberFormat="1" applyFont="1" applyBorder="1" applyAlignment="1">
      <alignment horizontal="right"/>
    </xf>
    <xf numFmtId="1" fontId="4" fillId="0" borderId="12" xfId="0" applyNumberFormat="1" applyFont="1" applyBorder="1" applyAlignment="1">
      <alignment horizontal="right"/>
    </xf>
    <xf numFmtId="1" fontId="4" fillId="0" borderId="14" xfId="0" applyNumberFormat="1" applyFont="1" applyBorder="1"/>
    <xf numFmtId="1" fontId="4" fillId="0" borderId="12" xfId="0" applyNumberFormat="1" applyFont="1" applyBorder="1"/>
    <xf numFmtId="1" fontId="4" fillId="0" borderId="15" xfId="0" applyNumberFormat="1" applyFont="1" applyBorder="1"/>
    <xf numFmtId="1" fontId="4" fillId="0" borderId="5" xfId="0" applyNumberFormat="1" applyFont="1" applyBorder="1"/>
    <xf numFmtId="1" fontId="4" fillId="0" borderId="41" xfId="0" applyNumberFormat="1" applyFont="1" applyBorder="1"/>
    <xf numFmtId="1" fontId="4" fillId="0" borderId="14" xfId="0" applyNumberFormat="1" applyFont="1" applyBorder="1" applyAlignment="1">
      <alignment horizontal="right" wrapText="1"/>
    </xf>
    <xf numFmtId="1" fontId="4" fillId="0" borderId="40" xfId="0" applyNumberFormat="1" applyFont="1" applyBorder="1" applyAlignment="1">
      <alignment horizontal="right" wrapText="1"/>
    </xf>
    <xf numFmtId="1" fontId="4" fillId="4" borderId="12" xfId="0" applyNumberFormat="1" applyFont="1" applyFill="1" applyBorder="1" applyProtection="1">
      <protection locked="0"/>
    </xf>
    <xf numFmtId="1" fontId="4" fillId="4" borderId="15" xfId="0" applyNumberFormat="1" applyFont="1" applyFill="1" applyBorder="1" applyProtection="1">
      <protection locked="0"/>
    </xf>
    <xf numFmtId="1" fontId="4" fillId="4" borderId="5" xfId="0" applyNumberFormat="1" applyFont="1" applyFill="1" applyBorder="1" applyProtection="1">
      <protection locked="0"/>
    </xf>
    <xf numFmtId="1" fontId="4" fillId="4" borderId="41" xfId="0" applyNumberFormat="1" applyFont="1" applyFill="1" applyBorder="1" applyProtection="1">
      <protection locked="0"/>
    </xf>
    <xf numFmtId="1" fontId="4" fillId="0" borderId="39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wrapText="1"/>
    </xf>
    <xf numFmtId="1" fontId="4" fillId="0" borderId="18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/>
    </xf>
    <xf numFmtId="1" fontId="4" fillId="4" borderId="17" xfId="0" applyNumberFormat="1" applyFont="1" applyFill="1" applyBorder="1" applyProtection="1">
      <protection locked="0"/>
    </xf>
    <xf numFmtId="1" fontId="4" fillId="4" borderId="4" xfId="0" applyNumberFormat="1" applyFont="1" applyFill="1" applyBorder="1" applyProtection="1">
      <protection locked="0"/>
    </xf>
    <xf numFmtId="1" fontId="4" fillId="4" borderId="42" xfId="0" applyNumberFormat="1" applyFont="1" applyFill="1" applyBorder="1" applyProtection="1">
      <protection locked="0"/>
    </xf>
    <xf numFmtId="1" fontId="4" fillId="4" borderId="2" xfId="0" applyNumberFormat="1" applyFont="1" applyFill="1" applyBorder="1" applyProtection="1">
      <protection locked="0"/>
    </xf>
    <xf numFmtId="1" fontId="4" fillId="4" borderId="43" xfId="0" applyNumberFormat="1" applyFont="1" applyFill="1" applyBorder="1" applyProtection="1">
      <protection locked="0"/>
    </xf>
    <xf numFmtId="1" fontId="4" fillId="0" borderId="44" xfId="0" applyNumberFormat="1" applyFont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left" vertical="center" wrapText="1"/>
    </xf>
    <xf numFmtId="1" fontId="4" fillId="0" borderId="45" xfId="0" applyNumberFormat="1" applyFont="1" applyBorder="1" applyAlignment="1">
      <alignment horizontal="right" wrapText="1"/>
    </xf>
    <xf numFmtId="1" fontId="4" fillId="0" borderId="46" xfId="0" applyNumberFormat="1" applyFont="1" applyBorder="1" applyAlignment="1">
      <alignment horizontal="right" wrapText="1"/>
    </xf>
    <xf numFmtId="1" fontId="4" fillId="0" borderId="10" xfId="0" applyNumberFormat="1" applyFont="1" applyBorder="1" applyAlignment="1">
      <alignment horizontal="right"/>
    </xf>
    <xf numFmtId="1" fontId="4" fillId="4" borderId="47" xfId="0" applyNumberFormat="1" applyFont="1" applyFill="1" applyBorder="1" applyProtection="1">
      <protection locked="0"/>
    </xf>
    <xf numFmtId="1" fontId="4" fillId="4" borderId="48" xfId="0" applyNumberFormat="1" applyFont="1" applyFill="1" applyBorder="1" applyProtection="1">
      <protection locked="0"/>
    </xf>
    <xf numFmtId="1" fontId="4" fillId="4" borderId="49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1" fontId="4" fillId="4" borderId="50" xfId="0" applyNumberFormat="1" applyFont="1" applyFill="1" applyBorder="1" applyProtection="1">
      <protection locked="0"/>
    </xf>
    <xf numFmtId="1" fontId="4" fillId="4" borderId="51" xfId="0" applyNumberFormat="1" applyFont="1" applyFill="1" applyBorder="1" applyProtection="1">
      <protection locked="0"/>
    </xf>
    <xf numFmtId="1" fontId="6" fillId="0" borderId="0" xfId="0" applyNumberFormat="1" applyFont="1"/>
    <xf numFmtId="1" fontId="6" fillId="0" borderId="0" xfId="0" applyNumberFormat="1" applyFont="1" applyAlignment="1">
      <alignment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4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right" vertical="center" wrapText="1"/>
    </xf>
    <xf numFmtId="1" fontId="4" fillId="4" borderId="44" xfId="0" applyNumberFormat="1" applyFont="1" applyFill="1" applyBorder="1" applyProtection="1">
      <protection locked="0"/>
    </xf>
    <xf numFmtId="1" fontId="4" fillId="0" borderId="52" xfId="0" applyNumberFormat="1" applyFont="1" applyBorder="1"/>
    <xf numFmtId="1" fontId="4" fillId="0" borderId="22" xfId="0" applyNumberFormat="1" applyFont="1" applyBorder="1"/>
    <xf numFmtId="1" fontId="4" fillId="0" borderId="23" xfId="0" applyNumberFormat="1" applyFont="1" applyBorder="1"/>
    <xf numFmtId="1" fontId="4" fillId="0" borderId="53" xfId="0" applyNumberFormat="1" applyFont="1" applyBorder="1" applyAlignment="1">
      <alignment horizontal="left" vertical="center" wrapText="1"/>
    </xf>
    <xf numFmtId="1" fontId="4" fillId="0" borderId="54" xfId="0" applyNumberFormat="1" applyFont="1" applyBorder="1" applyAlignment="1">
      <alignment horizontal="right" vertical="center" wrapText="1"/>
    </xf>
    <xf numFmtId="1" fontId="4" fillId="4" borderId="54" xfId="0" applyNumberFormat="1" applyFont="1" applyFill="1" applyBorder="1" applyProtection="1">
      <protection locked="0"/>
    </xf>
    <xf numFmtId="1" fontId="4" fillId="0" borderId="55" xfId="0" applyNumberFormat="1" applyFont="1" applyBorder="1"/>
    <xf numFmtId="1" fontId="4" fillId="0" borderId="38" xfId="0" applyNumberFormat="1" applyFont="1" applyBorder="1"/>
    <xf numFmtId="1" fontId="4" fillId="0" borderId="49" xfId="0" applyNumberFormat="1" applyFont="1" applyBorder="1"/>
    <xf numFmtId="0" fontId="4" fillId="0" borderId="39" xfId="0" applyFont="1" applyBorder="1" applyAlignment="1">
      <alignment horizontal="center"/>
    </xf>
    <xf numFmtId="1" fontId="4" fillId="0" borderId="39" xfId="0" applyNumberFormat="1" applyFont="1" applyBorder="1"/>
    <xf numFmtId="1" fontId="4" fillId="0" borderId="56" xfId="0" applyNumberFormat="1" applyFont="1" applyBorder="1"/>
    <xf numFmtId="1" fontId="4" fillId="0" borderId="7" xfId="0" applyNumberFormat="1" applyFont="1" applyBorder="1"/>
    <xf numFmtId="0" fontId="4" fillId="0" borderId="0" xfId="0" applyFont="1"/>
    <xf numFmtId="9" fontId="4" fillId="0" borderId="12" xfId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21" xfId="0" applyNumberFormat="1" applyFont="1" applyBorder="1"/>
    <xf numFmtId="1" fontId="4" fillId="4" borderId="52" xfId="0" applyNumberFormat="1" applyFont="1" applyFill="1" applyBorder="1" applyProtection="1">
      <protection locked="0"/>
    </xf>
    <xf numFmtId="1" fontId="4" fillId="4" borderId="22" xfId="0" applyNumberFormat="1" applyFont="1" applyFill="1" applyBorder="1" applyProtection="1">
      <protection locked="0"/>
    </xf>
    <xf numFmtId="1" fontId="4" fillId="0" borderId="16" xfId="0" applyNumberFormat="1" applyFont="1" applyBorder="1" applyAlignment="1">
      <alignment horizontal="left" vertical="center" wrapText="1"/>
    </xf>
    <xf numFmtId="1" fontId="4" fillId="0" borderId="16" xfId="0" applyNumberFormat="1" applyFont="1" applyBorder="1" applyAlignment="1">
      <alignment horizontal="right" vertical="center" wrapText="1"/>
    </xf>
    <xf numFmtId="1" fontId="4" fillId="0" borderId="45" xfId="0" applyNumberFormat="1" applyFont="1" applyBorder="1"/>
    <xf numFmtId="1" fontId="4" fillId="4" borderId="45" xfId="0" applyNumberFormat="1" applyFont="1" applyFill="1" applyBorder="1" applyProtection="1">
      <protection locked="0"/>
    </xf>
    <xf numFmtId="1" fontId="4" fillId="4" borderId="46" xfId="0" applyNumberFormat="1" applyFont="1" applyFill="1" applyBorder="1" applyProtection="1">
      <protection locked="0"/>
    </xf>
    <xf numFmtId="1" fontId="4" fillId="4" borderId="58" xfId="0" applyNumberFormat="1" applyFont="1" applyFill="1" applyBorder="1" applyProtection="1">
      <protection locked="0"/>
    </xf>
    <xf numFmtId="1" fontId="4" fillId="3" borderId="14" xfId="0" applyNumberFormat="1" applyFont="1" applyFill="1" applyBorder="1"/>
    <xf numFmtId="1" fontId="4" fillId="3" borderId="39" xfId="0" applyNumberFormat="1" applyFont="1" applyFill="1" applyBorder="1"/>
    <xf numFmtId="1" fontId="4" fillId="3" borderId="56" xfId="0" applyNumberFormat="1" applyFont="1" applyFill="1" applyBorder="1"/>
    <xf numFmtId="1" fontId="4" fillId="3" borderId="40" xfId="0" applyNumberFormat="1" applyFont="1" applyFill="1" applyBorder="1"/>
    <xf numFmtId="1" fontId="4" fillId="3" borderId="15" xfId="0" applyNumberFormat="1" applyFont="1" applyFill="1" applyBorder="1"/>
    <xf numFmtId="1" fontId="6" fillId="2" borderId="0" xfId="0" applyNumberFormat="1" applyFont="1" applyFill="1" applyAlignment="1">
      <alignment horizontal="left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4" borderId="1" xfId="0" applyNumberFormat="1" applyFont="1" applyFill="1" applyBorder="1" applyProtection="1">
      <protection locked="0"/>
    </xf>
    <xf numFmtId="1" fontId="4" fillId="0" borderId="26" xfId="0" applyNumberFormat="1" applyFont="1" applyBorder="1" applyAlignment="1">
      <alignment horizontal="left" vertical="center" wrapText="1"/>
    </xf>
    <xf numFmtId="1" fontId="4" fillId="4" borderId="59" xfId="0" applyNumberFormat="1" applyFont="1" applyFill="1" applyBorder="1" applyProtection="1">
      <protection locked="0"/>
    </xf>
    <xf numFmtId="1" fontId="4" fillId="0" borderId="54" xfId="0" applyNumberFormat="1" applyFont="1" applyBorder="1" applyAlignment="1">
      <alignment horizontal="left" vertical="center" wrapText="1"/>
    </xf>
    <xf numFmtId="1" fontId="6" fillId="2" borderId="6" xfId="0" applyNumberFormat="1" applyFont="1" applyFill="1" applyBorder="1" applyAlignment="1" applyProtection="1">
      <alignment horizontal="left"/>
      <protection hidden="1"/>
    </xf>
    <xf numFmtId="1" fontId="6" fillId="2" borderId="10" xfId="0" applyNumberFormat="1" applyFont="1" applyFill="1" applyBorder="1" applyAlignment="1" applyProtection="1">
      <alignment horizontal="left"/>
      <protection hidden="1"/>
    </xf>
    <xf numFmtId="1" fontId="6" fillId="2" borderId="10" xfId="0" applyNumberFormat="1" applyFont="1" applyFill="1" applyBorder="1" applyAlignment="1">
      <alignment horizontal="left" wrapText="1"/>
    </xf>
    <xf numFmtId="1" fontId="6" fillId="2" borderId="10" xfId="0" applyNumberFormat="1" applyFont="1" applyFill="1" applyBorder="1" applyAlignment="1" applyProtection="1">
      <alignment horizontal="left" wrapText="1"/>
      <protection hidden="1"/>
    </xf>
    <xf numFmtId="1" fontId="6" fillId="2" borderId="10" xfId="0" applyNumberFormat="1" applyFont="1" applyFill="1" applyBorder="1" applyProtection="1">
      <protection hidden="1"/>
    </xf>
    <xf numFmtId="1" fontId="7" fillId="2" borderId="10" xfId="0" applyNumberFormat="1" applyFont="1" applyFill="1" applyBorder="1" applyProtection="1">
      <protection hidden="1"/>
    </xf>
    <xf numFmtId="1" fontId="6" fillId="2" borderId="10" xfId="0" applyNumberFormat="1" applyFont="1" applyFill="1" applyBorder="1" applyAlignment="1" applyProtection="1">
      <alignment wrapText="1"/>
      <protection hidden="1"/>
    </xf>
    <xf numFmtId="1" fontId="7" fillId="2" borderId="0" xfId="0" applyNumberFormat="1" applyFont="1" applyFill="1" applyProtection="1">
      <protection hidden="1"/>
    </xf>
    <xf numFmtId="1" fontId="7" fillId="3" borderId="0" xfId="0" applyNumberFormat="1" applyFont="1" applyFill="1" applyProtection="1">
      <protection hidden="1"/>
    </xf>
    <xf numFmtId="1" fontId="4" fillId="0" borderId="17" xfId="0" applyNumberFormat="1" applyFont="1" applyBorder="1" applyAlignment="1" applyProtection="1">
      <alignment horizontal="center" vertical="center"/>
      <protection hidden="1"/>
    </xf>
    <xf numFmtId="1" fontId="4" fillId="0" borderId="18" xfId="0" applyNumberFormat="1" applyFont="1" applyBorder="1" applyAlignment="1" applyProtection="1">
      <alignment horizontal="center" vertical="center"/>
      <protection hidden="1"/>
    </xf>
    <xf numFmtId="1" fontId="4" fillId="0" borderId="11" xfId="0" applyNumberFormat="1" applyFont="1" applyBorder="1" applyAlignment="1" applyProtection="1">
      <alignment horizontal="center" vertical="center" wrapText="1"/>
      <protection hidden="1"/>
    </xf>
    <xf numFmtId="1" fontId="4" fillId="0" borderId="56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 applyProtection="1">
      <alignment horizontal="left" vertical="center" wrapText="1"/>
      <protection hidden="1"/>
    </xf>
    <xf numFmtId="1" fontId="4" fillId="4" borderId="61" xfId="0" applyNumberFormat="1" applyFont="1" applyFill="1" applyBorder="1" applyProtection="1">
      <protection locked="0"/>
    </xf>
    <xf numFmtId="1" fontId="4" fillId="4" borderId="23" xfId="0" applyNumberFormat="1" applyFont="1" applyFill="1" applyBorder="1" applyAlignment="1" applyProtection="1">
      <alignment wrapText="1"/>
      <protection locked="0"/>
    </xf>
    <xf numFmtId="1" fontId="4" fillId="0" borderId="16" xfId="0" applyNumberFormat="1" applyFont="1" applyBorder="1" applyAlignment="1" applyProtection="1">
      <alignment horizontal="left" vertical="center" wrapText="1"/>
      <protection hidden="1"/>
    </xf>
    <xf numFmtId="1" fontId="4" fillId="0" borderId="11" xfId="0" applyNumberFormat="1" applyFont="1" applyBorder="1" applyAlignment="1">
      <alignment horizontal="right"/>
    </xf>
    <xf numFmtId="1" fontId="4" fillId="4" borderId="10" xfId="0" applyNumberFormat="1" applyFont="1" applyFill="1" applyBorder="1" applyProtection="1">
      <protection locked="0"/>
    </xf>
    <xf numFmtId="1" fontId="4" fillId="4" borderId="62" xfId="0" applyNumberFormat="1" applyFont="1" applyFill="1" applyBorder="1" applyProtection="1">
      <protection locked="0"/>
    </xf>
    <xf numFmtId="1" fontId="4" fillId="4" borderId="11" xfId="0" applyNumberFormat="1" applyFont="1" applyFill="1" applyBorder="1" applyAlignment="1" applyProtection="1">
      <alignment wrapText="1"/>
      <protection locked="0"/>
    </xf>
    <xf numFmtId="1" fontId="6" fillId="0" borderId="0" xfId="0" applyNumberFormat="1" applyFont="1" applyProtection="1">
      <protection hidden="1"/>
    </xf>
    <xf numFmtId="1" fontId="7" fillId="0" borderId="0" xfId="0" applyNumberFormat="1" applyFont="1" applyProtection="1">
      <protection hidden="1"/>
    </xf>
    <xf numFmtId="1" fontId="6" fillId="0" borderId="0" xfId="0" applyNumberFormat="1" applyFont="1" applyAlignment="1" applyProtection="1">
      <alignment wrapText="1"/>
      <protection hidden="1"/>
    </xf>
    <xf numFmtId="1" fontId="7" fillId="0" borderId="0" xfId="0" applyNumberFormat="1" applyFont="1" applyProtection="1">
      <protection locked="0"/>
    </xf>
    <xf numFmtId="1" fontId="4" fillId="0" borderId="14" xfId="0" applyNumberFormat="1" applyFont="1" applyBorder="1" applyAlignment="1" applyProtection="1">
      <alignment horizontal="center" vertical="center"/>
      <protection hidden="1"/>
    </xf>
    <xf numFmtId="1" fontId="4" fillId="0" borderId="40" xfId="0" applyNumberFormat="1" applyFont="1" applyBorder="1" applyAlignment="1" applyProtection="1">
      <alignment horizontal="center" vertical="center"/>
      <protection hidden="1"/>
    </xf>
    <xf numFmtId="1" fontId="4" fillId="0" borderId="13" xfId="0" applyNumberFormat="1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63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 applyProtection="1">
      <alignment horizontal="left" vertical="center" wrapText="1"/>
      <protection hidden="1"/>
    </xf>
    <xf numFmtId="1" fontId="4" fillId="0" borderId="59" xfId="0" applyNumberFormat="1" applyFont="1" applyBorder="1" applyAlignment="1" applyProtection="1">
      <alignment horizontal="left" vertical="center" wrapText="1"/>
      <protection hidden="1"/>
    </xf>
    <xf numFmtId="1" fontId="4" fillId="4" borderId="29" xfId="0" applyNumberFormat="1" applyFont="1" applyFill="1" applyBorder="1" applyAlignment="1" applyProtection="1">
      <alignment wrapText="1"/>
      <protection locked="0"/>
    </xf>
    <xf numFmtId="1" fontId="4" fillId="0" borderId="54" xfId="0" applyNumberFormat="1" applyFont="1" applyBorder="1" applyAlignment="1" applyProtection="1">
      <alignment horizontal="left" vertical="center" wrapText="1"/>
      <protection hidden="1"/>
    </xf>
    <xf numFmtId="1" fontId="4" fillId="0" borderId="47" xfId="0" applyNumberFormat="1" applyFont="1" applyBorder="1" applyAlignment="1">
      <alignment horizontal="right" wrapText="1"/>
    </xf>
    <xf numFmtId="1" fontId="4" fillId="0" borderId="49" xfId="0" applyNumberFormat="1" applyFont="1" applyBorder="1" applyAlignment="1">
      <alignment horizontal="right"/>
    </xf>
    <xf numFmtId="1" fontId="4" fillId="4" borderId="49" xfId="0" applyNumberFormat="1" applyFont="1" applyFill="1" applyBorder="1" applyAlignment="1" applyProtection="1">
      <alignment wrapText="1"/>
      <protection locked="0"/>
    </xf>
    <xf numFmtId="1" fontId="4" fillId="7" borderId="21" xfId="0" applyNumberFormat="1" applyFont="1" applyFill="1" applyBorder="1"/>
    <xf numFmtId="1" fontId="4" fillId="7" borderId="23" xfId="0" applyNumberFormat="1" applyFont="1" applyFill="1" applyBorder="1"/>
    <xf numFmtId="1" fontId="4" fillId="7" borderId="20" xfId="0" applyNumberFormat="1" applyFont="1" applyFill="1" applyBorder="1"/>
    <xf numFmtId="1" fontId="4" fillId="7" borderId="24" xfId="0" applyNumberFormat="1" applyFont="1" applyFill="1" applyBorder="1"/>
    <xf numFmtId="1" fontId="4" fillId="7" borderId="25" xfId="0" applyNumberFormat="1" applyFont="1" applyFill="1" applyBorder="1"/>
    <xf numFmtId="1" fontId="4" fillId="7" borderId="47" xfId="0" applyNumberFormat="1" applyFont="1" applyFill="1" applyBorder="1"/>
    <xf numFmtId="1" fontId="4" fillId="7" borderId="49" xfId="0" applyNumberFormat="1" applyFont="1" applyFill="1" applyBorder="1"/>
    <xf numFmtId="1" fontId="4" fillId="7" borderId="50" xfId="0" applyNumberFormat="1" applyFont="1" applyFill="1" applyBorder="1"/>
    <xf numFmtId="1" fontId="4" fillId="7" borderId="48" xfId="0" applyNumberFormat="1" applyFont="1" applyFill="1" applyBorder="1"/>
    <xf numFmtId="1" fontId="4" fillId="7" borderId="51" xfId="0" applyNumberFormat="1" applyFont="1" applyFill="1" applyBorder="1"/>
    <xf numFmtId="1" fontId="4" fillId="7" borderId="27" xfId="0" applyNumberFormat="1" applyFont="1" applyFill="1" applyBorder="1"/>
    <xf numFmtId="1" fontId="4" fillId="7" borderId="29" xfId="0" applyNumberFormat="1" applyFont="1" applyFill="1" applyBorder="1"/>
    <xf numFmtId="1" fontId="4" fillId="7" borderId="26" xfId="0" applyNumberFormat="1" applyFont="1" applyFill="1" applyBorder="1"/>
    <xf numFmtId="1" fontId="4" fillId="7" borderId="30" xfId="0" applyNumberFormat="1" applyFont="1" applyFill="1" applyBorder="1"/>
    <xf numFmtId="1" fontId="4" fillId="7" borderId="31" xfId="0" applyNumberFormat="1" applyFont="1" applyFill="1" applyBorder="1"/>
    <xf numFmtId="1" fontId="6" fillId="0" borderId="6" xfId="0" applyNumberFormat="1" applyFont="1" applyBorder="1" applyAlignment="1" applyProtection="1">
      <alignment horizontal="left"/>
      <protection hidden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6" fillId="0" borderId="10" xfId="0" applyNumberFormat="1" applyFont="1" applyBorder="1" applyAlignment="1" applyProtection="1">
      <alignment horizontal="left" wrapText="1"/>
      <protection hidden="1"/>
    </xf>
    <xf numFmtId="1" fontId="4" fillId="0" borderId="14" xfId="0" applyNumberFormat="1" applyFont="1" applyBorder="1" applyAlignment="1" applyProtection="1">
      <alignment horizontal="center" vertical="center" wrapText="1"/>
      <protection hidden="1"/>
    </xf>
    <xf numFmtId="1" fontId="4" fillId="0" borderId="15" xfId="0" applyNumberFormat="1" applyFont="1" applyBorder="1" applyAlignment="1" applyProtection="1">
      <alignment horizontal="center" vertical="center" wrapText="1"/>
      <protection hidden="1"/>
    </xf>
    <xf numFmtId="1" fontId="4" fillId="0" borderId="41" xfId="0" applyNumberFormat="1" applyFont="1" applyBorder="1" applyAlignment="1" applyProtection="1">
      <alignment horizontal="center" vertical="center" wrapText="1"/>
      <protection hidden="1"/>
    </xf>
    <xf numFmtId="1" fontId="4" fillId="0" borderId="56" xfId="0" applyNumberFormat="1" applyFont="1" applyBorder="1" applyAlignment="1" applyProtection="1">
      <alignment horizontal="center" vertical="center" wrapText="1"/>
      <protection hidden="1"/>
    </xf>
    <xf numFmtId="1" fontId="4" fillId="0" borderId="44" xfId="0" applyNumberFormat="1" applyFont="1" applyBorder="1" applyAlignment="1" applyProtection="1">
      <alignment vertical="center" wrapText="1"/>
      <protection hidden="1"/>
    </xf>
    <xf numFmtId="1" fontId="4" fillId="4" borderId="21" xfId="0" applyNumberFormat="1" applyFont="1" applyFill="1" applyBorder="1" applyAlignment="1" applyProtection="1">
      <alignment wrapText="1"/>
      <protection locked="0"/>
    </xf>
    <xf numFmtId="1" fontId="4" fillId="4" borderId="24" xfId="0" applyNumberFormat="1" applyFont="1" applyFill="1" applyBorder="1" applyAlignment="1" applyProtection="1">
      <alignment wrapText="1"/>
      <protection locked="0"/>
    </xf>
    <xf numFmtId="1" fontId="4" fillId="4" borderId="25" xfId="0" applyNumberFormat="1" applyFont="1" applyFill="1" applyBorder="1" applyAlignment="1" applyProtection="1">
      <alignment wrapText="1"/>
      <protection locked="0"/>
    </xf>
    <xf numFmtId="1" fontId="4" fillId="4" borderId="52" xfId="0" applyNumberFormat="1" applyFont="1" applyFill="1" applyBorder="1" applyAlignment="1" applyProtection="1">
      <alignment wrapText="1"/>
      <protection locked="0"/>
    </xf>
    <xf numFmtId="1" fontId="4" fillId="0" borderId="59" xfId="0" applyNumberFormat="1" applyFont="1" applyBorder="1" applyAlignment="1" applyProtection="1">
      <alignment vertical="center" wrapText="1"/>
      <protection hidden="1"/>
    </xf>
    <xf numFmtId="1" fontId="4" fillId="4" borderId="27" xfId="0" applyNumberFormat="1" applyFont="1" applyFill="1" applyBorder="1" applyAlignment="1" applyProtection="1">
      <alignment wrapText="1"/>
      <protection locked="0"/>
    </xf>
    <xf numFmtId="1" fontId="4" fillId="4" borderId="30" xfId="0" applyNumberFormat="1" applyFont="1" applyFill="1" applyBorder="1" applyAlignment="1" applyProtection="1">
      <alignment wrapText="1"/>
      <protection locked="0"/>
    </xf>
    <xf numFmtId="1" fontId="4" fillId="4" borderId="31" xfId="0" applyNumberFormat="1" applyFont="1" applyFill="1" applyBorder="1" applyAlignment="1" applyProtection="1">
      <alignment wrapText="1"/>
      <protection locked="0"/>
    </xf>
    <xf numFmtId="1" fontId="4" fillId="4" borderId="65" xfId="0" applyNumberFormat="1" applyFont="1" applyFill="1" applyBorder="1" applyAlignment="1" applyProtection="1">
      <alignment wrapText="1"/>
      <protection locked="0"/>
    </xf>
    <xf numFmtId="1" fontId="4" fillId="0" borderId="54" xfId="0" applyNumberFormat="1" applyFont="1" applyBorder="1" applyAlignment="1" applyProtection="1">
      <alignment vertical="center" wrapText="1"/>
      <protection hidden="1"/>
    </xf>
    <xf numFmtId="1" fontId="4" fillId="4" borderId="55" xfId="0" applyNumberFormat="1" applyFont="1" applyFill="1" applyBorder="1" applyProtection="1">
      <protection locked="0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17" xfId="0" applyNumberFormat="1" applyFont="1" applyBorder="1" applyAlignment="1" applyProtection="1">
      <alignment horizontal="center" vertical="center" wrapText="1"/>
      <protection hidden="1"/>
    </xf>
    <xf numFmtId="1" fontId="4" fillId="0" borderId="42" xfId="0" applyNumberFormat="1" applyFont="1" applyBorder="1" applyAlignment="1" applyProtection="1">
      <alignment horizontal="center" vertical="center" wrapText="1"/>
      <protection hidden="1"/>
    </xf>
    <xf numFmtId="1" fontId="4" fillId="0" borderId="53" xfId="0" applyNumberFormat="1" applyFont="1" applyBorder="1" applyAlignment="1" applyProtection="1">
      <alignment vertical="center" wrapText="1"/>
      <protection hidden="1"/>
    </xf>
    <xf numFmtId="1" fontId="4" fillId="4" borderId="44" xfId="0" applyNumberFormat="1" applyFont="1" applyFill="1" applyBorder="1" applyAlignment="1" applyProtection="1">
      <alignment horizontal="right" wrapText="1"/>
      <protection locked="0"/>
    </xf>
    <xf numFmtId="1" fontId="4" fillId="4" borderId="21" xfId="0" applyNumberFormat="1" applyFont="1" applyFill="1" applyBorder="1" applyAlignment="1" applyProtection="1">
      <alignment horizontal="right"/>
      <protection locked="0"/>
    </xf>
    <xf numFmtId="1" fontId="4" fillId="4" borderId="23" xfId="0" applyNumberFormat="1" applyFont="1" applyFill="1" applyBorder="1" applyAlignment="1" applyProtection="1">
      <alignment horizontal="right"/>
      <protection locked="0"/>
    </xf>
    <xf numFmtId="1" fontId="4" fillId="4" borderId="59" xfId="0" applyNumberFormat="1" applyFont="1" applyFill="1" applyBorder="1" applyAlignment="1" applyProtection="1">
      <alignment horizontal="right" wrapText="1"/>
      <protection locked="0"/>
    </xf>
    <xf numFmtId="1" fontId="4" fillId="4" borderId="27" xfId="0" applyNumberFormat="1" applyFont="1" applyFill="1" applyBorder="1" applyAlignment="1" applyProtection="1">
      <alignment horizontal="right"/>
      <protection locked="0"/>
    </xf>
    <xf numFmtId="1" fontId="4" fillId="4" borderId="29" xfId="0" applyNumberFormat="1" applyFont="1" applyFill="1" applyBorder="1" applyAlignment="1" applyProtection="1">
      <alignment horizontal="right"/>
      <protection locked="0"/>
    </xf>
    <xf numFmtId="1" fontId="4" fillId="2" borderId="59" xfId="0" applyNumberFormat="1" applyFont="1" applyFill="1" applyBorder="1" applyAlignment="1" applyProtection="1">
      <alignment vertical="center" wrapText="1"/>
      <protection hidden="1"/>
    </xf>
    <xf numFmtId="1" fontId="4" fillId="0" borderId="29" xfId="0" applyNumberFormat="1" applyFont="1" applyBorder="1" applyAlignment="1">
      <alignment wrapText="1"/>
    </xf>
    <xf numFmtId="1" fontId="4" fillId="4" borderId="29" xfId="0" applyNumberFormat="1" applyFont="1" applyFill="1" applyBorder="1" applyAlignment="1" applyProtection="1">
      <alignment horizontal="right" wrapText="1"/>
      <protection locked="0"/>
    </xf>
    <xf numFmtId="1" fontId="4" fillId="0" borderId="49" xfId="0" applyNumberFormat="1" applyFont="1" applyBorder="1" applyAlignment="1">
      <alignment wrapText="1"/>
    </xf>
    <xf numFmtId="1" fontId="4" fillId="4" borderId="54" xfId="0" applyNumberFormat="1" applyFont="1" applyFill="1" applyBorder="1" applyAlignment="1" applyProtection="1">
      <alignment horizontal="right" wrapText="1"/>
      <protection locked="0"/>
    </xf>
    <xf numFmtId="1" fontId="4" fillId="4" borderId="47" xfId="0" applyNumberFormat="1" applyFont="1" applyFill="1" applyBorder="1" applyAlignment="1" applyProtection="1">
      <alignment horizontal="right"/>
      <protection locked="0"/>
    </xf>
    <xf numFmtId="1" fontId="4" fillId="4" borderId="49" xfId="0" applyNumberFormat="1" applyFont="1" applyFill="1" applyBorder="1" applyAlignment="1" applyProtection="1">
      <alignment horizontal="right"/>
      <protection locked="0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20" xfId="0" applyNumberFormat="1" applyFont="1" applyBorder="1" applyAlignment="1">
      <alignment horizontal="left" vertical="center" wrapText="1"/>
    </xf>
    <xf numFmtId="1" fontId="4" fillId="0" borderId="59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>
      <alignment horizontal="right" vertical="center" wrapText="1"/>
    </xf>
    <xf numFmtId="1" fontId="4" fillId="0" borderId="14" xfId="0" applyNumberFormat="1" applyFont="1" applyBorder="1" applyAlignment="1">
      <alignment horizontal="right" vertical="center" wrapText="1"/>
    </xf>
    <xf numFmtId="1" fontId="4" fillId="0" borderId="15" xfId="0" applyNumberFormat="1" applyFont="1" applyBorder="1" applyAlignment="1">
      <alignment horizontal="right" vertical="center" wrapText="1"/>
    </xf>
    <xf numFmtId="1" fontId="6" fillId="0" borderId="66" xfId="0" applyNumberFormat="1" applyFont="1" applyBorder="1" applyAlignment="1">
      <alignment horizontal="left"/>
    </xf>
    <xf numFmtId="1" fontId="7" fillId="0" borderId="10" xfId="0" applyNumberFormat="1" applyFont="1" applyBorder="1"/>
    <xf numFmtId="1" fontId="4" fillId="2" borderId="7" xfId="0" applyNumberFormat="1" applyFont="1" applyFill="1" applyBorder="1" applyProtection="1">
      <protection hidden="1"/>
    </xf>
    <xf numFmtId="1" fontId="4" fillId="0" borderId="39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right" wrapText="1"/>
    </xf>
    <xf numFmtId="1" fontId="4" fillId="0" borderId="52" xfId="0" applyNumberFormat="1" applyFont="1" applyBorder="1" applyAlignment="1">
      <alignment horizontal="right" wrapText="1"/>
    </xf>
    <xf numFmtId="1" fontId="4" fillId="4" borderId="24" xfId="0" applyNumberFormat="1" applyFont="1" applyFill="1" applyBorder="1" applyAlignment="1" applyProtection="1">
      <alignment horizontal="right"/>
      <protection locked="0"/>
    </xf>
    <xf numFmtId="1" fontId="4" fillId="4" borderId="20" xfId="0" applyNumberFormat="1" applyFont="1" applyFill="1" applyBorder="1" applyAlignment="1" applyProtection="1">
      <alignment horizontal="right"/>
      <protection locked="0"/>
    </xf>
    <xf numFmtId="1" fontId="4" fillId="4" borderId="25" xfId="0" applyNumberFormat="1" applyFont="1" applyFill="1" applyBorder="1" applyAlignment="1" applyProtection="1">
      <alignment horizontal="right"/>
      <protection locked="0"/>
    </xf>
    <xf numFmtId="1" fontId="4" fillId="0" borderId="59" xfId="0" applyNumberFormat="1" applyFont="1" applyBorder="1" applyAlignment="1">
      <alignment horizontal="right" wrapText="1"/>
    </xf>
    <xf numFmtId="1" fontId="4" fillId="0" borderId="65" xfId="0" applyNumberFormat="1" applyFont="1" applyBorder="1" applyAlignment="1">
      <alignment horizontal="right" wrapText="1"/>
    </xf>
    <xf numFmtId="1" fontId="4" fillId="4" borderId="67" xfId="0" applyNumberFormat="1" applyFont="1" applyFill="1" applyBorder="1" applyAlignment="1" applyProtection="1">
      <alignment horizontal="right"/>
      <protection locked="0"/>
    </xf>
    <xf numFmtId="1" fontId="4" fillId="4" borderId="31" xfId="0" applyNumberFormat="1" applyFont="1" applyFill="1" applyBorder="1" applyAlignment="1" applyProtection="1">
      <alignment horizontal="right"/>
      <protection locked="0"/>
    </xf>
    <xf numFmtId="1" fontId="4" fillId="0" borderId="16" xfId="0" applyNumberFormat="1" applyFont="1" applyBorder="1" applyAlignment="1">
      <alignment horizontal="right" wrapText="1"/>
    </xf>
    <xf numFmtId="1" fontId="4" fillId="0" borderId="57" xfId="0" applyNumberFormat="1" applyFont="1" applyBorder="1" applyAlignment="1">
      <alignment horizontal="right" wrapText="1"/>
    </xf>
    <xf numFmtId="1" fontId="4" fillId="4" borderId="45" xfId="0" applyNumberFormat="1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58" xfId="0" applyNumberFormat="1" applyFont="1" applyFill="1" applyBorder="1" applyAlignment="1" applyProtection="1">
      <alignment horizontal="right"/>
      <protection locked="0"/>
    </xf>
    <xf numFmtId="1" fontId="4" fillId="4" borderId="10" xfId="0" applyNumberFormat="1" applyFont="1" applyFill="1" applyBorder="1" applyAlignment="1" applyProtection="1">
      <alignment horizontal="right"/>
      <protection locked="0"/>
    </xf>
    <xf numFmtId="1" fontId="4" fillId="4" borderId="62" xfId="0" applyNumberFormat="1" applyFont="1" applyFill="1" applyBorder="1" applyAlignment="1" applyProtection="1">
      <alignment horizontal="right"/>
      <protection locked="0"/>
    </xf>
    <xf numFmtId="1" fontId="4" fillId="0" borderId="14" xfId="0" applyNumberFormat="1" applyFont="1" applyBorder="1" applyAlignment="1">
      <alignment horizontal="center" vertical="center"/>
    </xf>
    <xf numFmtId="1" fontId="4" fillId="0" borderId="64" xfId="0" applyNumberFormat="1" applyFont="1" applyBorder="1" applyAlignment="1">
      <alignment horizontal="center" vertical="center"/>
    </xf>
    <xf numFmtId="1" fontId="4" fillId="4" borderId="14" xfId="0" applyNumberFormat="1" applyFont="1" applyFill="1" applyBorder="1" applyAlignment="1" applyProtection="1">
      <alignment horizontal="right"/>
      <protection locked="0"/>
    </xf>
    <xf numFmtId="1" fontId="4" fillId="4" borderId="64" xfId="0" applyNumberFormat="1" applyFont="1" applyFill="1" applyBorder="1" applyAlignment="1" applyProtection="1">
      <alignment horizontal="right"/>
      <protection locked="0"/>
    </xf>
    <xf numFmtId="1" fontId="4" fillId="4" borderId="70" xfId="0" applyNumberFormat="1" applyFont="1" applyFill="1" applyBorder="1" applyAlignment="1" applyProtection="1">
      <alignment horizontal="right"/>
      <protection locked="0"/>
    </xf>
    <xf numFmtId="1" fontId="6" fillId="0" borderId="71" xfId="0" applyNumberFormat="1" applyFont="1" applyBorder="1" applyAlignment="1">
      <alignment horizontal="left"/>
    </xf>
    <xf numFmtId="1" fontId="7" fillId="2" borderId="72" xfId="0" applyNumberFormat="1" applyFont="1" applyFill="1" applyBorder="1" applyProtection="1">
      <protection hidden="1"/>
    </xf>
    <xf numFmtId="1" fontId="4" fillId="0" borderId="6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74" xfId="0" applyNumberFormat="1" applyFont="1" applyBorder="1" applyAlignment="1">
      <alignment horizontal="left" vertical="center" wrapText="1"/>
    </xf>
    <xf numFmtId="1" fontId="4" fillId="0" borderId="53" xfId="0" applyNumberFormat="1" applyFont="1" applyBorder="1" applyAlignment="1">
      <alignment horizontal="right" wrapText="1"/>
    </xf>
    <xf numFmtId="1" fontId="4" fillId="0" borderId="75" xfId="0" applyNumberFormat="1" applyFont="1" applyBorder="1" applyAlignment="1">
      <alignment horizontal="right" wrapText="1"/>
    </xf>
    <xf numFmtId="1" fontId="4" fillId="0" borderId="76" xfId="0" applyNumberFormat="1" applyFont="1" applyBorder="1" applyAlignment="1">
      <alignment horizontal="right"/>
    </xf>
    <xf numFmtId="1" fontId="4" fillId="4" borderId="77" xfId="0" applyNumberFormat="1" applyFont="1" applyFill="1" applyBorder="1" applyAlignment="1" applyProtection="1">
      <alignment horizontal="right"/>
      <protection locked="0"/>
    </xf>
    <xf numFmtId="1" fontId="4" fillId="4" borderId="76" xfId="0" applyNumberFormat="1" applyFont="1" applyFill="1" applyBorder="1" applyAlignment="1" applyProtection="1">
      <alignment horizontal="right"/>
      <protection locked="0"/>
    </xf>
    <xf numFmtId="1" fontId="4" fillId="4" borderId="78" xfId="0" applyNumberFormat="1" applyFont="1" applyFill="1" applyBorder="1" applyAlignment="1" applyProtection="1">
      <alignment horizontal="right"/>
      <protection locked="0"/>
    </xf>
    <xf numFmtId="1" fontId="4" fillId="0" borderId="73" xfId="0" applyNumberFormat="1" applyFont="1" applyBorder="1" applyAlignment="1">
      <alignment horizontal="right" wrapText="1"/>
    </xf>
    <xf numFmtId="1" fontId="4" fillId="0" borderId="79" xfId="0" applyNumberFormat="1" applyFont="1" applyBorder="1" applyAlignment="1">
      <alignment horizontal="right" wrapText="1"/>
    </xf>
    <xf numFmtId="1" fontId="4" fillId="0" borderId="80" xfId="0" applyNumberFormat="1" applyFont="1" applyBorder="1" applyAlignment="1">
      <alignment horizontal="right"/>
    </xf>
    <xf numFmtId="1" fontId="4" fillId="4" borderId="81" xfId="0" applyNumberFormat="1" applyFont="1" applyFill="1" applyBorder="1" applyAlignment="1" applyProtection="1">
      <alignment horizontal="right"/>
      <protection locked="0"/>
    </xf>
    <xf numFmtId="1" fontId="4" fillId="4" borderId="80" xfId="0" applyNumberFormat="1" applyFont="1" applyFill="1" applyBorder="1" applyAlignment="1" applyProtection="1">
      <alignment horizontal="right"/>
      <protection locked="0"/>
    </xf>
    <xf numFmtId="1" fontId="6" fillId="0" borderId="82" xfId="0" applyNumberFormat="1" applyFont="1" applyBorder="1" applyAlignment="1">
      <alignment horizontal="left"/>
    </xf>
    <xf numFmtId="1" fontId="9" fillId="0" borderId="83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84" xfId="0" applyNumberFormat="1" applyFont="1" applyBorder="1" applyAlignment="1">
      <alignment horizontal="center" vertical="center" wrapText="1"/>
    </xf>
    <xf numFmtId="1" fontId="9" fillId="2" borderId="84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39" xfId="0" applyNumberFormat="1" applyFont="1" applyBorder="1" applyAlignment="1">
      <alignment vertical="center" wrapText="1"/>
    </xf>
    <xf numFmtId="1" fontId="4" fillId="0" borderId="39" xfId="0" applyNumberFormat="1" applyFont="1" applyBorder="1" applyAlignment="1">
      <alignment horizontal="right" vertical="center" wrapText="1"/>
    </xf>
    <xf numFmtId="1" fontId="4" fillId="4" borderId="56" xfId="0" applyNumberFormat="1" applyFont="1" applyFill="1" applyBorder="1" applyAlignment="1" applyProtection="1">
      <alignment horizontal="right"/>
      <protection locked="0"/>
    </xf>
    <xf numFmtId="1" fontId="4" fillId="4" borderId="15" xfId="0" applyNumberFormat="1" applyFont="1" applyFill="1" applyBorder="1" applyAlignment="1" applyProtection="1">
      <alignment horizontal="right"/>
      <protection locked="0"/>
    </xf>
    <xf numFmtId="1" fontId="4" fillId="4" borderId="12" xfId="0" applyNumberFormat="1" applyFont="1" applyFill="1" applyBorder="1" applyAlignment="1" applyProtection="1">
      <alignment horizontal="right"/>
      <protection locked="0"/>
    </xf>
    <xf numFmtId="1" fontId="6" fillId="3" borderId="0" xfId="0" applyNumberFormat="1" applyFont="1" applyFill="1"/>
    <xf numFmtId="1" fontId="4" fillId="3" borderId="20" xfId="0" applyNumberFormat="1" applyFont="1" applyFill="1" applyBorder="1" applyAlignment="1">
      <alignment vertical="center" wrapText="1"/>
    </xf>
    <xf numFmtId="1" fontId="4" fillId="3" borderId="21" xfId="0" applyNumberFormat="1" applyFont="1" applyFill="1" applyBorder="1" applyAlignment="1">
      <alignment horizontal="right" wrapText="1"/>
    </xf>
    <xf numFmtId="1" fontId="4" fillId="3" borderId="22" xfId="0" applyNumberFormat="1" applyFont="1" applyFill="1" applyBorder="1" applyAlignment="1">
      <alignment horizontal="right" wrapText="1"/>
    </xf>
    <xf numFmtId="1" fontId="4" fillId="3" borderId="23" xfId="0" applyNumberFormat="1" applyFont="1" applyFill="1" applyBorder="1" applyAlignment="1">
      <alignment horizontal="right"/>
    </xf>
    <xf numFmtId="1" fontId="4" fillId="3" borderId="26" xfId="0" applyNumberFormat="1" applyFont="1" applyFill="1" applyBorder="1" applyAlignment="1">
      <alignment vertical="center" wrapText="1"/>
    </xf>
    <xf numFmtId="1" fontId="4" fillId="3" borderId="27" xfId="0" applyNumberFormat="1" applyFont="1" applyFill="1" applyBorder="1" applyAlignment="1">
      <alignment horizontal="right" wrapText="1"/>
    </xf>
    <xf numFmtId="1" fontId="4" fillId="3" borderId="28" xfId="0" applyNumberFormat="1" applyFont="1" applyFill="1" applyBorder="1" applyAlignment="1">
      <alignment horizontal="right" wrapText="1"/>
    </xf>
    <xf numFmtId="1" fontId="4" fillId="3" borderId="29" xfId="0" applyNumberFormat="1" applyFont="1" applyFill="1" applyBorder="1" applyAlignment="1">
      <alignment horizontal="right"/>
    </xf>
    <xf numFmtId="1" fontId="6" fillId="0" borderId="84" xfId="0" applyNumberFormat="1" applyFont="1" applyBorder="1"/>
    <xf numFmtId="1" fontId="7" fillId="0" borderId="84" xfId="0" applyNumberFormat="1" applyFont="1" applyBorder="1"/>
    <xf numFmtId="1" fontId="4" fillId="0" borderId="26" xfId="0" applyNumberFormat="1" applyFont="1" applyBorder="1"/>
    <xf numFmtId="1" fontId="4" fillId="2" borderId="26" xfId="0" applyNumberFormat="1" applyFont="1" applyFill="1" applyBorder="1"/>
    <xf numFmtId="1" fontId="4" fillId="4" borderId="65" xfId="0" applyNumberFormat="1" applyFont="1" applyFill="1" applyBorder="1" applyProtection="1">
      <protection locked="0"/>
    </xf>
    <xf numFmtId="1" fontId="4" fillId="4" borderId="28" xfId="0" applyNumberFormat="1" applyFont="1" applyFill="1" applyBorder="1" applyProtection="1">
      <protection locked="0"/>
    </xf>
    <xf numFmtId="1" fontId="4" fillId="4" borderId="91" xfId="0" applyNumberFormat="1" applyFont="1" applyFill="1" applyBorder="1" applyProtection="1">
      <protection locked="0"/>
    </xf>
    <xf numFmtId="1" fontId="4" fillId="0" borderId="26" xfId="0" quotePrefix="1" applyNumberFormat="1" applyFont="1" applyBorder="1"/>
    <xf numFmtId="1" fontId="4" fillId="0" borderId="59" xfId="0" applyNumberFormat="1" applyFont="1" applyBorder="1"/>
    <xf numFmtId="1" fontId="4" fillId="2" borderId="36" xfId="0" applyNumberFormat="1" applyFont="1" applyFill="1" applyBorder="1"/>
    <xf numFmtId="1" fontId="4" fillId="4" borderId="92" xfId="0" applyNumberFormat="1" applyFont="1" applyFill="1" applyBorder="1" applyProtection="1">
      <protection locked="0"/>
    </xf>
    <xf numFmtId="1" fontId="4" fillId="4" borderId="33" xfId="0" applyNumberFormat="1" applyFont="1" applyFill="1" applyBorder="1" applyProtection="1">
      <protection locked="0"/>
    </xf>
    <xf numFmtId="1" fontId="4" fillId="4" borderId="93" xfId="0" applyNumberFormat="1" applyFont="1" applyFill="1" applyBorder="1" applyProtection="1">
      <protection locked="0"/>
    </xf>
    <xf numFmtId="1" fontId="4" fillId="4" borderId="74" xfId="0" applyNumberFormat="1" applyFont="1" applyFill="1" applyBorder="1" applyProtection="1">
      <protection locked="0"/>
    </xf>
    <xf numFmtId="1" fontId="4" fillId="0" borderId="9" xfId="0" applyNumberFormat="1" applyFont="1" applyBorder="1"/>
    <xf numFmtId="1" fontId="4" fillId="2" borderId="50" xfId="0" applyNumberFormat="1" applyFont="1" applyFill="1" applyBorder="1"/>
    <xf numFmtId="1" fontId="4" fillId="4" borderId="38" xfId="0" applyNumberFormat="1" applyFont="1" applyFill="1" applyBorder="1" applyProtection="1">
      <protection locked="0"/>
    </xf>
    <xf numFmtId="1" fontId="4" fillId="4" borderId="94" xfId="0" applyNumberFormat="1" applyFont="1" applyFill="1" applyBorder="1" applyProtection="1">
      <protection locked="0"/>
    </xf>
    <xf numFmtId="1" fontId="10" fillId="2" borderId="0" xfId="0" applyNumberFormat="1" applyFont="1" applyFill="1"/>
    <xf numFmtId="1" fontId="6" fillId="2" borderId="10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11" fillId="0" borderId="44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1" fontId="13" fillId="2" borderId="0" xfId="0" applyNumberFormat="1" applyFont="1" applyFill="1"/>
    <xf numFmtId="1" fontId="13" fillId="0" borderId="0" xfId="0" applyNumberFormat="1" applyFont="1"/>
    <xf numFmtId="1" fontId="14" fillId="0" borderId="17" xfId="0" applyNumberFormat="1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4" fillId="0" borderId="20" xfId="0" applyNumberFormat="1" applyFont="1" applyBorder="1" applyAlignment="1">
      <alignment vertical="center" wrapText="1"/>
    </xf>
    <xf numFmtId="1" fontId="14" fillId="0" borderId="21" xfId="0" applyNumberFormat="1" applyFont="1" applyBorder="1" applyAlignment="1">
      <alignment horizontal="right" wrapText="1"/>
    </xf>
    <xf numFmtId="1" fontId="14" fillId="0" borderId="22" xfId="0" applyNumberFormat="1" applyFont="1" applyBorder="1" applyAlignment="1">
      <alignment horizontal="right" wrapText="1"/>
    </xf>
    <xf numFmtId="1" fontId="14" fillId="0" borderId="24" xfId="0" applyNumberFormat="1" applyFont="1" applyBorder="1" applyAlignment="1">
      <alignment horizontal="right"/>
    </xf>
    <xf numFmtId="1" fontId="14" fillId="4" borderId="21" xfId="0" applyNumberFormat="1" applyFont="1" applyFill="1" applyBorder="1" applyProtection="1">
      <protection locked="0"/>
    </xf>
    <xf numFmtId="1" fontId="14" fillId="4" borderId="52" xfId="0" applyNumberFormat="1" applyFont="1" applyFill="1" applyBorder="1" applyProtection="1">
      <protection locked="0"/>
    </xf>
    <xf numFmtId="1" fontId="14" fillId="4" borderId="95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1" fontId="14" fillId="4" borderId="96" xfId="0" applyNumberFormat="1" applyFont="1" applyFill="1" applyBorder="1" applyProtection="1">
      <protection locked="0"/>
    </xf>
    <xf numFmtId="1" fontId="14" fillId="0" borderId="26" xfId="0" applyNumberFormat="1" applyFont="1" applyBorder="1" applyAlignment="1">
      <alignment vertical="center" wrapText="1"/>
    </xf>
    <xf numFmtId="1" fontId="14" fillId="0" borderId="27" xfId="0" applyNumberFormat="1" applyFont="1" applyBorder="1" applyAlignment="1">
      <alignment horizontal="right" wrapText="1"/>
    </xf>
    <xf numFmtId="1" fontId="14" fillId="0" borderId="28" xfId="0" applyNumberFormat="1" applyFont="1" applyBorder="1" applyAlignment="1">
      <alignment horizontal="right" wrapText="1"/>
    </xf>
    <xf numFmtId="1" fontId="14" fillId="0" borderId="30" xfId="0" applyNumberFormat="1" applyFont="1" applyBorder="1" applyAlignment="1">
      <alignment horizontal="right"/>
    </xf>
    <xf numFmtId="1" fontId="14" fillId="4" borderId="27" xfId="0" applyNumberFormat="1" applyFont="1" applyFill="1" applyBorder="1" applyProtection="1">
      <protection locked="0"/>
    </xf>
    <xf numFmtId="1" fontId="14" fillId="4" borderId="65" xfId="0" applyNumberFormat="1" applyFont="1" applyFill="1" applyBorder="1" applyProtection="1">
      <protection locked="0"/>
    </xf>
    <xf numFmtId="1" fontId="14" fillId="4" borderId="97" xfId="0" applyNumberFormat="1" applyFont="1" applyFill="1" applyBorder="1" applyProtection="1">
      <protection locked="0"/>
    </xf>
    <xf numFmtId="1" fontId="14" fillId="4" borderId="29" xfId="0" applyNumberFormat="1" applyFont="1" applyFill="1" applyBorder="1" applyProtection="1">
      <protection locked="0"/>
    </xf>
    <xf numFmtId="1" fontId="14" fillId="4" borderId="98" xfId="0" applyNumberFormat="1" applyFont="1" applyFill="1" applyBorder="1" applyProtection="1">
      <protection locked="0"/>
    </xf>
    <xf numFmtId="1" fontId="14" fillId="0" borderId="47" xfId="0" applyNumberFormat="1" applyFont="1" applyBorder="1" applyAlignment="1">
      <alignment horizontal="right" wrapText="1"/>
    </xf>
    <xf numFmtId="1" fontId="14" fillId="0" borderId="38" xfId="0" applyNumberFormat="1" applyFont="1" applyBorder="1" applyAlignment="1">
      <alignment horizontal="right" wrapText="1"/>
    </xf>
    <xf numFmtId="1" fontId="14" fillId="0" borderId="48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vertical="center" wrapText="1"/>
    </xf>
    <xf numFmtId="1" fontId="14" fillId="0" borderId="39" xfId="0" applyNumberFormat="1" applyFont="1" applyBorder="1" applyAlignment="1">
      <alignment horizontal="center"/>
    </xf>
    <xf numFmtId="1" fontId="14" fillId="0" borderId="14" xfId="0" applyNumberFormat="1" applyFont="1" applyBorder="1" applyAlignment="1">
      <alignment horizontal="right"/>
    </xf>
    <xf numFmtId="1" fontId="14" fillId="0" borderId="40" xfId="0" applyNumberFormat="1" applyFont="1" applyBorder="1" applyAlignment="1">
      <alignment horizontal="right"/>
    </xf>
    <xf numFmtId="1" fontId="14" fillId="0" borderId="15" xfId="0" applyNumberFormat="1" applyFont="1" applyBorder="1" applyAlignment="1">
      <alignment horizontal="right"/>
    </xf>
    <xf numFmtId="1" fontId="14" fillId="0" borderId="14" xfId="0" applyNumberFormat="1" applyFont="1" applyBorder="1"/>
    <xf numFmtId="1" fontId="14" fillId="0" borderId="56" xfId="0" applyNumberFormat="1" applyFont="1" applyBorder="1"/>
    <xf numFmtId="1" fontId="14" fillId="0" borderId="7" xfId="0" applyNumberFormat="1" applyFont="1" applyBorder="1"/>
    <xf numFmtId="1" fontId="14" fillId="0" borderId="12" xfId="0" applyNumberFormat="1" applyFont="1" applyBorder="1"/>
    <xf numFmtId="1" fontId="14" fillId="0" borderId="64" xfId="0" applyNumberFormat="1" applyFont="1" applyBorder="1"/>
    <xf numFmtId="1" fontId="14" fillId="0" borderId="77" xfId="0" applyNumberFormat="1" applyFont="1" applyBorder="1" applyAlignment="1">
      <alignment horizontal="right" wrapText="1"/>
    </xf>
    <xf numFmtId="1" fontId="14" fillId="0" borderId="99" xfId="0" applyNumberFormat="1" applyFont="1" applyBorder="1" applyAlignment="1">
      <alignment horizontal="right" wrapText="1"/>
    </xf>
    <xf numFmtId="1" fontId="14" fillId="0" borderId="78" xfId="0" applyNumberFormat="1" applyFont="1" applyBorder="1" applyAlignment="1">
      <alignment horizontal="right"/>
    </xf>
    <xf numFmtId="1" fontId="14" fillId="4" borderId="14" xfId="0" applyNumberFormat="1" applyFont="1" applyFill="1" applyBorder="1" applyProtection="1">
      <protection locked="0"/>
    </xf>
    <xf numFmtId="1" fontId="14" fillId="4" borderId="12" xfId="0" applyNumberFormat="1" applyFont="1" applyFill="1" applyBorder="1" applyProtection="1">
      <protection locked="0"/>
    </xf>
    <xf numFmtId="1" fontId="14" fillId="4" borderId="7" xfId="0" applyNumberFormat="1" applyFont="1" applyFill="1" applyBorder="1" applyProtection="1">
      <protection locked="0"/>
    </xf>
    <xf numFmtId="1" fontId="14" fillId="4" borderId="64" xfId="0" applyNumberFormat="1" applyFont="1" applyFill="1" applyBorder="1" applyProtection="1">
      <protection locked="0"/>
    </xf>
    <xf numFmtId="1" fontId="12" fillId="0" borderId="0" xfId="0" applyNumberFormat="1" applyFont="1"/>
    <xf numFmtId="1" fontId="15" fillId="0" borderId="10" xfId="0" applyNumberFormat="1" applyFont="1" applyBorder="1" applyAlignment="1" applyProtection="1">
      <alignment horizontal="left"/>
      <protection hidden="1"/>
    </xf>
    <xf numFmtId="1" fontId="14" fillId="0" borderId="44" xfId="0" applyNumberFormat="1" applyFont="1" applyBorder="1" applyAlignment="1">
      <alignment vertical="center" wrapText="1"/>
    </xf>
    <xf numFmtId="1" fontId="14" fillId="4" borderId="44" xfId="0" applyNumberFormat="1" applyFont="1" applyFill="1" applyBorder="1" applyAlignment="1" applyProtection="1">
      <alignment horizontal="right" wrapText="1"/>
      <protection locked="0"/>
    </xf>
    <xf numFmtId="1" fontId="14" fillId="4" borderId="21" xfId="0" applyNumberFormat="1" applyFont="1" applyFill="1" applyBorder="1" applyAlignment="1" applyProtection="1">
      <alignment horizontal="right"/>
      <protection locked="0"/>
    </xf>
    <xf numFmtId="1" fontId="14" fillId="4" borderId="23" xfId="0" applyNumberFormat="1" applyFont="1" applyFill="1" applyBorder="1" applyAlignment="1" applyProtection="1">
      <alignment horizontal="right"/>
      <protection locked="0"/>
    </xf>
    <xf numFmtId="1" fontId="14" fillId="0" borderId="59" xfId="0" applyNumberFormat="1" applyFont="1" applyBorder="1" applyAlignment="1">
      <alignment vertical="center" wrapText="1"/>
    </xf>
    <xf numFmtId="1" fontId="14" fillId="4" borderId="59" xfId="0" applyNumberFormat="1" applyFont="1" applyFill="1" applyBorder="1" applyAlignment="1" applyProtection="1">
      <alignment horizontal="right" wrapText="1"/>
      <protection locked="0"/>
    </xf>
    <xf numFmtId="1" fontId="14" fillId="4" borderId="27" xfId="0" applyNumberFormat="1" applyFont="1" applyFill="1" applyBorder="1" applyAlignment="1" applyProtection="1">
      <alignment horizontal="right"/>
      <protection locked="0"/>
    </xf>
    <xf numFmtId="1" fontId="14" fillId="4" borderId="29" xfId="0" applyNumberFormat="1" applyFont="1" applyFill="1" applyBorder="1" applyAlignment="1" applyProtection="1">
      <alignment horizontal="right"/>
      <protection locked="0"/>
    </xf>
    <xf numFmtId="1" fontId="14" fillId="0" borderId="54" xfId="0" applyNumberFormat="1" applyFont="1" applyBorder="1" applyAlignment="1">
      <alignment vertical="center" wrapText="1"/>
    </xf>
    <xf numFmtId="1" fontId="14" fillId="4" borderId="54" xfId="0" applyNumberFormat="1" applyFont="1" applyFill="1" applyBorder="1" applyAlignment="1" applyProtection="1">
      <alignment horizontal="right" wrapText="1"/>
      <protection locked="0"/>
    </xf>
    <xf numFmtId="1" fontId="14" fillId="4" borderId="47" xfId="0" applyNumberFormat="1" applyFont="1" applyFill="1" applyBorder="1" applyAlignment="1" applyProtection="1">
      <alignment horizontal="right"/>
      <protection locked="0"/>
    </xf>
    <xf numFmtId="1" fontId="14" fillId="4" borderId="49" xfId="0" applyNumberFormat="1" applyFont="1" applyFill="1" applyBorder="1" applyAlignment="1" applyProtection="1">
      <alignment horizontal="right"/>
      <protection locked="0"/>
    </xf>
    <xf numFmtId="1" fontId="0" fillId="8" borderId="0" xfId="0" applyNumberFormat="1" applyFill="1"/>
    <xf numFmtId="0" fontId="0" fillId="8" borderId="0" xfId="0" applyFill="1"/>
    <xf numFmtId="1" fontId="4" fillId="0" borderId="100" xfId="0" applyNumberFormat="1" applyFont="1" applyBorder="1" applyAlignment="1">
      <alignment horizontal="right"/>
    </xf>
    <xf numFmtId="1" fontId="4" fillId="0" borderId="100" xfId="0" applyNumberFormat="1" applyFont="1" applyBorder="1"/>
    <xf numFmtId="1" fontId="4" fillId="0" borderId="100" xfId="0" applyNumberFormat="1" applyFont="1" applyBorder="1" applyAlignment="1">
      <alignment horizontal="right" wrapText="1"/>
    </xf>
    <xf numFmtId="1" fontId="4" fillId="4" borderId="100" xfId="0" applyNumberFormat="1" applyFont="1" applyFill="1" applyBorder="1" applyProtection="1">
      <protection locked="0"/>
    </xf>
    <xf numFmtId="0" fontId="4" fillId="0" borderId="100" xfId="0" applyFont="1" applyBorder="1" applyAlignment="1">
      <alignment horizontal="center" vertical="center" wrapText="1"/>
    </xf>
    <xf numFmtId="1" fontId="4" fillId="3" borderId="100" xfId="0" applyNumberFormat="1" applyFont="1" applyFill="1" applyBorder="1"/>
    <xf numFmtId="1" fontId="4" fillId="0" borderId="100" xfId="0" applyNumberFormat="1" applyFont="1" applyBorder="1" applyAlignment="1" applyProtection="1">
      <alignment horizontal="center" vertical="center"/>
      <protection hidden="1"/>
    </xf>
    <xf numFmtId="1" fontId="4" fillId="0" borderId="100" xfId="0" applyNumberFormat="1" applyFont="1" applyBorder="1" applyAlignment="1" applyProtection="1">
      <alignment horizontal="center" vertical="center" wrapText="1"/>
      <protection hidden="1"/>
    </xf>
    <xf numFmtId="1" fontId="4" fillId="0" borderId="100" xfId="0" applyNumberFormat="1" applyFont="1" applyBorder="1" applyAlignment="1">
      <alignment horizontal="right" vertical="center" wrapText="1"/>
    </xf>
    <xf numFmtId="1" fontId="4" fillId="0" borderId="100" xfId="0" applyNumberFormat="1" applyFont="1" applyBorder="1" applyAlignment="1">
      <alignment horizontal="center" vertical="center"/>
    </xf>
    <xf numFmtId="1" fontId="4" fillId="0" borderId="101" xfId="0" applyNumberFormat="1" applyFont="1" applyBorder="1" applyAlignment="1">
      <alignment horizontal="center" vertical="center"/>
    </xf>
    <xf numFmtId="1" fontId="4" fillId="4" borderId="100" xfId="0" applyNumberFormat="1" applyFont="1" applyFill="1" applyBorder="1" applyAlignment="1" applyProtection="1">
      <alignment horizontal="right"/>
      <protection locked="0"/>
    </xf>
    <xf numFmtId="1" fontId="4" fillId="4" borderId="101" xfId="0" applyNumberFormat="1" applyFont="1" applyFill="1" applyBorder="1" applyAlignment="1" applyProtection="1">
      <alignment horizontal="right"/>
      <protection locked="0"/>
    </xf>
    <xf numFmtId="1" fontId="14" fillId="0" borderId="100" xfId="0" applyNumberFormat="1" applyFont="1" applyBorder="1" applyAlignment="1">
      <alignment horizontal="center" vertical="center" wrapText="1"/>
    </xf>
    <xf numFmtId="1" fontId="14" fillId="0" borderId="100" xfId="0" applyNumberFormat="1" applyFont="1" applyBorder="1" applyAlignment="1">
      <alignment horizontal="right"/>
    </xf>
    <xf numFmtId="1" fontId="14" fillId="0" borderId="100" xfId="0" applyNumberFormat="1" applyFont="1" applyBorder="1"/>
    <xf numFmtId="1" fontId="14" fillId="0" borderId="101" xfId="0" applyNumberFormat="1" applyFont="1" applyBorder="1"/>
    <xf numFmtId="1" fontId="14" fillId="4" borderId="100" xfId="0" applyNumberFormat="1" applyFont="1" applyFill="1" applyBorder="1" applyProtection="1">
      <protection locked="0"/>
    </xf>
    <xf numFmtId="1" fontId="14" fillId="4" borderId="101" xfId="0" applyNumberFormat="1" applyFont="1" applyFill="1" applyBorder="1" applyProtection="1">
      <protection locked="0"/>
    </xf>
    <xf numFmtId="1" fontId="14" fillId="0" borderId="1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4" borderId="104" xfId="0" applyNumberFormat="1" applyFont="1" applyFill="1" applyBorder="1" applyAlignment="1" applyProtection="1">
      <alignment horizontal="right"/>
      <protection locked="0"/>
    </xf>
    <xf numFmtId="1" fontId="4" fillId="0" borderId="10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107" xfId="0" applyNumberFormat="1" applyFont="1" applyBorder="1" applyAlignment="1">
      <alignment horizontal="left" vertical="center" wrapText="1"/>
    </xf>
    <xf numFmtId="1" fontId="4" fillId="0" borderId="104" xfId="0" applyNumberFormat="1" applyFont="1" applyBorder="1" applyAlignment="1">
      <alignment horizontal="right" wrapText="1"/>
    </xf>
    <xf numFmtId="1" fontId="4" fillId="0" borderId="105" xfId="0" applyNumberFormat="1" applyFont="1" applyBorder="1" applyAlignment="1">
      <alignment horizontal="right"/>
    </xf>
    <xf numFmtId="1" fontId="4" fillId="4" borderId="106" xfId="0" applyNumberFormat="1" applyFont="1" applyFill="1" applyBorder="1" applyProtection="1">
      <protection locked="0"/>
    </xf>
    <xf numFmtId="1" fontId="4" fillId="4" borderId="107" xfId="0" applyNumberFormat="1" applyFont="1" applyFill="1" applyBorder="1" applyProtection="1">
      <protection locked="0"/>
    </xf>
    <xf numFmtId="1" fontId="4" fillId="0" borderId="102" xfId="0" applyNumberFormat="1" applyFont="1" applyBorder="1" applyAlignment="1">
      <alignment horizontal="left" vertical="center" wrapText="1"/>
    </xf>
    <xf numFmtId="1" fontId="4" fillId="0" borderId="102" xfId="0" applyNumberFormat="1" applyFont="1" applyBorder="1" applyAlignment="1">
      <alignment horizontal="right" vertical="center" wrapText="1"/>
    </xf>
    <xf numFmtId="1" fontId="4" fillId="0" borderId="104" xfId="0" applyNumberFormat="1" applyFont="1" applyBorder="1"/>
    <xf numFmtId="1" fontId="4" fillId="4" borderId="103" xfId="0" applyNumberFormat="1" applyFont="1" applyFill="1" applyBorder="1" applyProtection="1">
      <protection locked="0"/>
    </xf>
    <xf numFmtId="1" fontId="4" fillId="4" borderId="104" xfId="0" applyNumberFormat="1" applyFont="1" applyFill="1" applyBorder="1" applyProtection="1">
      <protection locked="0"/>
    </xf>
    <xf numFmtId="1" fontId="6" fillId="2" borderId="105" xfId="0" applyNumberFormat="1" applyFont="1" applyFill="1" applyBorder="1" applyAlignment="1" applyProtection="1">
      <alignment horizontal="left"/>
      <protection hidden="1"/>
    </xf>
    <xf numFmtId="1" fontId="6" fillId="2" borderId="105" xfId="0" applyNumberFormat="1" applyFont="1" applyFill="1" applyBorder="1" applyAlignment="1">
      <alignment horizontal="left" wrapText="1"/>
    </xf>
    <xf numFmtId="1" fontId="6" fillId="2" borderId="105" xfId="0" applyNumberFormat="1" applyFont="1" applyFill="1" applyBorder="1" applyAlignment="1" applyProtection="1">
      <alignment horizontal="left" wrapText="1"/>
      <protection hidden="1"/>
    </xf>
    <xf numFmtId="1" fontId="6" fillId="2" borderId="105" xfId="0" applyNumberFormat="1" applyFont="1" applyFill="1" applyBorder="1" applyProtection="1">
      <protection hidden="1"/>
    </xf>
    <xf numFmtId="1" fontId="7" fillId="2" borderId="105" xfId="0" applyNumberFormat="1" applyFont="1" applyFill="1" applyBorder="1" applyProtection="1">
      <protection hidden="1"/>
    </xf>
    <xf numFmtId="1" fontId="6" fillId="2" borderId="105" xfId="0" applyNumberFormat="1" applyFont="1" applyFill="1" applyBorder="1" applyAlignment="1" applyProtection="1">
      <alignment wrapText="1"/>
      <protection hidden="1"/>
    </xf>
    <xf numFmtId="1" fontId="4" fillId="0" borderId="106" xfId="0" applyNumberFormat="1" applyFont="1" applyBorder="1" applyAlignment="1" applyProtection="1">
      <alignment horizontal="center" vertical="center" wrapText="1"/>
      <protection hidden="1"/>
    </xf>
    <xf numFmtId="1" fontId="4" fillId="0" borderId="102" xfId="0" applyNumberFormat="1" applyFont="1" applyBorder="1" applyAlignment="1" applyProtection="1">
      <alignment horizontal="left" vertical="center" wrapText="1"/>
      <protection hidden="1"/>
    </xf>
    <xf numFmtId="1" fontId="4" fillId="0" borderId="106" xfId="0" applyNumberFormat="1" applyFont="1" applyBorder="1" applyAlignment="1">
      <alignment horizontal="right"/>
    </xf>
    <xf numFmtId="1" fontId="4" fillId="4" borderId="105" xfId="0" applyNumberFormat="1" applyFont="1" applyFill="1" applyBorder="1" applyProtection="1">
      <protection locked="0"/>
    </xf>
    <xf numFmtId="1" fontId="4" fillId="4" borderId="106" xfId="0" applyNumberFormat="1" applyFont="1" applyFill="1" applyBorder="1" applyAlignment="1" applyProtection="1">
      <alignment wrapText="1"/>
      <protection locked="0"/>
    </xf>
    <xf numFmtId="1" fontId="6" fillId="0" borderId="105" xfId="0" applyNumberFormat="1" applyFont="1" applyBorder="1" applyAlignment="1" applyProtection="1">
      <alignment horizontal="left" wrapText="1"/>
      <protection hidden="1"/>
    </xf>
    <xf numFmtId="1" fontId="6" fillId="0" borderId="108" xfId="0" applyNumberFormat="1" applyFont="1" applyBorder="1" applyAlignment="1">
      <alignment horizontal="left"/>
    </xf>
    <xf numFmtId="1" fontId="7" fillId="2" borderId="109" xfId="0" applyNumberFormat="1" applyFont="1" applyFill="1" applyBorder="1" applyProtection="1">
      <protection hidden="1"/>
    </xf>
    <xf numFmtId="1" fontId="7" fillId="0" borderId="109" xfId="0" applyNumberFormat="1" applyFont="1" applyBorder="1"/>
    <xf numFmtId="1" fontId="4" fillId="0" borderId="111" xfId="0" applyNumberFormat="1" applyFont="1" applyBorder="1" applyAlignment="1">
      <alignment horizontal="center" vertical="center" wrapText="1"/>
    </xf>
    <xf numFmtId="1" fontId="4" fillId="0" borderId="112" xfId="0" applyNumberFormat="1" applyFont="1" applyBorder="1" applyAlignment="1">
      <alignment horizontal="left" vertical="center" wrapText="1"/>
    </xf>
    <xf numFmtId="1" fontId="4" fillId="0" borderId="112" xfId="0" applyNumberFormat="1" applyFont="1" applyBorder="1" applyAlignment="1">
      <alignment horizontal="right" wrapText="1"/>
    </xf>
    <xf numFmtId="1" fontId="4" fillId="0" borderId="113" xfId="0" applyNumberFormat="1" applyFont="1" applyBorder="1" applyAlignment="1">
      <alignment horizontal="right" wrapText="1"/>
    </xf>
    <xf numFmtId="1" fontId="4" fillId="0" borderId="111" xfId="0" applyNumberFormat="1" applyFont="1" applyBorder="1" applyAlignment="1">
      <alignment horizontal="right"/>
    </xf>
    <xf numFmtId="1" fontId="4" fillId="4" borderId="111" xfId="0" applyNumberFormat="1" applyFont="1" applyFill="1" applyBorder="1" applyAlignment="1" applyProtection="1">
      <alignment horizontal="right"/>
      <protection locked="0"/>
    </xf>
    <xf numFmtId="1" fontId="4" fillId="4" borderId="109" xfId="0" applyNumberFormat="1" applyFont="1" applyFill="1" applyBorder="1" applyAlignment="1" applyProtection="1">
      <alignment horizontal="right"/>
      <protection locked="0"/>
    </xf>
    <xf numFmtId="1" fontId="6" fillId="0" borderId="115" xfId="0" applyNumberFormat="1" applyFont="1" applyBorder="1" applyAlignment="1">
      <alignment horizontal="left"/>
    </xf>
    <xf numFmtId="1" fontId="7" fillId="2" borderId="116" xfId="0" applyNumberFormat="1" applyFont="1" applyFill="1" applyBorder="1" applyProtection="1">
      <protection hidden="1"/>
    </xf>
    <xf numFmtId="1" fontId="4" fillId="0" borderId="117" xfId="0" applyNumberFormat="1" applyFont="1" applyBorder="1" applyAlignment="1">
      <alignment horizontal="right" wrapText="1"/>
    </xf>
    <xf numFmtId="1" fontId="4" fillId="0" borderId="118" xfId="0" applyNumberFormat="1" applyFont="1" applyBorder="1" applyAlignment="1">
      <alignment horizontal="right" wrapText="1"/>
    </xf>
    <xf numFmtId="1" fontId="4" fillId="0" borderId="119" xfId="0" applyNumberFormat="1" applyFont="1" applyBorder="1" applyAlignment="1">
      <alignment horizontal="right"/>
    </xf>
    <xf numFmtId="1" fontId="4" fillId="4" borderId="120" xfId="0" applyNumberFormat="1" applyFont="1" applyFill="1" applyBorder="1" applyAlignment="1" applyProtection="1">
      <alignment horizontal="right"/>
      <protection locked="0"/>
    </xf>
    <xf numFmtId="1" fontId="4" fillId="4" borderId="119" xfId="0" applyNumberFormat="1" applyFont="1" applyFill="1" applyBorder="1" applyAlignment="1" applyProtection="1">
      <alignment horizontal="right"/>
      <protection locked="0"/>
    </xf>
    <xf numFmtId="1" fontId="6" fillId="0" borderId="121" xfId="0" applyNumberFormat="1" applyFont="1" applyBorder="1" applyAlignment="1">
      <alignment horizontal="left"/>
    </xf>
    <xf numFmtId="1" fontId="9" fillId="0" borderId="122" xfId="0" applyNumberFormat="1" applyFont="1" applyBorder="1" applyAlignment="1">
      <alignment horizontal="center" vertical="center" wrapText="1"/>
    </xf>
    <xf numFmtId="1" fontId="9" fillId="2" borderId="122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122" xfId="0" applyNumberFormat="1" applyFont="1" applyBorder="1"/>
    <xf numFmtId="1" fontId="7" fillId="0" borderId="122" xfId="0" applyNumberFormat="1" applyFont="1" applyBorder="1"/>
    <xf numFmtId="1" fontId="4" fillId="0" borderId="124" xfId="0" applyNumberFormat="1" applyFont="1" applyBorder="1"/>
    <xf numFmtId="1" fontId="6" fillId="2" borderId="122" xfId="0" applyNumberFormat="1" applyFont="1" applyFill="1" applyBorder="1"/>
    <xf numFmtId="1" fontId="14" fillId="0" borderId="117" xfId="0" applyNumberFormat="1" applyFont="1" applyBorder="1" applyAlignment="1">
      <alignment vertical="center" wrapText="1"/>
    </xf>
    <xf numFmtId="1" fontId="15" fillId="0" borderId="122" xfId="0" applyNumberFormat="1" applyFont="1" applyBorder="1" applyAlignment="1" applyProtection="1">
      <alignment horizontal="left"/>
      <protection hidden="1"/>
    </xf>
    <xf numFmtId="1" fontId="4" fillId="0" borderId="124" xfId="0" applyNumberFormat="1" applyFont="1" applyBorder="1" applyAlignment="1">
      <alignment horizontal="left" vertical="center" wrapText="1"/>
    </xf>
    <xf numFmtId="1" fontId="4" fillId="0" borderId="120" xfId="0" applyNumberFormat="1" applyFont="1" applyBorder="1" applyAlignment="1">
      <alignment horizontal="right" wrapText="1"/>
    </xf>
    <xf numFmtId="1" fontId="4" fillId="0" borderId="122" xfId="0" applyNumberFormat="1" applyFont="1" applyBorder="1" applyAlignment="1">
      <alignment horizontal="right"/>
    </xf>
    <xf numFmtId="1" fontId="4" fillId="4" borderId="123" xfId="0" applyNumberFormat="1" applyFont="1" applyFill="1" applyBorder="1" applyProtection="1">
      <protection locked="0"/>
    </xf>
    <xf numFmtId="1" fontId="4" fillId="4" borderId="124" xfId="0" applyNumberFormat="1" applyFont="1" applyFill="1" applyBorder="1" applyProtection="1">
      <protection locked="0"/>
    </xf>
    <xf numFmtId="1" fontId="4" fillId="0" borderId="117" xfId="0" applyNumberFormat="1" applyFont="1" applyBorder="1" applyAlignment="1">
      <alignment horizontal="center" vertical="center" wrapText="1"/>
    </xf>
    <xf numFmtId="1" fontId="4" fillId="0" borderId="117" xfId="0" applyNumberFormat="1" applyFont="1" applyBorder="1" applyAlignment="1">
      <alignment horizontal="left" vertical="center" wrapText="1"/>
    </xf>
    <xf numFmtId="1" fontId="4" fillId="0" borderId="117" xfId="0" applyNumberFormat="1" applyFont="1" applyBorder="1" applyAlignment="1">
      <alignment horizontal="right" vertical="center" wrapText="1"/>
    </xf>
    <xf numFmtId="1" fontId="4" fillId="0" borderId="120" xfId="0" applyNumberFormat="1" applyFont="1" applyBorder="1"/>
    <xf numFmtId="1" fontId="4" fillId="4" borderId="118" xfId="0" applyNumberFormat="1" applyFont="1" applyFill="1" applyBorder="1" applyProtection="1">
      <protection locked="0"/>
    </xf>
    <xf numFmtId="1" fontId="4" fillId="4" borderId="120" xfId="0" applyNumberFormat="1" applyFont="1" applyFill="1" applyBorder="1" applyProtection="1">
      <protection locked="0"/>
    </xf>
    <xf numFmtId="1" fontId="6" fillId="2" borderId="122" xfId="0" applyNumberFormat="1" applyFont="1" applyFill="1" applyBorder="1" applyAlignment="1" applyProtection="1">
      <alignment horizontal="left"/>
      <protection hidden="1"/>
    </xf>
    <xf numFmtId="1" fontId="6" fillId="2" borderId="122" xfId="0" applyNumberFormat="1" applyFont="1" applyFill="1" applyBorder="1" applyAlignment="1">
      <alignment horizontal="left" wrapText="1"/>
    </xf>
    <xf numFmtId="1" fontId="6" fillId="2" borderId="122" xfId="0" applyNumberFormat="1" applyFont="1" applyFill="1" applyBorder="1" applyAlignment="1" applyProtection="1">
      <alignment horizontal="left" wrapText="1"/>
      <protection hidden="1"/>
    </xf>
    <xf numFmtId="1" fontId="6" fillId="2" borderId="122" xfId="0" applyNumberFormat="1" applyFont="1" applyFill="1" applyBorder="1" applyProtection="1">
      <protection hidden="1"/>
    </xf>
    <xf numFmtId="1" fontId="7" fillId="2" borderId="122" xfId="0" applyNumberFormat="1" applyFont="1" applyFill="1" applyBorder="1" applyProtection="1">
      <protection hidden="1"/>
    </xf>
    <xf numFmtId="1" fontId="6" fillId="2" borderId="122" xfId="0" applyNumberFormat="1" applyFont="1" applyFill="1" applyBorder="1" applyAlignment="1" applyProtection="1">
      <alignment wrapText="1"/>
      <protection hidden="1"/>
    </xf>
    <xf numFmtId="1" fontId="4" fillId="0" borderId="123" xfId="0" applyNumberFormat="1" applyFont="1" applyBorder="1" applyAlignment="1" applyProtection="1">
      <alignment horizontal="center" vertical="center" wrapText="1"/>
      <protection hidden="1"/>
    </xf>
    <xf numFmtId="1" fontId="4" fillId="0" borderId="117" xfId="0" applyNumberFormat="1" applyFont="1" applyBorder="1" applyAlignment="1" applyProtection="1">
      <alignment horizontal="left" vertical="center" wrapText="1"/>
      <protection hidden="1"/>
    </xf>
    <xf numFmtId="1" fontId="4" fillId="0" borderId="123" xfId="0" applyNumberFormat="1" applyFont="1" applyBorder="1" applyAlignment="1">
      <alignment horizontal="right"/>
    </xf>
    <xf numFmtId="1" fontId="4" fillId="4" borderId="122" xfId="0" applyNumberFormat="1" applyFont="1" applyFill="1" applyBorder="1" applyProtection="1">
      <protection locked="0"/>
    </xf>
    <xf numFmtId="1" fontId="4" fillId="4" borderId="123" xfId="0" applyNumberFormat="1" applyFont="1" applyFill="1" applyBorder="1" applyAlignment="1" applyProtection="1">
      <alignment wrapText="1"/>
      <protection locked="0"/>
    </xf>
    <xf numFmtId="1" fontId="6" fillId="0" borderId="122" xfId="0" applyNumberFormat="1" applyFont="1" applyBorder="1" applyAlignment="1" applyProtection="1">
      <alignment horizontal="left" wrapText="1"/>
      <protection hidden="1"/>
    </xf>
    <xf numFmtId="1" fontId="6" fillId="0" borderId="126" xfId="0" applyNumberFormat="1" applyFont="1" applyBorder="1" applyAlignment="1">
      <alignment horizontal="left"/>
    </xf>
    <xf numFmtId="1" fontId="7" fillId="2" borderId="127" xfId="0" applyNumberFormat="1" applyFont="1" applyFill="1" applyBorder="1" applyProtection="1">
      <protection hidden="1"/>
    </xf>
    <xf numFmtId="1" fontId="7" fillId="0" borderId="127" xfId="0" applyNumberFormat="1" applyFont="1" applyBorder="1"/>
    <xf numFmtId="1" fontId="4" fillId="0" borderId="129" xfId="0" applyNumberFormat="1" applyFont="1" applyBorder="1" applyAlignment="1">
      <alignment horizontal="center" vertical="center" wrapText="1"/>
    </xf>
    <xf numFmtId="1" fontId="4" fillId="0" borderId="130" xfId="0" applyNumberFormat="1" applyFont="1" applyBorder="1" applyAlignment="1">
      <alignment horizontal="left" vertical="center" wrapText="1"/>
    </xf>
    <xf numFmtId="1" fontId="4" fillId="0" borderId="130" xfId="0" applyNumberFormat="1" applyFont="1" applyBorder="1" applyAlignment="1">
      <alignment horizontal="right" wrapText="1"/>
    </xf>
    <xf numFmtId="1" fontId="4" fillId="0" borderId="131" xfId="0" applyNumberFormat="1" applyFont="1" applyBorder="1" applyAlignment="1">
      <alignment horizontal="right" wrapText="1"/>
    </xf>
    <xf numFmtId="1" fontId="4" fillId="0" borderId="129" xfId="0" applyNumberFormat="1" applyFont="1" applyBorder="1" applyAlignment="1">
      <alignment horizontal="right"/>
    </xf>
    <xf numFmtId="1" fontId="4" fillId="4" borderId="129" xfId="0" applyNumberFormat="1" applyFont="1" applyFill="1" applyBorder="1" applyAlignment="1" applyProtection="1">
      <alignment horizontal="right"/>
      <protection locked="0"/>
    </xf>
    <xf numFmtId="1" fontId="4" fillId="4" borderId="127" xfId="0" applyNumberFormat="1" applyFont="1" applyFill="1" applyBorder="1" applyAlignment="1" applyProtection="1">
      <alignment horizontal="right"/>
      <protection locked="0"/>
    </xf>
    <xf numFmtId="1" fontId="6" fillId="0" borderId="133" xfId="0" applyNumberFormat="1" applyFont="1" applyBorder="1" applyAlignment="1">
      <alignment horizontal="left"/>
    </xf>
    <xf numFmtId="1" fontId="7" fillId="2" borderId="134" xfId="0" applyNumberFormat="1" applyFont="1" applyFill="1" applyBorder="1" applyProtection="1">
      <protection hidden="1"/>
    </xf>
    <xf numFmtId="1" fontId="4" fillId="0" borderId="135" xfId="0" applyNumberFormat="1" applyFont="1" applyBorder="1" applyAlignment="1">
      <alignment horizontal="right" wrapText="1"/>
    </xf>
    <xf numFmtId="1" fontId="4" fillId="0" borderId="136" xfId="0" applyNumberFormat="1" applyFont="1" applyBorder="1" applyAlignment="1">
      <alignment horizontal="right" wrapText="1"/>
    </xf>
    <xf numFmtId="1" fontId="4" fillId="0" borderId="137" xfId="0" applyNumberFormat="1" applyFont="1" applyBorder="1" applyAlignment="1">
      <alignment horizontal="right"/>
    </xf>
    <xf numFmtId="1" fontId="4" fillId="4" borderId="138" xfId="0" applyNumberFormat="1" applyFont="1" applyFill="1" applyBorder="1" applyAlignment="1" applyProtection="1">
      <alignment horizontal="right"/>
      <protection locked="0"/>
    </xf>
    <xf numFmtId="1" fontId="4" fillId="4" borderId="137" xfId="0" applyNumberFormat="1" applyFont="1" applyFill="1" applyBorder="1" applyAlignment="1" applyProtection="1">
      <alignment horizontal="right"/>
      <protection locked="0"/>
    </xf>
    <xf numFmtId="1" fontId="6" fillId="0" borderId="139" xfId="0" applyNumberFormat="1" applyFont="1" applyBorder="1" applyAlignment="1">
      <alignment horizontal="left"/>
    </xf>
    <xf numFmtId="1" fontId="9" fillId="0" borderId="140" xfId="0" applyNumberFormat="1" applyFont="1" applyBorder="1" applyAlignment="1">
      <alignment horizontal="center" vertical="center" wrapText="1"/>
    </xf>
    <xf numFmtId="1" fontId="9" fillId="2" borderId="140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35" xfId="0" applyNumberFormat="1" applyFont="1" applyBorder="1" applyAlignment="1">
      <alignment horizontal="center" vertical="center" wrapText="1"/>
    </xf>
    <xf numFmtId="1" fontId="6" fillId="0" borderId="140" xfId="0" applyNumberFormat="1" applyFont="1" applyBorder="1"/>
    <xf numFmtId="1" fontId="7" fillId="0" borderId="140" xfId="0" applyNumberFormat="1" applyFont="1" applyBorder="1"/>
    <xf numFmtId="1" fontId="4" fillId="0" borderId="142" xfId="0" applyNumberFormat="1" applyFont="1" applyBorder="1"/>
    <xf numFmtId="1" fontId="6" fillId="2" borderId="140" xfId="0" applyNumberFormat="1" applyFont="1" applyFill="1" applyBorder="1"/>
    <xf numFmtId="1" fontId="14" fillId="0" borderId="135" xfId="0" applyNumberFormat="1" applyFont="1" applyBorder="1" applyAlignment="1">
      <alignment vertical="center" wrapText="1"/>
    </xf>
    <xf numFmtId="1" fontId="15" fillId="0" borderId="140" xfId="0" applyNumberFormat="1" applyFont="1" applyBorder="1" applyAlignment="1" applyProtection="1">
      <alignment horizontal="left"/>
      <protection hidden="1"/>
    </xf>
    <xf numFmtId="1" fontId="14" fillId="0" borderId="1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142" xfId="0" applyNumberFormat="1" applyFont="1" applyBorder="1" applyAlignment="1">
      <alignment horizontal="left" vertical="center" wrapText="1"/>
    </xf>
    <xf numFmtId="1" fontId="4" fillId="0" borderId="138" xfId="0" applyNumberFormat="1" applyFont="1" applyBorder="1" applyAlignment="1">
      <alignment horizontal="right" wrapText="1"/>
    </xf>
    <xf numFmtId="1" fontId="4" fillId="0" borderId="140" xfId="0" applyNumberFormat="1" applyFont="1" applyBorder="1" applyAlignment="1">
      <alignment horizontal="right"/>
    </xf>
    <xf numFmtId="1" fontId="4" fillId="4" borderId="141" xfId="0" applyNumberFormat="1" applyFont="1" applyFill="1" applyBorder="1" applyProtection="1">
      <protection locked="0"/>
    </xf>
    <xf numFmtId="1" fontId="4" fillId="4" borderId="142" xfId="0" applyNumberFormat="1" applyFont="1" applyFill="1" applyBorder="1" applyProtection="1">
      <protection locked="0"/>
    </xf>
    <xf numFmtId="1" fontId="4" fillId="0" borderId="135" xfId="0" applyNumberFormat="1" applyFont="1" applyBorder="1" applyAlignment="1">
      <alignment horizontal="left" vertical="center" wrapText="1"/>
    </xf>
    <xf numFmtId="1" fontId="4" fillId="0" borderId="135" xfId="0" applyNumberFormat="1" applyFont="1" applyBorder="1" applyAlignment="1">
      <alignment horizontal="right" vertical="center" wrapText="1"/>
    </xf>
    <xf numFmtId="1" fontId="4" fillId="0" borderId="138" xfId="0" applyNumberFormat="1" applyFont="1" applyBorder="1"/>
    <xf numFmtId="1" fontId="4" fillId="4" borderId="136" xfId="0" applyNumberFormat="1" applyFont="1" applyFill="1" applyBorder="1" applyProtection="1">
      <protection locked="0"/>
    </xf>
    <xf numFmtId="1" fontId="4" fillId="4" borderId="138" xfId="0" applyNumberFormat="1" applyFont="1" applyFill="1" applyBorder="1" applyProtection="1">
      <protection locked="0"/>
    </xf>
    <xf numFmtId="1" fontId="6" fillId="2" borderId="140" xfId="0" applyNumberFormat="1" applyFont="1" applyFill="1" applyBorder="1" applyAlignment="1" applyProtection="1">
      <alignment horizontal="left"/>
      <protection hidden="1"/>
    </xf>
    <xf numFmtId="1" fontId="6" fillId="2" borderId="140" xfId="0" applyNumberFormat="1" applyFont="1" applyFill="1" applyBorder="1" applyAlignment="1">
      <alignment horizontal="left" wrapText="1"/>
    </xf>
    <xf numFmtId="1" fontId="6" fillId="2" borderId="140" xfId="0" applyNumberFormat="1" applyFont="1" applyFill="1" applyBorder="1" applyAlignment="1" applyProtection="1">
      <alignment horizontal="left" wrapText="1"/>
      <protection hidden="1"/>
    </xf>
    <xf numFmtId="1" fontId="6" fillId="2" borderId="140" xfId="0" applyNumberFormat="1" applyFont="1" applyFill="1" applyBorder="1" applyProtection="1">
      <protection hidden="1"/>
    </xf>
    <xf numFmtId="1" fontId="7" fillId="2" borderId="140" xfId="0" applyNumberFormat="1" applyFont="1" applyFill="1" applyBorder="1" applyProtection="1">
      <protection hidden="1"/>
    </xf>
    <xf numFmtId="1" fontId="6" fillId="2" borderId="140" xfId="0" applyNumberFormat="1" applyFont="1" applyFill="1" applyBorder="1" applyAlignment="1" applyProtection="1">
      <alignment wrapText="1"/>
      <protection hidden="1"/>
    </xf>
    <xf numFmtId="1" fontId="4" fillId="0" borderId="141" xfId="0" applyNumberFormat="1" applyFont="1" applyBorder="1" applyAlignment="1" applyProtection="1">
      <alignment horizontal="center" vertical="center" wrapText="1"/>
      <protection hidden="1"/>
    </xf>
    <xf numFmtId="1" fontId="4" fillId="0" borderId="135" xfId="0" applyNumberFormat="1" applyFont="1" applyBorder="1" applyAlignment="1" applyProtection="1">
      <alignment horizontal="left" vertical="center" wrapText="1"/>
      <protection hidden="1"/>
    </xf>
    <xf numFmtId="1" fontId="4" fillId="0" borderId="141" xfId="0" applyNumberFormat="1" applyFont="1" applyBorder="1" applyAlignment="1">
      <alignment horizontal="right"/>
    </xf>
    <xf numFmtId="1" fontId="4" fillId="4" borderId="140" xfId="0" applyNumberFormat="1" applyFont="1" applyFill="1" applyBorder="1" applyProtection="1">
      <protection locked="0"/>
    </xf>
    <xf numFmtId="1" fontId="4" fillId="4" borderId="141" xfId="0" applyNumberFormat="1" applyFont="1" applyFill="1" applyBorder="1" applyAlignment="1" applyProtection="1">
      <alignment wrapText="1"/>
      <protection locked="0"/>
    </xf>
    <xf numFmtId="1" fontId="6" fillId="0" borderId="140" xfId="0" applyNumberFormat="1" applyFont="1" applyBorder="1" applyAlignment="1" applyProtection="1">
      <alignment horizontal="left" wrapText="1"/>
      <protection hidden="1"/>
    </xf>
    <xf numFmtId="1" fontId="6" fillId="0" borderId="144" xfId="0" applyNumberFormat="1" applyFont="1" applyBorder="1" applyAlignment="1">
      <alignment horizontal="left"/>
    </xf>
    <xf numFmtId="1" fontId="7" fillId="2" borderId="145" xfId="0" applyNumberFormat="1" applyFont="1" applyFill="1" applyBorder="1" applyProtection="1">
      <protection hidden="1"/>
    </xf>
    <xf numFmtId="1" fontId="7" fillId="0" borderId="145" xfId="0" applyNumberFormat="1" applyFont="1" applyBorder="1"/>
    <xf numFmtId="1" fontId="4" fillId="0" borderId="147" xfId="0" applyNumberFormat="1" applyFont="1" applyBorder="1" applyAlignment="1">
      <alignment horizontal="center" vertical="center" wrapText="1"/>
    </xf>
    <xf numFmtId="1" fontId="4" fillId="0" borderId="148" xfId="0" applyNumberFormat="1" applyFont="1" applyBorder="1" applyAlignment="1">
      <alignment horizontal="left" vertical="center" wrapText="1"/>
    </xf>
    <xf numFmtId="1" fontId="4" fillId="0" borderId="148" xfId="0" applyNumberFormat="1" applyFont="1" applyBorder="1" applyAlignment="1">
      <alignment horizontal="right" wrapText="1"/>
    </xf>
    <xf numFmtId="1" fontId="4" fillId="0" borderId="149" xfId="0" applyNumberFormat="1" applyFont="1" applyBorder="1" applyAlignment="1">
      <alignment horizontal="right" wrapText="1"/>
    </xf>
    <xf numFmtId="1" fontId="4" fillId="0" borderId="147" xfId="0" applyNumberFormat="1" applyFont="1" applyBorder="1" applyAlignment="1">
      <alignment horizontal="right"/>
    </xf>
    <xf numFmtId="1" fontId="4" fillId="4" borderId="147" xfId="0" applyNumberFormat="1" applyFont="1" applyFill="1" applyBorder="1" applyAlignment="1" applyProtection="1">
      <alignment horizontal="right"/>
      <protection locked="0"/>
    </xf>
    <xf numFmtId="1" fontId="4" fillId="4" borderId="145" xfId="0" applyNumberFormat="1" applyFont="1" applyFill="1" applyBorder="1" applyAlignment="1" applyProtection="1">
      <alignment horizontal="right"/>
      <protection locked="0"/>
    </xf>
    <xf numFmtId="1" fontId="6" fillId="0" borderId="151" xfId="0" applyNumberFormat="1" applyFont="1" applyBorder="1" applyAlignment="1">
      <alignment horizontal="left"/>
    </xf>
    <xf numFmtId="1" fontId="7" fillId="2" borderId="152" xfId="0" applyNumberFormat="1" applyFont="1" applyFill="1" applyBorder="1" applyProtection="1">
      <protection hidden="1"/>
    </xf>
    <xf numFmtId="1" fontId="4" fillId="0" borderId="153" xfId="0" applyNumberFormat="1" applyFont="1" applyBorder="1" applyAlignment="1">
      <alignment horizontal="right" wrapText="1"/>
    </xf>
    <xf numFmtId="1" fontId="4" fillId="0" borderId="154" xfId="0" applyNumberFormat="1" applyFont="1" applyBorder="1" applyAlignment="1">
      <alignment horizontal="right" wrapText="1"/>
    </xf>
    <xf numFmtId="1" fontId="4" fillId="0" borderId="155" xfId="0" applyNumberFormat="1" applyFont="1" applyBorder="1" applyAlignment="1">
      <alignment horizontal="right"/>
    </xf>
    <xf numFmtId="1" fontId="4" fillId="4" borderId="156" xfId="0" applyNumberFormat="1" applyFont="1" applyFill="1" applyBorder="1" applyAlignment="1" applyProtection="1">
      <alignment horizontal="right"/>
      <protection locked="0"/>
    </xf>
    <xf numFmtId="1" fontId="4" fillId="4" borderId="155" xfId="0" applyNumberFormat="1" applyFont="1" applyFill="1" applyBorder="1" applyAlignment="1" applyProtection="1">
      <alignment horizontal="right"/>
      <protection locked="0"/>
    </xf>
    <xf numFmtId="1" fontId="6" fillId="0" borderId="157" xfId="0" applyNumberFormat="1" applyFont="1" applyBorder="1" applyAlignment="1">
      <alignment horizontal="left"/>
    </xf>
    <xf numFmtId="1" fontId="9" fillId="0" borderId="158" xfId="0" applyNumberFormat="1" applyFont="1" applyBorder="1" applyAlignment="1">
      <alignment horizontal="center" vertical="center" wrapText="1"/>
    </xf>
    <xf numFmtId="1" fontId="9" fillId="2" borderId="15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53" xfId="0" applyNumberFormat="1" applyFont="1" applyBorder="1" applyAlignment="1">
      <alignment horizontal="center" vertical="center" wrapText="1"/>
    </xf>
    <xf numFmtId="1" fontId="6" fillId="0" borderId="158" xfId="0" applyNumberFormat="1" applyFont="1" applyBorder="1"/>
    <xf numFmtId="1" fontId="7" fillId="0" borderId="158" xfId="0" applyNumberFormat="1" applyFont="1" applyBorder="1"/>
    <xf numFmtId="1" fontId="4" fillId="0" borderId="160" xfId="0" applyNumberFormat="1" applyFont="1" applyBorder="1"/>
    <xf numFmtId="1" fontId="6" fillId="2" borderId="158" xfId="0" applyNumberFormat="1" applyFont="1" applyFill="1" applyBorder="1"/>
    <xf numFmtId="1" fontId="14" fillId="0" borderId="153" xfId="0" applyNumberFormat="1" applyFont="1" applyBorder="1" applyAlignment="1">
      <alignment vertical="center" wrapText="1"/>
    </xf>
    <xf numFmtId="1" fontId="15" fillId="0" borderId="158" xfId="0" applyNumberFormat="1" applyFont="1" applyBorder="1" applyAlignment="1" applyProtection="1">
      <alignment horizontal="left"/>
      <protection hidden="1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160" xfId="0" applyNumberFormat="1" applyFont="1" applyBorder="1" applyAlignment="1">
      <alignment horizontal="left" vertical="center" wrapText="1"/>
    </xf>
    <xf numFmtId="1" fontId="4" fillId="0" borderId="156" xfId="0" applyNumberFormat="1" applyFont="1" applyBorder="1" applyAlignment="1">
      <alignment horizontal="right" wrapText="1"/>
    </xf>
    <xf numFmtId="1" fontId="4" fillId="0" borderId="158" xfId="0" applyNumberFormat="1" applyFont="1" applyBorder="1" applyAlignment="1">
      <alignment horizontal="right"/>
    </xf>
    <xf numFmtId="1" fontId="4" fillId="4" borderId="159" xfId="0" applyNumberFormat="1" applyFont="1" applyFill="1" applyBorder="1" applyProtection="1">
      <protection locked="0"/>
    </xf>
    <xf numFmtId="1" fontId="4" fillId="4" borderId="160" xfId="0" applyNumberFormat="1" applyFont="1" applyFill="1" applyBorder="1" applyProtection="1">
      <protection locked="0"/>
    </xf>
    <xf numFmtId="1" fontId="4" fillId="0" borderId="153" xfId="0" applyNumberFormat="1" applyFont="1" applyBorder="1" applyAlignment="1">
      <alignment horizontal="left" vertical="center" wrapText="1"/>
    </xf>
    <xf numFmtId="1" fontId="4" fillId="0" borderId="153" xfId="0" applyNumberFormat="1" applyFont="1" applyBorder="1" applyAlignment="1">
      <alignment horizontal="right" vertical="center" wrapText="1"/>
    </xf>
    <xf numFmtId="1" fontId="4" fillId="0" borderId="156" xfId="0" applyNumberFormat="1" applyFont="1" applyBorder="1"/>
    <xf numFmtId="1" fontId="4" fillId="4" borderId="154" xfId="0" applyNumberFormat="1" applyFont="1" applyFill="1" applyBorder="1" applyProtection="1">
      <protection locked="0"/>
    </xf>
    <xf numFmtId="1" fontId="4" fillId="4" borderId="156" xfId="0" applyNumberFormat="1" applyFont="1" applyFill="1" applyBorder="1" applyProtection="1">
      <protection locked="0"/>
    </xf>
    <xf numFmtId="1" fontId="6" fillId="2" borderId="158" xfId="0" applyNumberFormat="1" applyFont="1" applyFill="1" applyBorder="1" applyAlignment="1" applyProtection="1">
      <alignment horizontal="left"/>
      <protection hidden="1"/>
    </xf>
    <xf numFmtId="1" fontId="6" fillId="2" borderId="158" xfId="0" applyNumberFormat="1" applyFont="1" applyFill="1" applyBorder="1" applyAlignment="1">
      <alignment horizontal="left" wrapText="1"/>
    </xf>
    <xf numFmtId="1" fontId="6" fillId="2" borderId="158" xfId="0" applyNumberFormat="1" applyFont="1" applyFill="1" applyBorder="1" applyAlignment="1" applyProtection="1">
      <alignment horizontal="left" wrapText="1"/>
      <protection hidden="1"/>
    </xf>
    <xf numFmtId="1" fontId="6" fillId="2" borderId="158" xfId="0" applyNumberFormat="1" applyFont="1" applyFill="1" applyBorder="1" applyProtection="1">
      <protection hidden="1"/>
    </xf>
    <xf numFmtId="1" fontId="7" fillId="2" borderId="158" xfId="0" applyNumberFormat="1" applyFont="1" applyFill="1" applyBorder="1" applyProtection="1">
      <protection hidden="1"/>
    </xf>
    <xf numFmtId="1" fontId="6" fillId="2" borderId="158" xfId="0" applyNumberFormat="1" applyFont="1" applyFill="1" applyBorder="1" applyAlignment="1" applyProtection="1">
      <alignment wrapText="1"/>
      <protection hidden="1"/>
    </xf>
    <xf numFmtId="1" fontId="4" fillId="0" borderId="159" xfId="0" applyNumberFormat="1" applyFont="1" applyBorder="1" applyAlignment="1" applyProtection="1">
      <alignment horizontal="center" vertical="center" wrapText="1"/>
      <protection hidden="1"/>
    </xf>
    <xf numFmtId="1" fontId="4" fillId="0" borderId="153" xfId="0" applyNumberFormat="1" applyFont="1" applyBorder="1" applyAlignment="1" applyProtection="1">
      <alignment horizontal="left" vertical="center" wrapText="1"/>
      <protection hidden="1"/>
    </xf>
    <xf numFmtId="1" fontId="4" fillId="0" borderId="159" xfId="0" applyNumberFormat="1" applyFont="1" applyBorder="1" applyAlignment="1">
      <alignment horizontal="right"/>
    </xf>
    <xf numFmtId="1" fontId="4" fillId="4" borderId="158" xfId="0" applyNumberFormat="1" applyFont="1" applyFill="1" applyBorder="1" applyProtection="1">
      <protection locked="0"/>
    </xf>
    <xf numFmtId="1" fontId="4" fillId="4" borderId="159" xfId="0" applyNumberFormat="1" applyFont="1" applyFill="1" applyBorder="1" applyAlignment="1" applyProtection="1">
      <alignment wrapText="1"/>
      <protection locked="0"/>
    </xf>
    <xf numFmtId="1" fontId="6" fillId="0" borderId="158" xfId="0" applyNumberFormat="1" applyFont="1" applyBorder="1" applyAlignment="1" applyProtection="1">
      <alignment horizontal="left" wrapText="1"/>
      <protection hidden="1"/>
    </xf>
    <xf numFmtId="1" fontId="6" fillId="0" borderId="162" xfId="0" applyNumberFormat="1" applyFont="1" applyBorder="1" applyAlignment="1">
      <alignment horizontal="left"/>
    </xf>
    <xf numFmtId="1" fontId="7" fillId="2" borderId="163" xfId="0" applyNumberFormat="1" applyFont="1" applyFill="1" applyBorder="1" applyProtection="1">
      <protection hidden="1"/>
    </xf>
    <xf numFmtId="1" fontId="7" fillId="0" borderId="163" xfId="0" applyNumberFormat="1" applyFont="1" applyBorder="1"/>
    <xf numFmtId="1" fontId="4" fillId="0" borderId="165" xfId="0" applyNumberFormat="1" applyFont="1" applyBorder="1" applyAlignment="1">
      <alignment horizontal="center" vertical="center" wrapText="1"/>
    </xf>
    <xf numFmtId="1" fontId="4" fillId="0" borderId="166" xfId="0" applyNumberFormat="1" applyFont="1" applyBorder="1" applyAlignment="1">
      <alignment horizontal="left" vertical="center" wrapText="1"/>
    </xf>
    <xf numFmtId="1" fontId="4" fillId="0" borderId="166" xfId="0" applyNumberFormat="1" applyFont="1" applyBorder="1" applyAlignment="1">
      <alignment horizontal="right" wrapText="1"/>
    </xf>
    <xf numFmtId="1" fontId="4" fillId="0" borderId="167" xfId="0" applyNumberFormat="1" applyFont="1" applyBorder="1" applyAlignment="1">
      <alignment horizontal="right" wrapText="1"/>
    </xf>
    <xf numFmtId="1" fontId="4" fillId="0" borderId="165" xfId="0" applyNumberFormat="1" applyFont="1" applyBorder="1" applyAlignment="1">
      <alignment horizontal="right"/>
    </xf>
    <xf numFmtId="1" fontId="4" fillId="4" borderId="165" xfId="0" applyNumberFormat="1" applyFont="1" applyFill="1" applyBorder="1" applyAlignment="1" applyProtection="1">
      <alignment horizontal="right"/>
      <protection locked="0"/>
    </xf>
    <xf numFmtId="1" fontId="4" fillId="4" borderId="163" xfId="0" applyNumberFormat="1" applyFont="1" applyFill="1" applyBorder="1" applyAlignment="1" applyProtection="1">
      <alignment horizontal="right"/>
      <protection locked="0"/>
    </xf>
    <xf numFmtId="1" fontId="6" fillId="0" borderId="169" xfId="0" applyNumberFormat="1" applyFont="1" applyBorder="1" applyAlignment="1">
      <alignment horizontal="left"/>
    </xf>
    <xf numFmtId="1" fontId="7" fillId="2" borderId="170" xfId="0" applyNumberFormat="1" applyFont="1" applyFill="1" applyBorder="1" applyProtection="1">
      <protection hidden="1"/>
    </xf>
    <xf numFmtId="1" fontId="4" fillId="0" borderId="171" xfId="0" applyNumberFormat="1" applyFont="1" applyBorder="1" applyAlignment="1">
      <alignment horizontal="right" wrapText="1"/>
    </xf>
    <xf numFmtId="1" fontId="4" fillId="0" borderId="172" xfId="0" applyNumberFormat="1" applyFont="1" applyBorder="1" applyAlignment="1">
      <alignment horizontal="right" wrapText="1"/>
    </xf>
    <xf numFmtId="1" fontId="4" fillId="0" borderId="173" xfId="0" applyNumberFormat="1" applyFont="1" applyBorder="1" applyAlignment="1">
      <alignment horizontal="right"/>
    </xf>
    <xf numFmtId="1" fontId="4" fillId="4" borderId="174" xfId="0" applyNumberFormat="1" applyFont="1" applyFill="1" applyBorder="1" applyAlignment="1" applyProtection="1">
      <alignment horizontal="right"/>
      <protection locked="0"/>
    </xf>
    <xf numFmtId="1" fontId="4" fillId="4" borderId="173" xfId="0" applyNumberFormat="1" applyFont="1" applyFill="1" applyBorder="1" applyAlignment="1" applyProtection="1">
      <alignment horizontal="right"/>
      <protection locked="0"/>
    </xf>
    <xf numFmtId="1" fontId="6" fillId="0" borderId="175" xfId="0" applyNumberFormat="1" applyFont="1" applyBorder="1" applyAlignment="1">
      <alignment horizontal="left"/>
    </xf>
    <xf numFmtId="1" fontId="9" fillId="0" borderId="176" xfId="0" applyNumberFormat="1" applyFont="1" applyBorder="1" applyAlignment="1">
      <alignment horizontal="center" vertical="center" wrapText="1"/>
    </xf>
    <xf numFmtId="1" fontId="9" fillId="2" borderId="176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71" xfId="0" applyNumberFormat="1" applyFont="1" applyBorder="1" applyAlignment="1">
      <alignment horizontal="center" vertical="center" wrapText="1"/>
    </xf>
    <xf numFmtId="1" fontId="6" fillId="0" borderId="176" xfId="0" applyNumberFormat="1" applyFont="1" applyBorder="1"/>
    <xf numFmtId="1" fontId="7" fillId="0" borderId="176" xfId="0" applyNumberFormat="1" applyFont="1" applyBorder="1"/>
    <xf numFmtId="1" fontId="4" fillId="0" borderId="178" xfId="0" applyNumberFormat="1" applyFont="1" applyBorder="1"/>
    <xf numFmtId="1" fontId="6" fillId="2" borderId="176" xfId="0" applyNumberFormat="1" applyFont="1" applyFill="1" applyBorder="1"/>
    <xf numFmtId="1" fontId="14" fillId="0" borderId="171" xfId="0" applyNumberFormat="1" applyFont="1" applyBorder="1" applyAlignment="1">
      <alignment vertical="center" wrapText="1"/>
    </xf>
    <xf numFmtId="1" fontId="15" fillId="0" borderId="176" xfId="0" applyNumberFormat="1" applyFont="1" applyBorder="1" applyAlignment="1" applyProtection="1">
      <alignment horizontal="left"/>
      <protection hidden="1"/>
    </xf>
    <xf numFmtId="1" fontId="14" fillId="0" borderId="1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178" xfId="0" applyNumberFormat="1" applyFont="1" applyBorder="1" applyAlignment="1">
      <alignment horizontal="left" vertical="center" wrapText="1"/>
    </xf>
    <xf numFmtId="1" fontId="4" fillId="0" borderId="174" xfId="0" applyNumberFormat="1" applyFont="1" applyBorder="1" applyAlignment="1">
      <alignment horizontal="right" wrapText="1"/>
    </xf>
    <xf numFmtId="1" fontId="4" fillId="0" borderId="176" xfId="0" applyNumberFormat="1" applyFont="1" applyBorder="1" applyAlignment="1">
      <alignment horizontal="right"/>
    </xf>
    <xf numFmtId="1" fontId="4" fillId="4" borderId="177" xfId="0" applyNumberFormat="1" applyFont="1" applyFill="1" applyBorder="1" applyProtection="1">
      <protection locked="0"/>
    </xf>
    <xf numFmtId="1" fontId="4" fillId="4" borderId="178" xfId="0" applyNumberFormat="1" applyFont="1" applyFill="1" applyBorder="1" applyProtection="1">
      <protection locked="0"/>
    </xf>
    <xf numFmtId="1" fontId="4" fillId="0" borderId="171" xfId="0" applyNumberFormat="1" applyFont="1" applyBorder="1" applyAlignment="1">
      <alignment horizontal="left" vertical="center" wrapText="1"/>
    </xf>
    <xf numFmtId="1" fontId="4" fillId="0" borderId="171" xfId="0" applyNumberFormat="1" applyFont="1" applyBorder="1" applyAlignment="1">
      <alignment horizontal="right" vertical="center" wrapText="1"/>
    </xf>
    <xf numFmtId="1" fontId="4" fillId="0" borderId="174" xfId="0" applyNumberFormat="1" applyFont="1" applyBorder="1"/>
    <xf numFmtId="1" fontId="4" fillId="4" borderId="172" xfId="0" applyNumberFormat="1" applyFont="1" applyFill="1" applyBorder="1" applyProtection="1">
      <protection locked="0"/>
    </xf>
    <xf numFmtId="1" fontId="4" fillId="4" borderId="174" xfId="0" applyNumberFormat="1" applyFont="1" applyFill="1" applyBorder="1" applyProtection="1">
      <protection locked="0"/>
    </xf>
    <xf numFmtId="1" fontId="6" fillId="2" borderId="176" xfId="0" applyNumberFormat="1" applyFont="1" applyFill="1" applyBorder="1" applyAlignment="1" applyProtection="1">
      <alignment horizontal="left"/>
      <protection hidden="1"/>
    </xf>
    <xf numFmtId="1" fontId="6" fillId="2" borderId="176" xfId="0" applyNumberFormat="1" applyFont="1" applyFill="1" applyBorder="1" applyAlignment="1">
      <alignment horizontal="left" wrapText="1"/>
    </xf>
    <xf numFmtId="1" fontId="6" fillId="2" borderId="176" xfId="0" applyNumberFormat="1" applyFont="1" applyFill="1" applyBorder="1" applyAlignment="1" applyProtection="1">
      <alignment horizontal="left" wrapText="1"/>
      <protection hidden="1"/>
    </xf>
    <xf numFmtId="1" fontId="6" fillId="2" borderId="176" xfId="0" applyNumberFormat="1" applyFont="1" applyFill="1" applyBorder="1" applyProtection="1">
      <protection hidden="1"/>
    </xf>
    <xf numFmtId="1" fontId="7" fillId="2" borderId="176" xfId="0" applyNumberFormat="1" applyFont="1" applyFill="1" applyBorder="1" applyProtection="1">
      <protection hidden="1"/>
    </xf>
    <xf numFmtId="1" fontId="6" fillId="2" borderId="176" xfId="0" applyNumberFormat="1" applyFont="1" applyFill="1" applyBorder="1" applyAlignment="1" applyProtection="1">
      <alignment wrapText="1"/>
      <protection hidden="1"/>
    </xf>
    <xf numFmtId="1" fontId="4" fillId="0" borderId="177" xfId="0" applyNumberFormat="1" applyFont="1" applyBorder="1" applyAlignment="1" applyProtection="1">
      <alignment horizontal="center" vertical="center" wrapText="1"/>
      <protection hidden="1"/>
    </xf>
    <xf numFmtId="1" fontId="4" fillId="0" borderId="171" xfId="0" applyNumberFormat="1" applyFont="1" applyBorder="1" applyAlignment="1" applyProtection="1">
      <alignment horizontal="left" vertical="center" wrapText="1"/>
      <protection hidden="1"/>
    </xf>
    <xf numFmtId="1" fontId="4" fillId="0" borderId="177" xfId="0" applyNumberFormat="1" applyFont="1" applyBorder="1" applyAlignment="1">
      <alignment horizontal="right"/>
    </xf>
    <xf numFmtId="1" fontId="4" fillId="4" borderId="176" xfId="0" applyNumberFormat="1" applyFont="1" applyFill="1" applyBorder="1" applyProtection="1">
      <protection locked="0"/>
    </xf>
    <xf numFmtId="1" fontId="4" fillId="4" borderId="177" xfId="0" applyNumberFormat="1" applyFont="1" applyFill="1" applyBorder="1" applyAlignment="1" applyProtection="1">
      <alignment wrapText="1"/>
      <protection locked="0"/>
    </xf>
    <xf numFmtId="1" fontId="6" fillId="0" borderId="176" xfId="0" applyNumberFormat="1" applyFont="1" applyBorder="1" applyAlignment="1" applyProtection="1">
      <alignment horizontal="left" wrapText="1"/>
      <protection hidden="1"/>
    </xf>
    <xf numFmtId="1" fontId="6" fillId="0" borderId="180" xfId="0" applyNumberFormat="1" applyFont="1" applyBorder="1" applyAlignment="1">
      <alignment horizontal="left"/>
    </xf>
    <xf numFmtId="1" fontId="7" fillId="2" borderId="181" xfId="0" applyNumberFormat="1" applyFont="1" applyFill="1" applyBorder="1" applyProtection="1">
      <protection hidden="1"/>
    </xf>
    <xf numFmtId="1" fontId="7" fillId="0" borderId="181" xfId="0" applyNumberFormat="1" applyFont="1" applyBorder="1"/>
    <xf numFmtId="1" fontId="4" fillId="0" borderId="183" xfId="0" applyNumberFormat="1" applyFont="1" applyBorder="1" applyAlignment="1">
      <alignment horizontal="center" vertical="center" wrapText="1"/>
    </xf>
    <xf numFmtId="1" fontId="4" fillId="0" borderId="184" xfId="0" applyNumberFormat="1" applyFont="1" applyBorder="1" applyAlignment="1">
      <alignment horizontal="left" vertical="center" wrapText="1"/>
    </xf>
    <xf numFmtId="1" fontId="4" fillId="0" borderId="184" xfId="0" applyNumberFormat="1" applyFont="1" applyBorder="1" applyAlignment="1">
      <alignment horizontal="right" wrapText="1"/>
    </xf>
    <xf numFmtId="1" fontId="4" fillId="0" borderId="185" xfId="0" applyNumberFormat="1" applyFont="1" applyBorder="1" applyAlignment="1">
      <alignment horizontal="right" wrapText="1"/>
    </xf>
    <xf numFmtId="1" fontId="4" fillId="0" borderId="183" xfId="0" applyNumberFormat="1" applyFont="1" applyBorder="1" applyAlignment="1">
      <alignment horizontal="right"/>
    </xf>
    <xf numFmtId="1" fontId="4" fillId="4" borderId="183" xfId="0" applyNumberFormat="1" applyFont="1" applyFill="1" applyBorder="1" applyAlignment="1" applyProtection="1">
      <alignment horizontal="right"/>
      <protection locked="0"/>
    </xf>
    <xf numFmtId="1" fontId="4" fillId="4" borderId="181" xfId="0" applyNumberFormat="1" applyFont="1" applyFill="1" applyBorder="1" applyAlignment="1" applyProtection="1">
      <alignment horizontal="right"/>
      <protection locked="0"/>
    </xf>
    <xf numFmtId="1" fontId="6" fillId="0" borderId="187" xfId="0" applyNumberFormat="1" applyFont="1" applyBorder="1" applyAlignment="1">
      <alignment horizontal="left"/>
    </xf>
    <xf numFmtId="1" fontId="7" fillId="2" borderId="188" xfId="0" applyNumberFormat="1" applyFont="1" applyFill="1" applyBorder="1" applyProtection="1">
      <protection hidden="1"/>
    </xf>
    <xf numFmtId="1" fontId="4" fillId="0" borderId="189" xfId="0" applyNumberFormat="1" applyFont="1" applyBorder="1" applyAlignment="1">
      <alignment horizontal="right" wrapText="1"/>
    </xf>
    <xf numFmtId="1" fontId="4" fillId="0" borderId="190" xfId="0" applyNumberFormat="1" applyFont="1" applyBorder="1" applyAlignment="1">
      <alignment horizontal="right" wrapText="1"/>
    </xf>
    <xf numFmtId="1" fontId="4" fillId="0" borderId="191" xfId="0" applyNumberFormat="1" applyFont="1" applyBorder="1" applyAlignment="1">
      <alignment horizontal="right"/>
    </xf>
    <xf numFmtId="1" fontId="4" fillId="4" borderId="192" xfId="0" applyNumberFormat="1" applyFont="1" applyFill="1" applyBorder="1" applyAlignment="1" applyProtection="1">
      <alignment horizontal="right"/>
      <protection locked="0"/>
    </xf>
    <xf numFmtId="1" fontId="4" fillId="4" borderId="191" xfId="0" applyNumberFormat="1" applyFont="1" applyFill="1" applyBorder="1" applyAlignment="1" applyProtection="1">
      <alignment horizontal="right"/>
      <protection locked="0"/>
    </xf>
    <xf numFmtId="1" fontId="6" fillId="0" borderId="193" xfId="0" applyNumberFormat="1" applyFont="1" applyBorder="1" applyAlignment="1">
      <alignment horizontal="left"/>
    </xf>
    <xf numFmtId="1" fontId="9" fillId="0" borderId="194" xfId="0" applyNumberFormat="1" applyFont="1" applyBorder="1" applyAlignment="1">
      <alignment horizontal="center" vertical="center" wrapText="1"/>
    </xf>
    <xf numFmtId="1" fontId="9" fillId="2" borderId="194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89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/>
    <xf numFmtId="1" fontId="7" fillId="0" borderId="194" xfId="0" applyNumberFormat="1" applyFont="1" applyBorder="1"/>
    <xf numFmtId="1" fontId="4" fillId="0" borderId="196" xfId="0" applyNumberFormat="1" applyFont="1" applyBorder="1"/>
    <xf numFmtId="1" fontId="6" fillId="2" borderId="194" xfId="0" applyNumberFormat="1" applyFont="1" applyFill="1" applyBorder="1"/>
    <xf numFmtId="1" fontId="14" fillId="0" borderId="189" xfId="0" applyNumberFormat="1" applyFont="1" applyBorder="1" applyAlignment="1">
      <alignment vertical="center" wrapText="1"/>
    </xf>
    <xf numFmtId="1" fontId="15" fillId="0" borderId="194" xfId="0" applyNumberFormat="1" applyFont="1" applyBorder="1" applyAlignment="1" applyProtection="1">
      <alignment horizontal="left"/>
      <protection hidden="1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196" xfId="0" applyNumberFormat="1" applyFont="1" applyBorder="1" applyAlignment="1">
      <alignment horizontal="left" vertical="center" wrapText="1"/>
    </xf>
    <xf numFmtId="1" fontId="4" fillId="0" borderId="192" xfId="0" applyNumberFormat="1" applyFont="1" applyBorder="1" applyAlignment="1">
      <alignment horizontal="right" wrapText="1"/>
    </xf>
    <xf numFmtId="1" fontId="4" fillId="0" borderId="194" xfId="0" applyNumberFormat="1" applyFont="1" applyBorder="1" applyAlignment="1">
      <alignment horizontal="right"/>
    </xf>
    <xf numFmtId="1" fontId="4" fillId="4" borderId="195" xfId="0" applyNumberFormat="1" applyFont="1" applyFill="1" applyBorder="1" applyProtection="1">
      <protection locked="0"/>
    </xf>
    <xf numFmtId="1" fontId="4" fillId="4" borderId="196" xfId="0" applyNumberFormat="1" applyFont="1" applyFill="1" applyBorder="1" applyProtection="1">
      <protection locked="0"/>
    </xf>
    <xf numFmtId="1" fontId="4" fillId="0" borderId="189" xfId="0" applyNumberFormat="1" applyFont="1" applyBorder="1" applyAlignment="1">
      <alignment horizontal="left" vertical="center" wrapText="1"/>
    </xf>
    <xf numFmtId="1" fontId="4" fillId="0" borderId="189" xfId="0" applyNumberFormat="1" applyFont="1" applyBorder="1" applyAlignment="1">
      <alignment horizontal="right" vertical="center" wrapText="1"/>
    </xf>
    <xf numFmtId="1" fontId="4" fillId="0" borderId="192" xfId="0" applyNumberFormat="1" applyFont="1" applyBorder="1"/>
    <xf numFmtId="1" fontId="4" fillId="4" borderId="190" xfId="0" applyNumberFormat="1" applyFont="1" applyFill="1" applyBorder="1" applyProtection="1">
      <protection locked="0"/>
    </xf>
    <xf numFmtId="1" fontId="4" fillId="4" borderId="192" xfId="0" applyNumberFormat="1" applyFont="1" applyFill="1" applyBorder="1" applyProtection="1">
      <protection locked="0"/>
    </xf>
    <xf numFmtId="1" fontId="6" fillId="2" borderId="194" xfId="0" applyNumberFormat="1" applyFont="1" applyFill="1" applyBorder="1" applyAlignment="1" applyProtection="1">
      <alignment horizontal="left"/>
      <protection hidden="1"/>
    </xf>
    <xf numFmtId="1" fontId="6" fillId="2" borderId="194" xfId="0" applyNumberFormat="1" applyFont="1" applyFill="1" applyBorder="1" applyAlignment="1">
      <alignment horizontal="left" wrapText="1"/>
    </xf>
    <xf numFmtId="1" fontId="6" fillId="2" borderId="194" xfId="0" applyNumberFormat="1" applyFont="1" applyFill="1" applyBorder="1" applyAlignment="1" applyProtection="1">
      <alignment horizontal="left" wrapText="1"/>
      <protection hidden="1"/>
    </xf>
    <xf numFmtId="1" fontId="6" fillId="2" borderId="194" xfId="0" applyNumberFormat="1" applyFont="1" applyFill="1" applyBorder="1" applyProtection="1">
      <protection hidden="1"/>
    </xf>
    <xf numFmtId="1" fontId="7" fillId="2" borderId="194" xfId="0" applyNumberFormat="1" applyFont="1" applyFill="1" applyBorder="1" applyProtection="1">
      <protection hidden="1"/>
    </xf>
    <xf numFmtId="1" fontId="6" fillId="2" borderId="194" xfId="0" applyNumberFormat="1" applyFont="1" applyFill="1" applyBorder="1" applyAlignment="1" applyProtection="1">
      <alignment wrapText="1"/>
      <protection hidden="1"/>
    </xf>
    <xf numFmtId="1" fontId="4" fillId="0" borderId="195" xfId="0" applyNumberFormat="1" applyFont="1" applyBorder="1" applyAlignment="1" applyProtection="1">
      <alignment horizontal="center" vertical="center" wrapText="1"/>
      <protection hidden="1"/>
    </xf>
    <xf numFmtId="1" fontId="4" fillId="0" borderId="189" xfId="0" applyNumberFormat="1" applyFont="1" applyBorder="1" applyAlignment="1" applyProtection="1">
      <alignment horizontal="left" vertical="center" wrapText="1"/>
      <protection hidden="1"/>
    </xf>
    <xf numFmtId="1" fontId="4" fillId="0" borderId="195" xfId="0" applyNumberFormat="1" applyFont="1" applyBorder="1" applyAlignment="1">
      <alignment horizontal="right"/>
    </xf>
    <xf numFmtId="1" fontId="4" fillId="4" borderId="194" xfId="0" applyNumberFormat="1" applyFont="1" applyFill="1" applyBorder="1" applyProtection="1">
      <protection locked="0"/>
    </xf>
    <xf numFmtId="1" fontId="4" fillId="4" borderId="195" xfId="0" applyNumberFormat="1" applyFont="1" applyFill="1" applyBorder="1" applyAlignment="1" applyProtection="1">
      <alignment wrapText="1"/>
      <protection locked="0"/>
    </xf>
    <xf numFmtId="1" fontId="6" fillId="0" borderId="194" xfId="0" applyNumberFormat="1" applyFont="1" applyBorder="1" applyAlignment="1" applyProtection="1">
      <alignment horizontal="left" wrapText="1"/>
      <protection hidden="1"/>
    </xf>
    <xf numFmtId="1" fontId="6" fillId="0" borderId="198" xfId="0" applyNumberFormat="1" applyFont="1" applyBorder="1" applyAlignment="1">
      <alignment horizontal="left"/>
    </xf>
    <xf numFmtId="1" fontId="7" fillId="2" borderId="199" xfId="0" applyNumberFormat="1" applyFont="1" applyFill="1" applyBorder="1" applyProtection="1">
      <protection hidden="1"/>
    </xf>
    <xf numFmtId="1" fontId="7" fillId="0" borderId="199" xfId="0" applyNumberFormat="1" applyFont="1" applyBorder="1"/>
    <xf numFmtId="1" fontId="4" fillId="0" borderId="201" xfId="0" applyNumberFormat="1" applyFont="1" applyBorder="1" applyAlignment="1">
      <alignment horizontal="center" vertical="center" wrapText="1"/>
    </xf>
    <xf numFmtId="1" fontId="4" fillId="0" borderId="202" xfId="0" applyNumberFormat="1" applyFont="1" applyBorder="1" applyAlignment="1">
      <alignment horizontal="left" vertical="center" wrapText="1"/>
    </xf>
    <xf numFmtId="1" fontId="4" fillId="0" borderId="202" xfId="0" applyNumberFormat="1" applyFont="1" applyBorder="1" applyAlignment="1">
      <alignment horizontal="right" wrapText="1"/>
    </xf>
    <xf numFmtId="1" fontId="4" fillId="0" borderId="203" xfId="0" applyNumberFormat="1" applyFont="1" applyBorder="1" applyAlignment="1">
      <alignment horizontal="right" wrapText="1"/>
    </xf>
    <xf numFmtId="1" fontId="4" fillId="0" borderId="201" xfId="0" applyNumberFormat="1" applyFont="1" applyBorder="1" applyAlignment="1">
      <alignment horizontal="right"/>
    </xf>
    <xf numFmtId="1" fontId="4" fillId="4" borderId="201" xfId="0" applyNumberFormat="1" applyFont="1" applyFill="1" applyBorder="1" applyAlignment="1" applyProtection="1">
      <alignment horizontal="right"/>
      <protection locked="0"/>
    </xf>
    <xf numFmtId="1" fontId="4" fillId="4" borderId="199" xfId="0" applyNumberFormat="1" applyFont="1" applyFill="1" applyBorder="1" applyAlignment="1" applyProtection="1">
      <alignment horizontal="right"/>
      <protection locked="0"/>
    </xf>
    <xf numFmtId="1" fontId="6" fillId="0" borderId="205" xfId="0" applyNumberFormat="1" applyFont="1" applyBorder="1" applyAlignment="1">
      <alignment horizontal="left"/>
    </xf>
    <xf numFmtId="1" fontId="7" fillId="2" borderId="206" xfId="0" applyNumberFormat="1" applyFont="1" applyFill="1" applyBorder="1" applyProtection="1">
      <protection hidden="1"/>
    </xf>
    <xf numFmtId="1" fontId="4" fillId="0" borderId="207" xfId="0" applyNumberFormat="1" applyFont="1" applyBorder="1" applyAlignment="1">
      <alignment horizontal="right" wrapText="1"/>
    </xf>
    <xf numFmtId="1" fontId="4" fillId="0" borderId="208" xfId="0" applyNumberFormat="1" applyFont="1" applyBorder="1" applyAlignment="1">
      <alignment horizontal="right" wrapText="1"/>
    </xf>
    <xf numFmtId="1" fontId="4" fillId="0" borderId="209" xfId="0" applyNumberFormat="1" applyFont="1" applyBorder="1" applyAlignment="1">
      <alignment horizontal="right"/>
    </xf>
    <xf numFmtId="1" fontId="4" fillId="4" borderId="210" xfId="0" applyNumberFormat="1" applyFont="1" applyFill="1" applyBorder="1" applyAlignment="1" applyProtection="1">
      <alignment horizontal="right"/>
      <protection locked="0"/>
    </xf>
    <xf numFmtId="1" fontId="4" fillId="4" borderId="209" xfId="0" applyNumberFormat="1" applyFont="1" applyFill="1" applyBorder="1" applyAlignment="1" applyProtection="1">
      <alignment horizontal="right"/>
      <protection locked="0"/>
    </xf>
    <xf numFmtId="1" fontId="6" fillId="0" borderId="211" xfId="0" applyNumberFormat="1" applyFont="1" applyBorder="1" applyAlignment="1">
      <alignment horizontal="left"/>
    </xf>
    <xf numFmtId="1" fontId="9" fillId="0" borderId="212" xfId="0" applyNumberFormat="1" applyFont="1" applyBorder="1" applyAlignment="1">
      <alignment horizontal="center" vertical="center" wrapText="1"/>
    </xf>
    <xf numFmtId="1" fontId="9" fillId="2" borderId="212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207" xfId="0" applyNumberFormat="1" applyFont="1" applyBorder="1" applyAlignment="1">
      <alignment horizontal="center" vertical="center" wrapText="1"/>
    </xf>
    <xf numFmtId="1" fontId="6" fillId="0" borderId="212" xfId="0" applyNumberFormat="1" applyFont="1" applyBorder="1"/>
    <xf numFmtId="1" fontId="7" fillId="0" borderId="212" xfId="0" applyNumberFormat="1" applyFont="1" applyBorder="1"/>
    <xf numFmtId="1" fontId="4" fillId="0" borderId="214" xfId="0" applyNumberFormat="1" applyFont="1" applyBorder="1"/>
    <xf numFmtId="1" fontId="6" fillId="2" borderId="212" xfId="0" applyNumberFormat="1" applyFont="1" applyFill="1" applyBorder="1"/>
    <xf numFmtId="1" fontId="14" fillId="0" borderId="207" xfId="0" applyNumberFormat="1" applyFont="1" applyBorder="1" applyAlignment="1">
      <alignment vertical="center" wrapText="1"/>
    </xf>
    <xf numFmtId="1" fontId="15" fillId="0" borderId="212" xfId="0" applyNumberFormat="1" applyFont="1" applyBorder="1" applyAlignment="1" applyProtection="1">
      <alignment horizontal="left"/>
      <protection hidden="1"/>
    </xf>
    <xf numFmtId="1" fontId="14" fillId="0" borderId="1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214" xfId="0" applyNumberFormat="1" applyFont="1" applyBorder="1" applyAlignment="1">
      <alignment horizontal="left" vertical="center" wrapText="1"/>
    </xf>
    <xf numFmtId="1" fontId="4" fillId="0" borderId="210" xfId="0" applyNumberFormat="1" applyFont="1" applyBorder="1" applyAlignment="1">
      <alignment horizontal="right" wrapText="1"/>
    </xf>
    <xf numFmtId="1" fontId="4" fillId="0" borderId="212" xfId="0" applyNumberFormat="1" applyFont="1" applyBorder="1" applyAlignment="1">
      <alignment horizontal="right"/>
    </xf>
    <xf numFmtId="1" fontId="4" fillId="4" borderId="213" xfId="0" applyNumberFormat="1" applyFont="1" applyFill="1" applyBorder="1" applyProtection="1">
      <protection locked="0"/>
    </xf>
    <xf numFmtId="1" fontId="4" fillId="4" borderId="214" xfId="0" applyNumberFormat="1" applyFont="1" applyFill="1" applyBorder="1" applyProtection="1">
      <protection locked="0"/>
    </xf>
    <xf numFmtId="1" fontId="4" fillId="0" borderId="207" xfId="0" applyNumberFormat="1" applyFont="1" applyBorder="1" applyAlignment="1">
      <alignment horizontal="left" vertical="center" wrapText="1"/>
    </xf>
    <xf numFmtId="1" fontId="4" fillId="0" borderId="207" xfId="0" applyNumberFormat="1" applyFont="1" applyBorder="1" applyAlignment="1">
      <alignment horizontal="right" vertical="center" wrapText="1"/>
    </xf>
    <xf numFmtId="1" fontId="4" fillId="0" borderId="210" xfId="0" applyNumberFormat="1" applyFont="1" applyBorder="1"/>
    <xf numFmtId="1" fontId="4" fillId="4" borderId="208" xfId="0" applyNumberFormat="1" applyFont="1" applyFill="1" applyBorder="1" applyProtection="1">
      <protection locked="0"/>
    </xf>
    <xf numFmtId="1" fontId="4" fillId="4" borderId="210" xfId="0" applyNumberFormat="1" applyFont="1" applyFill="1" applyBorder="1" applyProtection="1">
      <protection locked="0"/>
    </xf>
    <xf numFmtId="1" fontId="6" fillId="2" borderId="212" xfId="0" applyNumberFormat="1" applyFont="1" applyFill="1" applyBorder="1" applyAlignment="1" applyProtection="1">
      <alignment horizontal="left"/>
      <protection hidden="1"/>
    </xf>
    <xf numFmtId="1" fontId="6" fillId="2" borderId="212" xfId="0" applyNumberFormat="1" applyFont="1" applyFill="1" applyBorder="1" applyAlignment="1">
      <alignment horizontal="left" wrapText="1"/>
    </xf>
    <xf numFmtId="1" fontId="6" fillId="2" borderId="212" xfId="0" applyNumberFormat="1" applyFont="1" applyFill="1" applyBorder="1" applyAlignment="1" applyProtection="1">
      <alignment horizontal="left" wrapText="1"/>
      <protection hidden="1"/>
    </xf>
    <xf numFmtId="1" fontId="6" fillId="2" borderId="212" xfId="0" applyNumberFormat="1" applyFont="1" applyFill="1" applyBorder="1" applyProtection="1">
      <protection hidden="1"/>
    </xf>
    <xf numFmtId="1" fontId="7" fillId="2" borderId="212" xfId="0" applyNumberFormat="1" applyFont="1" applyFill="1" applyBorder="1" applyProtection="1">
      <protection hidden="1"/>
    </xf>
    <xf numFmtId="1" fontId="6" fillId="2" borderId="212" xfId="0" applyNumberFormat="1" applyFont="1" applyFill="1" applyBorder="1" applyAlignment="1" applyProtection="1">
      <alignment wrapText="1"/>
      <protection hidden="1"/>
    </xf>
    <xf numFmtId="1" fontId="4" fillId="0" borderId="213" xfId="0" applyNumberFormat="1" applyFont="1" applyBorder="1" applyAlignment="1" applyProtection="1">
      <alignment horizontal="center" vertical="center" wrapText="1"/>
      <protection hidden="1"/>
    </xf>
    <xf numFmtId="1" fontId="4" fillId="0" borderId="207" xfId="0" applyNumberFormat="1" applyFont="1" applyBorder="1" applyAlignment="1" applyProtection="1">
      <alignment horizontal="left" vertical="center" wrapText="1"/>
      <protection hidden="1"/>
    </xf>
    <xf numFmtId="1" fontId="4" fillId="0" borderId="213" xfId="0" applyNumberFormat="1" applyFont="1" applyBorder="1" applyAlignment="1">
      <alignment horizontal="right"/>
    </xf>
    <xf numFmtId="1" fontId="4" fillId="4" borderId="212" xfId="0" applyNumberFormat="1" applyFont="1" applyFill="1" applyBorder="1" applyProtection="1">
      <protection locked="0"/>
    </xf>
    <xf numFmtId="1" fontId="4" fillId="4" borderId="213" xfId="0" applyNumberFormat="1" applyFont="1" applyFill="1" applyBorder="1" applyAlignment="1" applyProtection="1">
      <alignment wrapText="1"/>
      <protection locked="0"/>
    </xf>
    <xf numFmtId="1" fontId="6" fillId="0" borderId="212" xfId="0" applyNumberFormat="1" applyFont="1" applyBorder="1" applyAlignment="1" applyProtection="1">
      <alignment horizontal="left" wrapText="1"/>
      <protection hidden="1"/>
    </xf>
    <xf numFmtId="1" fontId="6" fillId="0" borderId="216" xfId="0" applyNumberFormat="1" applyFont="1" applyBorder="1" applyAlignment="1">
      <alignment horizontal="left"/>
    </xf>
    <xf numFmtId="1" fontId="7" fillId="2" borderId="217" xfId="0" applyNumberFormat="1" applyFont="1" applyFill="1" applyBorder="1" applyProtection="1">
      <protection hidden="1"/>
    </xf>
    <xf numFmtId="1" fontId="7" fillId="0" borderId="217" xfId="0" applyNumberFormat="1" applyFont="1" applyBorder="1"/>
    <xf numFmtId="1" fontId="4" fillId="0" borderId="219" xfId="0" applyNumberFormat="1" applyFont="1" applyBorder="1" applyAlignment="1">
      <alignment horizontal="center" vertical="center" wrapText="1"/>
    </xf>
    <xf numFmtId="1" fontId="4" fillId="0" borderId="220" xfId="0" applyNumberFormat="1" applyFont="1" applyBorder="1" applyAlignment="1">
      <alignment horizontal="left" vertical="center" wrapText="1"/>
    </xf>
    <xf numFmtId="1" fontId="4" fillId="0" borderId="220" xfId="0" applyNumberFormat="1" applyFont="1" applyBorder="1" applyAlignment="1">
      <alignment horizontal="right" wrapText="1"/>
    </xf>
    <xf numFmtId="1" fontId="4" fillId="0" borderId="221" xfId="0" applyNumberFormat="1" applyFont="1" applyBorder="1" applyAlignment="1">
      <alignment horizontal="right" wrapText="1"/>
    </xf>
    <xf numFmtId="1" fontId="4" fillId="0" borderId="219" xfId="0" applyNumberFormat="1" applyFont="1" applyBorder="1" applyAlignment="1">
      <alignment horizontal="right"/>
    </xf>
    <xf numFmtId="1" fontId="4" fillId="4" borderId="219" xfId="0" applyNumberFormat="1" applyFont="1" applyFill="1" applyBorder="1" applyAlignment="1" applyProtection="1">
      <alignment horizontal="right"/>
      <protection locked="0"/>
    </xf>
    <xf numFmtId="1" fontId="4" fillId="4" borderId="217" xfId="0" applyNumberFormat="1" applyFont="1" applyFill="1" applyBorder="1" applyAlignment="1" applyProtection="1">
      <alignment horizontal="right"/>
      <protection locked="0"/>
    </xf>
    <xf numFmtId="1" fontId="6" fillId="0" borderId="223" xfId="0" applyNumberFormat="1" applyFont="1" applyBorder="1" applyAlignment="1">
      <alignment horizontal="left"/>
    </xf>
    <xf numFmtId="1" fontId="7" fillId="2" borderId="224" xfId="0" applyNumberFormat="1" applyFont="1" applyFill="1" applyBorder="1" applyProtection="1">
      <protection hidden="1"/>
    </xf>
    <xf numFmtId="1" fontId="4" fillId="0" borderId="225" xfId="0" applyNumberFormat="1" applyFont="1" applyBorder="1" applyAlignment="1">
      <alignment horizontal="right" wrapText="1"/>
    </xf>
    <xf numFmtId="1" fontId="4" fillId="0" borderId="226" xfId="0" applyNumberFormat="1" applyFont="1" applyBorder="1" applyAlignment="1">
      <alignment horizontal="right" wrapText="1"/>
    </xf>
    <xf numFmtId="1" fontId="4" fillId="0" borderId="227" xfId="0" applyNumberFormat="1" applyFont="1" applyBorder="1" applyAlignment="1">
      <alignment horizontal="right"/>
    </xf>
    <xf numFmtId="1" fontId="4" fillId="4" borderId="228" xfId="0" applyNumberFormat="1" applyFont="1" applyFill="1" applyBorder="1" applyAlignment="1" applyProtection="1">
      <alignment horizontal="right"/>
      <protection locked="0"/>
    </xf>
    <xf numFmtId="1" fontId="4" fillId="4" borderId="227" xfId="0" applyNumberFormat="1" applyFont="1" applyFill="1" applyBorder="1" applyAlignment="1" applyProtection="1">
      <alignment horizontal="right"/>
      <protection locked="0"/>
    </xf>
    <xf numFmtId="1" fontId="6" fillId="0" borderId="229" xfId="0" applyNumberFormat="1" applyFont="1" applyBorder="1" applyAlignment="1">
      <alignment horizontal="left"/>
    </xf>
    <xf numFmtId="1" fontId="9" fillId="0" borderId="230" xfId="0" applyNumberFormat="1" applyFont="1" applyBorder="1" applyAlignment="1">
      <alignment horizontal="center" vertical="center" wrapText="1"/>
    </xf>
    <xf numFmtId="1" fontId="9" fillId="2" borderId="230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225" xfId="0" applyNumberFormat="1" applyFont="1" applyBorder="1" applyAlignment="1">
      <alignment horizontal="center" vertical="center" wrapText="1"/>
    </xf>
    <xf numFmtId="1" fontId="6" fillId="0" borderId="230" xfId="0" applyNumberFormat="1" applyFont="1" applyBorder="1"/>
    <xf numFmtId="1" fontId="7" fillId="0" borderId="230" xfId="0" applyNumberFormat="1" applyFont="1" applyBorder="1"/>
    <xf numFmtId="1" fontId="4" fillId="0" borderId="232" xfId="0" applyNumberFormat="1" applyFont="1" applyBorder="1"/>
    <xf numFmtId="1" fontId="6" fillId="2" borderId="230" xfId="0" applyNumberFormat="1" applyFont="1" applyFill="1" applyBorder="1"/>
    <xf numFmtId="1" fontId="14" fillId="0" borderId="225" xfId="0" applyNumberFormat="1" applyFont="1" applyBorder="1" applyAlignment="1">
      <alignment vertical="center" wrapText="1"/>
    </xf>
    <xf numFmtId="1" fontId="15" fillId="0" borderId="230" xfId="0" applyNumberFormat="1" applyFont="1" applyBorder="1" applyAlignment="1" applyProtection="1">
      <alignment horizontal="left"/>
      <protection hidden="1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232" xfId="0" applyNumberFormat="1" applyFont="1" applyBorder="1" applyAlignment="1">
      <alignment horizontal="left" vertical="center" wrapText="1"/>
    </xf>
    <xf numFmtId="1" fontId="4" fillId="0" borderId="228" xfId="0" applyNumberFormat="1" applyFont="1" applyBorder="1" applyAlignment="1">
      <alignment horizontal="right" wrapText="1"/>
    </xf>
    <xf numFmtId="1" fontId="4" fillId="0" borderId="230" xfId="0" applyNumberFormat="1" applyFont="1" applyBorder="1" applyAlignment="1">
      <alignment horizontal="right"/>
    </xf>
    <xf numFmtId="1" fontId="4" fillId="4" borderId="231" xfId="0" applyNumberFormat="1" applyFont="1" applyFill="1" applyBorder="1" applyProtection="1">
      <protection locked="0"/>
    </xf>
    <xf numFmtId="1" fontId="4" fillId="4" borderId="232" xfId="0" applyNumberFormat="1" applyFont="1" applyFill="1" applyBorder="1" applyProtection="1">
      <protection locked="0"/>
    </xf>
    <xf numFmtId="1" fontId="4" fillId="0" borderId="225" xfId="0" applyNumberFormat="1" applyFont="1" applyBorder="1" applyAlignment="1">
      <alignment horizontal="left" vertical="center" wrapText="1"/>
    </xf>
    <xf numFmtId="1" fontId="4" fillId="0" borderId="225" xfId="0" applyNumberFormat="1" applyFont="1" applyBorder="1" applyAlignment="1">
      <alignment horizontal="right" vertical="center" wrapText="1"/>
    </xf>
    <xf numFmtId="1" fontId="4" fillId="0" borderId="228" xfId="0" applyNumberFormat="1" applyFont="1" applyBorder="1"/>
    <xf numFmtId="1" fontId="4" fillId="4" borderId="226" xfId="0" applyNumberFormat="1" applyFont="1" applyFill="1" applyBorder="1" applyProtection="1">
      <protection locked="0"/>
    </xf>
    <xf numFmtId="1" fontId="4" fillId="4" borderId="228" xfId="0" applyNumberFormat="1" applyFont="1" applyFill="1" applyBorder="1" applyProtection="1">
      <protection locked="0"/>
    </xf>
    <xf numFmtId="1" fontId="6" fillId="2" borderId="230" xfId="0" applyNumberFormat="1" applyFont="1" applyFill="1" applyBorder="1" applyAlignment="1" applyProtection="1">
      <alignment horizontal="left"/>
      <protection hidden="1"/>
    </xf>
    <xf numFmtId="1" fontId="6" fillId="2" borderId="230" xfId="0" applyNumberFormat="1" applyFont="1" applyFill="1" applyBorder="1" applyAlignment="1">
      <alignment horizontal="left" wrapText="1"/>
    </xf>
    <xf numFmtId="1" fontId="6" fillId="2" borderId="230" xfId="0" applyNumberFormat="1" applyFont="1" applyFill="1" applyBorder="1" applyAlignment="1" applyProtection="1">
      <alignment horizontal="left" wrapText="1"/>
      <protection hidden="1"/>
    </xf>
    <xf numFmtId="1" fontId="6" fillId="2" borderId="230" xfId="0" applyNumberFormat="1" applyFont="1" applyFill="1" applyBorder="1" applyProtection="1">
      <protection hidden="1"/>
    </xf>
    <xf numFmtId="1" fontId="7" fillId="2" borderId="230" xfId="0" applyNumberFormat="1" applyFont="1" applyFill="1" applyBorder="1" applyProtection="1">
      <protection hidden="1"/>
    </xf>
    <xf numFmtId="1" fontId="6" fillId="2" borderId="230" xfId="0" applyNumberFormat="1" applyFont="1" applyFill="1" applyBorder="1" applyAlignment="1" applyProtection="1">
      <alignment wrapText="1"/>
      <protection hidden="1"/>
    </xf>
    <xf numFmtId="1" fontId="4" fillId="0" borderId="231" xfId="0" applyNumberFormat="1" applyFont="1" applyBorder="1" applyAlignment="1" applyProtection="1">
      <alignment horizontal="center" vertical="center" wrapText="1"/>
      <protection hidden="1"/>
    </xf>
    <xf numFmtId="1" fontId="4" fillId="0" borderId="225" xfId="0" applyNumberFormat="1" applyFont="1" applyBorder="1" applyAlignment="1" applyProtection="1">
      <alignment horizontal="left" vertical="center" wrapText="1"/>
      <protection hidden="1"/>
    </xf>
    <xf numFmtId="1" fontId="4" fillId="0" borderId="231" xfId="0" applyNumberFormat="1" applyFont="1" applyBorder="1" applyAlignment="1">
      <alignment horizontal="right"/>
    </xf>
    <xf numFmtId="1" fontId="4" fillId="4" borderId="230" xfId="0" applyNumberFormat="1" applyFont="1" applyFill="1" applyBorder="1" applyProtection="1">
      <protection locked="0"/>
    </xf>
    <xf numFmtId="1" fontId="4" fillId="4" borderId="231" xfId="0" applyNumberFormat="1" applyFont="1" applyFill="1" applyBorder="1" applyAlignment="1" applyProtection="1">
      <alignment wrapText="1"/>
      <protection locked="0"/>
    </xf>
    <xf numFmtId="1" fontId="6" fillId="0" borderId="230" xfId="0" applyNumberFormat="1" applyFont="1" applyBorder="1" applyAlignment="1" applyProtection="1">
      <alignment horizontal="left" wrapText="1"/>
      <protection hidden="1"/>
    </xf>
    <xf numFmtId="1" fontId="6" fillId="0" borderId="234" xfId="0" applyNumberFormat="1" applyFont="1" applyBorder="1" applyAlignment="1">
      <alignment horizontal="left"/>
    </xf>
    <xf numFmtId="1" fontId="7" fillId="2" borderId="235" xfId="0" applyNumberFormat="1" applyFont="1" applyFill="1" applyBorder="1" applyProtection="1">
      <protection hidden="1"/>
    </xf>
    <xf numFmtId="1" fontId="7" fillId="0" borderId="235" xfId="0" applyNumberFormat="1" applyFont="1" applyBorder="1"/>
    <xf numFmtId="1" fontId="4" fillId="0" borderId="237" xfId="0" applyNumberFormat="1" applyFont="1" applyBorder="1" applyAlignment="1">
      <alignment horizontal="center" vertical="center" wrapText="1"/>
    </xf>
    <xf numFmtId="1" fontId="4" fillId="0" borderId="238" xfId="0" applyNumberFormat="1" applyFont="1" applyBorder="1" applyAlignment="1">
      <alignment horizontal="left" vertical="center" wrapText="1"/>
    </xf>
    <xf numFmtId="1" fontId="4" fillId="0" borderId="238" xfId="0" applyNumberFormat="1" applyFont="1" applyBorder="1" applyAlignment="1">
      <alignment horizontal="right" wrapText="1"/>
    </xf>
    <xf numFmtId="1" fontId="4" fillId="0" borderId="239" xfId="0" applyNumberFormat="1" applyFont="1" applyBorder="1" applyAlignment="1">
      <alignment horizontal="right" wrapText="1"/>
    </xf>
    <xf numFmtId="1" fontId="4" fillId="0" borderId="237" xfId="0" applyNumberFormat="1" applyFont="1" applyBorder="1" applyAlignment="1">
      <alignment horizontal="right"/>
    </xf>
    <xf numFmtId="1" fontId="4" fillId="4" borderId="237" xfId="0" applyNumberFormat="1" applyFont="1" applyFill="1" applyBorder="1" applyAlignment="1" applyProtection="1">
      <alignment horizontal="right"/>
      <protection locked="0"/>
    </xf>
    <xf numFmtId="1" fontId="4" fillId="4" borderId="235" xfId="0" applyNumberFormat="1" applyFont="1" applyFill="1" applyBorder="1" applyAlignment="1" applyProtection="1">
      <alignment horizontal="right"/>
      <protection locked="0"/>
    </xf>
    <xf numFmtId="1" fontId="6" fillId="0" borderId="241" xfId="0" applyNumberFormat="1" applyFont="1" applyBorder="1" applyAlignment="1">
      <alignment horizontal="left"/>
    </xf>
    <xf numFmtId="1" fontId="7" fillId="2" borderId="242" xfId="0" applyNumberFormat="1" applyFont="1" applyFill="1" applyBorder="1" applyProtection="1">
      <protection hidden="1"/>
    </xf>
    <xf numFmtId="1" fontId="4" fillId="0" borderId="243" xfId="0" applyNumberFormat="1" applyFont="1" applyBorder="1" applyAlignment="1">
      <alignment horizontal="right" wrapText="1"/>
    </xf>
    <xf numFmtId="1" fontId="4" fillId="0" borderId="244" xfId="0" applyNumberFormat="1" applyFont="1" applyBorder="1" applyAlignment="1">
      <alignment horizontal="right" wrapText="1"/>
    </xf>
    <xf numFmtId="1" fontId="4" fillId="0" borderId="245" xfId="0" applyNumberFormat="1" applyFont="1" applyBorder="1" applyAlignment="1">
      <alignment horizontal="right"/>
    </xf>
    <xf numFmtId="1" fontId="4" fillId="4" borderId="246" xfId="0" applyNumberFormat="1" applyFont="1" applyFill="1" applyBorder="1" applyAlignment="1" applyProtection="1">
      <alignment horizontal="right"/>
      <protection locked="0"/>
    </xf>
    <xf numFmtId="1" fontId="4" fillId="4" borderId="245" xfId="0" applyNumberFormat="1" applyFont="1" applyFill="1" applyBorder="1" applyAlignment="1" applyProtection="1">
      <alignment horizontal="right"/>
      <protection locked="0"/>
    </xf>
    <xf numFmtId="1" fontId="6" fillId="0" borderId="247" xfId="0" applyNumberFormat="1" applyFont="1" applyBorder="1" applyAlignment="1">
      <alignment horizontal="left"/>
    </xf>
    <xf numFmtId="1" fontId="9" fillId="0" borderId="248" xfId="0" applyNumberFormat="1" applyFont="1" applyBorder="1" applyAlignment="1">
      <alignment horizontal="center" vertical="center" wrapText="1"/>
    </xf>
    <xf numFmtId="1" fontId="9" fillId="2" borderId="24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243" xfId="0" applyNumberFormat="1" applyFont="1" applyBorder="1" applyAlignment="1">
      <alignment horizontal="center" vertical="center" wrapText="1"/>
    </xf>
    <xf numFmtId="1" fontId="6" fillId="0" borderId="248" xfId="0" applyNumberFormat="1" applyFont="1" applyBorder="1"/>
    <xf numFmtId="1" fontId="7" fillId="0" borderId="248" xfId="0" applyNumberFormat="1" applyFont="1" applyBorder="1"/>
    <xf numFmtId="1" fontId="4" fillId="0" borderId="250" xfId="0" applyNumberFormat="1" applyFont="1" applyBorder="1"/>
    <xf numFmtId="1" fontId="6" fillId="2" borderId="248" xfId="0" applyNumberFormat="1" applyFont="1" applyFill="1" applyBorder="1"/>
    <xf numFmtId="1" fontId="14" fillId="0" borderId="243" xfId="0" applyNumberFormat="1" applyFont="1" applyBorder="1" applyAlignment="1">
      <alignment vertical="center" wrapText="1"/>
    </xf>
    <xf numFmtId="1" fontId="15" fillId="0" borderId="248" xfId="0" applyNumberFormat="1" applyFont="1" applyBorder="1" applyAlignment="1" applyProtection="1">
      <alignment horizontal="left"/>
      <protection hidden="1"/>
    </xf>
    <xf numFmtId="1" fontId="14" fillId="0" borderId="1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250" xfId="0" applyNumberFormat="1" applyFont="1" applyBorder="1" applyAlignment="1">
      <alignment horizontal="left" vertical="center" wrapText="1"/>
    </xf>
    <xf numFmtId="1" fontId="4" fillId="0" borderId="246" xfId="0" applyNumberFormat="1" applyFont="1" applyBorder="1" applyAlignment="1">
      <alignment horizontal="right" wrapText="1"/>
    </xf>
    <xf numFmtId="1" fontId="4" fillId="0" borderId="248" xfId="0" applyNumberFormat="1" applyFont="1" applyBorder="1" applyAlignment="1">
      <alignment horizontal="right"/>
    </xf>
    <xf numFmtId="1" fontId="4" fillId="4" borderId="249" xfId="0" applyNumberFormat="1" applyFont="1" applyFill="1" applyBorder="1" applyProtection="1">
      <protection locked="0"/>
    </xf>
    <xf numFmtId="1" fontId="4" fillId="4" borderId="250" xfId="0" applyNumberFormat="1" applyFont="1" applyFill="1" applyBorder="1" applyProtection="1">
      <protection locked="0"/>
    </xf>
    <xf numFmtId="1" fontId="4" fillId="0" borderId="243" xfId="0" applyNumberFormat="1" applyFont="1" applyBorder="1" applyAlignment="1">
      <alignment horizontal="left" vertical="center" wrapText="1"/>
    </xf>
    <xf numFmtId="1" fontId="4" fillId="0" borderId="243" xfId="0" applyNumberFormat="1" applyFont="1" applyBorder="1" applyAlignment="1">
      <alignment horizontal="right" vertical="center" wrapText="1"/>
    </xf>
    <xf numFmtId="1" fontId="4" fillId="0" borderId="246" xfId="0" applyNumberFormat="1" applyFont="1" applyBorder="1"/>
    <xf numFmtId="1" fontId="4" fillId="4" borderId="244" xfId="0" applyNumberFormat="1" applyFont="1" applyFill="1" applyBorder="1" applyProtection="1">
      <protection locked="0"/>
    </xf>
    <xf numFmtId="1" fontId="4" fillId="4" borderId="246" xfId="0" applyNumberFormat="1" applyFont="1" applyFill="1" applyBorder="1" applyProtection="1">
      <protection locked="0"/>
    </xf>
    <xf numFmtId="1" fontId="6" fillId="2" borderId="248" xfId="0" applyNumberFormat="1" applyFont="1" applyFill="1" applyBorder="1" applyAlignment="1" applyProtection="1">
      <alignment horizontal="left"/>
      <protection hidden="1"/>
    </xf>
    <xf numFmtId="1" fontId="6" fillId="2" borderId="248" xfId="0" applyNumberFormat="1" applyFont="1" applyFill="1" applyBorder="1" applyAlignment="1">
      <alignment horizontal="left" wrapText="1"/>
    </xf>
    <xf numFmtId="1" fontId="6" fillId="2" borderId="248" xfId="0" applyNumberFormat="1" applyFont="1" applyFill="1" applyBorder="1" applyAlignment="1" applyProtection="1">
      <alignment horizontal="left" wrapText="1"/>
      <protection hidden="1"/>
    </xf>
    <xf numFmtId="1" fontId="6" fillId="2" borderId="248" xfId="0" applyNumberFormat="1" applyFont="1" applyFill="1" applyBorder="1" applyProtection="1">
      <protection hidden="1"/>
    </xf>
    <xf numFmtId="1" fontId="7" fillId="2" borderId="248" xfId="0" applyNumberFormat="1" applyFont="1" applyFill="1" applyBorder="1" applyProtection="1">
      <protection hidden="1"/>
    </xf>
    <xf numFmtId="1" fontId="6" fillId="2" borderId="248" xfId="0" applyNumberFormat="1" applyFont="1" applyFill="1" applyBorder="1" applyAlignment="1" applyProtection="1">
      <alignment wrapText="1"/>
      <protection hidden="1"/>
    </xf>
    <xf numFmtId="1" fontId="4" fillId="0" borderId="249" xfId="0" applyNumberFormat="1" applyFont="1" applyBorder="1" applyAlignment="1" applyProtection="1">
      <alignment horizontal="center" vertical="center" wrapText="1"/>
      <protection hidden="1"/>
    </xf>
    <xf numFmtId="1" fontId="4" fillId="0" borderId="243" xfId="0" applyNumberFormat="1" applyFont="1" applyBorder="1" applyAlignment="1" applyProtection="1">
      <alignment horizontal="left" vertical="center" wrapText="1"/>
      <protection hidden="1"/>
    </xf>
    <xf numFmtId="1" fontId="4" fillId="0" borderId="249" xfId="0" applyNumberFormat="1" applyFont="1" applyBorder="1" applyAlignment="1">
      <alignment horizontal="right"/>
    </xf>
    <xf numFmtId="1" fontId="4" fillId="4" borderId="248" xfId="0" applyNumberFormat="1" applyFont="1" applyFill="1" applyBorder="1" applyProtection="1">
      <protection locked="0"/>
    </xf>
    <xf numFmtId="1" fontId="4" fillId="4" borderId="249" xfId="0" applyNumberFormat="1" applyFont="1" applyFill="1" applyBorder="1" applyAlignment="1" applyProtection="1">
      <alignment wrapText="1"/>
      <protection locked="0"/>
    </xf>
    <xf numFmtId="1" fontId="6" fillId="0" borderId="248" xfId="0" applyNumberFormat="1" applyFont="1" applyBorder="1" applyAlignment="1" applyProtection="1">
      <alignment horizontal="left" wrapText="1"/>
      <protection hidden="1"/>
    </xf>
    <xf numFmtId="1" fontId="6" fillId="0" borderId="252" xfId="0" applyNumberFormat="1" applyFont="1" applyBorder="1" applyAlignment="1">
      <alignment horizontal="left"/>
    </xf>
    <xf numFmtId="1" fontId="7" fillId="2" borderId="253" xfId="0" applyNumberFormat="1" applyFont="1" applyFill="1" applyBorder="1" applyProtection="1">
      <protection hidden="1"/>
    </xf>
    <xf numFmtId="1" fontId="7" fillId="0" borderId="253" xfId="0" applyNumberFormat="1" applyFont="1" applyBorder="1"/>
    <xf numFmtId="1" fontId="4" fillId="0" borderId="255" xfId="0" applyNumberFormat="1" applyFont="1" applyBorder="1" applyAlignment="1">
      <alignment horizontal="center" vertical="center" wrapText="1"/>
    </xf>
    <xf numFmtId="1" fontId="4" fillId="0" borderId="256" xfId="0" applyNumberFormat="1" applyFont="1" applyBorder="1" applyAlignment="1">
      <alignment horizontal="left" vertical="center" wrapText="1"/>
    </xf>
    <xf numFmtId="1" fontId="4" fillId="0" borderId="256" xfId="0" applyNumberFormat="1" applyFont="1" applyBorder="1" applyAlignment="1">
      <alignment horizontal="right" wrapText="1"/>
    </xf>
    <xf numFmtId="1" fontId="4" fillId="0" borderId="257" xfId="0" applyNumberFormat="1" applyFont="1" applyBorder="1" applyAlignment="1">
      <alignment horizontal="right" wrapText="1"/>
    </xf>
    <xf numFmtId="1" fontId="4" fillId="0" borderId="255" xfId="0" applyNumberFormat="1" applyFont="1" applyBorder="1" applyAlignment="1">
      <alignment horizontal="right"/>
    </xf>
    <xf numFmtId="1" fontId="4" fillId="4" borderId="255" xfId="0" applyNumberFormat="1" applyFont="1" applyFill="1" applyBorder="1" applyAlignment="1" applyProtection="1">
      <alignment horizontal="right"/>
      <protection locked="0"/>
    </xf>
    <xf numFmtId="1" fontId="4" fillId="4" borderId="253" xfId="0" applyNumberFormat="1" applyFont="1" applyFill="1" applyBorder="1" applyAlignment="1" applyProtection="1">
      <alignment horizontal="right"/>
      <protection locked="0"/>
    </xf>
    <xf numFmtId="1" fontId="6" fillId="0" borderId="259" xfId="0" applyNumberFormat="1" applyFont="1" applyBorder="1" applyAlignment="1">
      <alignment horizontal="left"/>
    </xf>
    <xf numFmtId="1" fontId="7" fillId="2" borderId="260" xfId="0" applyNumberFormat="1" applyFont="1" applyFill="1" applyBorder="1" applyProtection="1">
      <protection hidden="1"/>
    </xf>
    <xf numFmtId="1" fontId="4" fillId="0" borderId="261" xfId="0" applyNumberFormat="1" applyFont="1" applyBorder="1" applyAlignment="1">
      <alignment horizontal="right" wrapText="1"/>
    </xf>
    <xf numFmtId="1" fontId="4" fillId="0" borderId="262" xfId="0" applyNumberFormat="1" applyFont="1" applyBorder="1" applyAlignment="1">
      <alignment horizontal="right" wrapText="1"/>
    </xf>
    <xf numFmtId="1" fontId="4" fillId="0" borderId="263" xfId="0" applyNumberFormat="1" applyFont="1" applyBorder="1" applyAlignment="1">
      <alignment horizontal="right"/>
    </xf>
    <xf numFmtId="1" fontId="4" fillId="4" borderId="264" xfId="0" applyNumberFormat="1" applyFont="1" applyFill="1" applyBorder="1" applyAlignment="1" applyProtection="1">
      <alignment horizontal="right"/>
      <protection locked="0"/>
    </xf>
    <xf numFmtId="1" fontId="4" fillId="4" borderId="263" xfId="0" applyNumberFormat="1" applyFont="1" applyFill="1" applyBorder="1" applyAlignment="1" applyProtection="1">
      <alignment horizontal="right"/>
      <protection locked="0"/>
    </xf>
    <xf numFmtId="1" fontId="6" fillId="0" borderId="265" xfId="0" applyNumberFormat="1" applyFont="1" applyBorder="1" applyAlignment="1">
      <alignment horizontal="left"/>
    </xf>
    <xf numFmtId="1" fontId="9" fillId="0" borderId="266" xfId="0" applyNumberFormat="1" applyFont="1" applyBorder="1" applyAlignment="1">
      <alignment horizontal="center" vertical="center" wrapText="1"/>
    </xf>
    <xf numFmtId="1" fontId="9" fillId="2" borderId="266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261" xfId="0" applyNumberFormat="1" applyFont="1" applyBorder="1" applyAlignment="1">
      <alignment horizontal="center" vertical="center" wrapText="1"/>
    </xf>
    <xf numFmtId="1" fontId="6" fillId="0" borderId="266" xfId="0" applyNumberFormat="1" applyFont="1" applyBorder="1"/>
    <xf numFmtId="1" fontId="7" fillId="0" borderId="266" xfId="0" applyNumberFormat="1" applyFont="1" applyBorder="1"/>
    <xf numFmtId="1" fontId="4" fillId="0" borderId="268" xfId="0" applyNumberFormat="1" applyFont="1" applyBorder="1"/>
    <xf numFmtId="1" fontId="6" fillId="2" borderId="266" xfId="0" applyNumberFormat="1" applyFont="1" applyFill="1" applyBorder="1"/>
    <xf numFmtId="1" fontId="14" fillId="0" borderId="261" xfId="0" applyNumberFormat="1" applyFont="1" applyBorder="1" applyAlignment="1">
      <alignment vertical="center" wrapText="1"/>
    </xf>
    <xf numFmtId="1" fontId="15" fillId="0" borderId="266" xfId="0" applyNumberFormat="1" applyFont="1" applyBorder="1" applyAlignment="1" applyProtection="1">
      <alignment horizontal="left"/>
      <protection hidden="1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268" xfId="0" applyNumberFormat="1" applyFont="1" applyBorder="1" applyAlignment="1">
      <alignment horizontal="left" vertical="center" wrapText="1"/>
    </xf>
    <xf numFmtId="1" fontId="4" fillId="0" borderId="264" xfId="0" applyNumberFormat="1" applyFont="1" applyBorder="1" applyAlignment="1">
      <alignment horizontal="right" wrapText="1"/>
    </xf>
    <xf numFmtId="1" fontId="4" fillId="0" borderId="266" xfId="0" applyNumberFormat="1" applyFont="1" applyBorder="1" applyAlignment="1">
      <alignment horizontal="right"/>
    </xf>
    <xf numFmtId="1" fontId="4" fillId="4" borderId="267" xfId="0" applyNumberFormat="1" applyFont="1" applyFill="1" applyBorder="1" applyProtection="1">
      <protection locked="0"/>
    </xf>
    <xf numFmtId="1" fontId="4" fillId="4" borderId="268" xfId="0" applyNumberFormat="1" applyFont="1" applyFill="1" applyBorder="1" applyProtection="1">
      <protection locked="0"/>
    </xf>
    <xf numFmtId="1" fontId="4" fillId="0" borderId="261" xfId="0" applyNumberFormat="1" applyFont="1" applyBorder="1" applyAlignment="1">
      <alignment horizontal="left" vertical="center" wrapText="1"/>
    </xf>
    <xf numFmtId="1" fontId="4" fillId="0" borderId="261" xfId="0" applyNumberFormat="1" applyFont="1" applyBorder="1" applyAlignment="1">
      <alignment horizontal="right" vertical="center" wrapText="1"/>
    </xf>
    <xf numFmtId="1" fontId="4" fillId="0" borderId="264" xfId="0" applyNumberFormat="1" applyFont="1" applyBorder="1"/>
    <xf numFmtId="1" fontId="4" fillId="4" borderId="262" xfId="0" applyNumberFormat="1" applyFont="1" applyFill="1" applyBorder="1" applyProtection="1">
      <protection locked="0"/>
    </xf>
    <xf numFmtId="1" fontId="4" fillId="4" borderId="264" xfId="0" applyNumberFormat="1" applyFont="1" applyFill="1" applyBorder="1" applyProtection="1">
      <protection locked="0"/>
    </xf>
    <xf numFmtId="1" fontId="6" fillId="2" borderId="266" xfId="0" applyNumberFormat="1" applyFont="1" applyFill="1" applyBorder="1" applyAlignment="1" applyProtection="1">
      <alignment horizontal="left"/>
      <protection hidden="1"/>
    </xf>
    <xf numFmtId="1" fontId="6" fillId="2" borderId="266" xfId="0" applyNumberFormat="1" applyFont="1" applyFill="1" applyBorder="1" applyAlignment="1">
      <alignment horizontal="left" wrapText="1"/>
    </xf>
    <xf numFmtId="1" fontId="6" fillId="2" borderId="266" xfId="0" applyNumberFormat="1" applyFont="1" applyFill="1" applyBorder="1" applyAlignment="1" applyProtection="1">
      <alignment horizontal="left" wrapText="1"/>
      <protection hidden="1"/>
    </xf>
    <xf numFmtId="1" fontId="6" fillId="2" borderId="266" xfId="0" applyNumberFormat="1" applyFont="1" applyFill="1" applyBorder="1" applyProtection="1">
      <protection hidden="1"/>
    </xf>
    <xf numFmtId="1" fontId="7" fillId="2" borderId="266" xfId="0" applyNumberFormat="1" applyFont="1" applyFill="1" applyBorder="1" applyProtection="1">
      <protection hidden="1"/>
    </xf>
    <xf numFmtId="1" fontId="6" fillId="2" borderId="266" xfId="0" applyNumberFormat="1" applyFont="1" applyFill="1" applyBorder="1" applyAlignment="1" applyProtection="1">
      <alignment wrapText="1"/>
      <protection hidden="1"/>
    </xf>
    <xf numFmtId="1" fontId="4" fillId="0" borderId="267" xfId="0" applyNumberFormat="1" applyFont="1" applyBorder="1" applyAlignment="1" applyProtection="1">
      <alignment horizontal="center" vertical="center" wrapText="1"/>
      <protection hidden="1"/>
    </xf>
    <xf numFmtId="1" fontId="4" fillId="0" borderId="261" xfId="0" applyNumberFormat="1" applyFont="1" applyBorder="1" applyAlignment="1" applyProtection="1">
      <alignment horizontal="left" vertical="center" wrapText="1"/>
      <protection hidden="1"/>
    </xf>
    <xf numFmtId="1" fontId="4" fillId="0" borderId="267" xfId="0" applyNumberFormat="1" applyFont="1" applyBorder="1" applyAlignment="1">
      <alignment horizontal="right"/>
    </xf>
    <xf numFmtId="1" fontId="4" fillId="4" borderId="266" xfId="0" applyNumberFormat="1" applyFont="1" applyFill="1" applyBorder="1" applyProtection="1">
      <protection locked="0"/>
    </xf>
    <xf numFmtId="1" fontId="4" fillId="4" borderId="267" xfId="0" applyNumberFormat="1" applyFont="1" applyFill="1" applyBorder="1" applyAlignment="1" applyProtection="1">
      <alignment wrapText="1"/>
      <protection locked="0"/>
    </xf>
    <xf numFmtId="1" fontId="6" fillId="0" borderId="266" xfId="0" applyNumberFormat="1" applyFont="1" applyBorder="1" applyAlignment="1" applyProtection="1">
      <alignment horizontal="left" wrapText="1"/>
      <protection hidden="1"/>
    </xf>
    <xf numFmtId="1" fontId="6" fillId="0" borderId="270" xfId="0" applyNumberFormat="1" applyFont="1" applyBorder="1" applyAlignment="1">
      <alignment horizontal="left"/>
    </xf>
    <xf numFmtId="1" fontId="7" fillId="2" borderId="271" xfId="0" applyNumberFormat="1" applyFont="1" applyFill="1" applyBorder="1" applyProtection="1">
      <protection hidden="1"/>
    </xf>
    <xf numFmtId="1" fontId="7" fillId="0" borderId="271" xfId="0" applyNumberFormat="1" applyFont="1" applyBorder="1"/>
    <xf numFmtId="1" fontId="4" fillId="0" borderId="273" xfId="0" applyNumberFormat="1" applyFont="1" applyBorder="1" applyAlignment="1">
      <alignment horizontal="center" vertical="center" wrapText="1"/>
    </xf>
    <xf numFmtId="1" fontId="4" fillId="0" borderId="274" xfId="0" applyNumberFormat="1" applyFont="1" applyBorder="1" applyAlignment="1">
      <alignment horizontal="left" vertical="center" wrapText="1"/>
    </xf>
    <xf numFmtId="1" fontId="4" fillId="0" borderId="274" xfId="0" applyNumberFormat="1" applyFont="1" applyBorder="1" applyAlignment="1">
      <alignment horizontal="right" wrapText="1"/>
    </xf>
    <xf numFmtId="1" fontId="4" fillId="0" borderId="275" xfId="0" applyNumberFormat="1" applyFont="1" applyBorder="1" applyAlignment="1">
      <alignment horizontal="right" wrapText="1"/>
    </xf>
    <xf numFmtId="1" fontId="4" fillId="0" borderId="273" xfId="0" applyNumberFormat="1" applyFont="1" applyBorder="1" applyAlignment="1">
      <alignment horizontal="right"/>
    </xf>
    <xf numFmtId="1" fontId="4" fillId="4" borderId="273" xfId="0" applyNumberFormat="1" applyFont="1" applyFill="1" applyBorder="1" applyAlignment="1" applyProtection="1">
      <alignment horizontal="right"/>
      <protection locked="0"/>
    </xf>
    <xf numFmtId="1" fontId="4" fillId="4" borderId="271" xfId="0" applyNumberFormat="1" applyFont="1" applyFill="1" applyBorder="1" applyAlignment="1" applyProtection="1">
      <alignment horizontal="right"/>
      <protection locked="0"/>
    </xf>
    <xf numFmtId="1" fontId="6" fillId="0" borderId="277" xfId="0" applyNumberFormat="1" applyFont="1" applyBorder="1" applyAlignment="1">
      <alignment horizontal="left"/>
    </xf>
    <xf numFmtId="1" fontId="7" fillId="2" borderId="278" xfId="0" applyNumberFormat="1" applyFont="1" applyFill="1" applyBorder="1" applyProtection="1">
      <protection hidden="1"/>
    </xf>
    <xf numFmtId="1" fontId="4" fillId="0" borderId="279" xfId="0" applyNumberFormat="1" applyFont="1" applyBorder="1" applyAlignment="1">
      <alignment horizontal="right" wrapText="1"/>
    </xf>
    <xf numFmtId="1" fontId="4" fillId="0" borderId="280" xfId="0" applyNumberFormat="1" applyFont="1" applyBorder="1" applyAlignment="1">
      <alignment horizontal="right" wrapText="1"/>
    </xf>
    <xf numFmtId="1" fontId="4" fillId="0" borderId="281" xfId="0" applyNumberFormat="1" applyFont="1" applyBorder="1" applyAlignment="1">
      <alignment horizontal="right"/>
    </xf>
    <xf numFmtId="1" fontId="4" fillId="4" borderId="282" xfId="0" applyNumberFormat="1" applyFont="1" applyFill="1" applyBorder="1" applyAlignment="1" applyProtection="1">
      <alignment horizontal="right"/>
      <protection locked="0"/>
    </xf>
    <xf numFmtId="1" fontId="4" fillId="4" borderId="281" xfId="0" applyNumberFormat="1" applyFont="1" applyFill="1" applyBorder="1" applyAlignment="1" applyProtection="1">
      <alignment horizontal="right"/>
      <protection locked="0"/>
    </xf>
    <xf numFmtId="1" fontId="6" fillId="0" borderId="283" xfId="0" applyNumberFormat="1" applyFont="1" applyBorder="1" applyAlignment="1">
      <alignment horizontal="left"/>
    </xf>
    <xf numFmtId="1" fontId="9" fillId="0" borderId="284" xfId="0" applyNumberFormat="1" applyFont="1" applyBorder="1" applyAlignment="1">
      <alignment horizontal="center" vertical="center" wrapText="1"/>
    </xf>
    <xf numFmtId="1" fontId="9" fillId="2" borderId="284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279" xfId="0" applyNumberFormat="1" applyFont="1" applyBorder="1" applyAlignment="1">
      <alignment horizontal="center" vertical="center" wrapText="1"/>
    </xf>
    <xf numFmtId="1" fontId="6" fillId="0" borderId="284" xfId="0" applyNumberFormat="1" applyFont="1" applyBorder="1"/>
    <xf numFmtId="1" fontId="7" fillId="0" borderId="284" xfId="0" applyNumberFormat="1" applyFont="1" applyBorder="1"/>
    <xf numFmtId="1" fontId="4" fillId="0" borderId="286" xfId="0" applyNumberFormat="1" applyFont="1" applyBorder="1"/>
    <xf numFmtId="1" fontId="6" fillId="2" borderId="284" xfId="0" applyNumberFormat="1" applyFont="1" applyFill="1" applyBorder="1"/>
    <xf numFmtId="1" fontId="14" fillId="0" borderId="279" xfId="0" applyNumberFormat="1" applyFont="1" applyBorder="1" applyAlignment="1">
      <alignment vertical="center" wrapText="1"/>
    </xf>
    <xf numFmtId="1" fontId="15" fillId="0" borderId="284" xfId="0" applyNumberFormat="1" applyFont="1" applyBorder="1" applyAlignment="1" applyProtection="1">
      <alignment horizontal="left"/>
      <protection hidden="1"/>
    </xf>
    <xf numFmtId="1" fontId="4" fillId="0" borderId="286" xfId="0" applyNumberFormat="1" applyFont="1" applyBorder="1" applyAlignment="1">
      <alignment horizontal="left" vertical="center" wrapText="1"/>
    </xf>
    <xf numFmtId="1" fontId="4" fillId="0" borderId="282" xfId="0" applyNumberFormat="1" applyFont="1" applyBorder="1" applyAlignment="1">
      <alignment horizontal="right" wrapText="1"/>
    </xf>
    <xf numFmtId="1" fontId="4" fillId="0" borderId="284" xfId="0" applyNumberFormat="1" applyFont="1" applyBorder="1" applyAlignment="1">
      <alignment horizontal="right"/>
    </xf>
    <xf numFmtId="1" fontId="4" fillId="4" borderId="285" xfId="0" applyNumberFormat="1" applyFont="1" applyFill="1" applyBorder="1" applyProtection="1">
      <protection locked="0"/>
    </xf>
    <xf numFmtId="1" fontId="4" fillId="4" borderId="286" xfId="0" applyNumberFormat="1" applyFont="1" applyFill="1" applyBorder="1" applyProtection="1">
      <protection locked="0"/>
    </xf>
    <xf numFmtId="1" fontId="4" fillId="0" borderId="279" xfId="0" applyNumberFormat="1" applyFont="1" applyBorder="1" applyAlignment="1">
      <alignment horizontal="left" vertical="center" wrapText="1"/>
    </xf>
    <xf numFmtId="1" fontId="4" fillId="0" borderId="279" xfId="0" applyNumberFormat="1" applyFont="1" applyBorder="1" applyAlignment="1">
      <alignment horizontal="right" vertical="center" wrapText="1"/>
    </xf>
    <xf numFmtId="1" fontId="4" fillId="0" borderId="282" xfId="0" applyNumberFormat="1" applyFont="1" applyBorder="1"/>
    <xf numFmtId="1" fontId="4" fillId="4" borderId="280" xfId="0" applyNumberFormat="1" applyFont="1" applyFill="1" applyBorder="1" applyProtection="1">
      <protection locked="0"/>
    </xf>
    <xf numFmtId="1" fontId="4" fillId="4" borderId="282" xfId="0" applyNumberFormat="1" applyFont="1" applyFill="1" applyBorder="1" applyProtection="1">
      <protection locked="0"/>
    </xf>
    <xf numFmtId="1" fontId="6" fillId="2" borderId="284" xfId="0" applyNumberFormat="1" applyFont="1" applyFill="1" applyBorder="1" applyAlignment="1" applyProtection="1">
      <alignment horizontal="left"/>
      <protection hidden="1"/>
    </xf>
    <xf numFmtId="1" fontId="6" fillId="2" borderId="284" xfId="0" applyNumberFormat="1" applyFont="1" applyFill="1" applyBorder="1" applyAlignment="1">
      <alignment horizontal="left" wrapText="1"/>
    </xf>
    <xf numFmtId="1" fontId="6" fillId="2" borderId="284" xfId="0" applyNumberFormat="1" applyFont="1" applyFill="1" applyBorder="1" applyAlignment="1" applyProtection="1">
      <alignment horizontal="left" wrapText="1"/>
      <protection hidden="1"/>
    </xf>
    <xf numFmtId="1" fontId="6" fillId="2" borderId="284" xfId="0" applyNumberFormat="1" applyFont="1" applyFill="1" applyBorder="1" applyProtection="1">
      <protection hidden="1"/>
    </xf>
    <xf numFmtId="1" fontId="7" fillId="2" borderId="284" xfId="0" applyNumberFormat="1" applyFont="1" applyFill="1" applyBorder="1" applyProtection="1">
      <protection hidden="1"/>
    </xf>
    <xf numFmtId="1" fontId="6" fillId="2" borderId="284" xfId="0" applyNumberFormat="1" applyFont="1" applyFill="1" applyBorder="1" applyAlignment="1" applyProtection="1">
      <alignment wrapText="1"/>
      <protection hidden="1"/>
    </xf>
    <xf numFmtId="1" fontId="4" fillId="0" borderId="285" xfId="0" applyNumberFormat="1" applyFont="1" applyBorder="1" applyAlignment="1" applyProtection="1">
      <alignment horizontal="center" vertical="center" wrapText="1"/>
      <protection hidden="1"/>
    </xf>
    <xf numFmtId="1" fontId="4" fillId="0" borderId="279" xfId="0" applyNumberFormat="1" applyFont="1" applyBorder="1" applyAlignment="1" applyProtection="1">
      <alignment horizontal="left" vertical="center" wrapText="1"/>
      <protection hidden="1"/>
    </xf>
    <xf numFmtId="1" fontId="4" fillId="0" borderId="285" xfId="0" applyNumberFormat="1" applyFont="1" applyBorder="1" applyAlignment="1">
      <alignment horizontal="right"/>
    </xf>
    <xf numFmtId="1" fontId="4" fillId="4" borderId="284" xfId="0" applyNumberFormat="1" applyFont="1" applyFill="1" applyBorder="1" applyProtection="1">
      <protection locked="0"/>
    </xf>
    <xf numFmtId="1" fontId="4" fillId="4" borderId="285" xfId="0" applyNumberFormat="1" applyFont="1" applyFill="1" applyBorder="1" applyAlignment="1" applyProtection="1">
      <alignment wrapText="1"/>
      <protection locked="0"/>
    </xf>
    <xf numFmtId="1" fontId="6" fillId="0" borderId="284" xfId="0" applyNumberFormat="1" applyFont="1" applyBorder="1" applyAlignment="1" applyProtection="1">
      <alignment horizontal="left" wrapText="1"/>
      <protection hidden="1"/>
    </xf>
    <xf numFmtId="1" fontId="6" fillId="0" borderId="288" xfId="0" applyNumberFormat="1" applyFont="1" applyBorder="1" applyAlignment="1">
      <alignment horizontal="left"/>
    </xf>
    <xf numFmtId="1" fontId="7" fillId="2" borderId="289" xfId="0" applyNumberFormat="1" applyFont="1" applyFill="1" applyBorder="1" applyProtection="1">
      <protection hidden="1"/>
    </xf>
    <xf numFmtId="1" fontId="7" fillId="0" borderId="289" xfId="0" applyNumberFormat="1" applyFont="1" applyBorder="1"/>
    <xf numFmtId="1" fontId="4" fillId="0" borderId="291" xfId="0" applyNumberFormat="1" applyFont="1" applyBorder="1" applyAlignment="1">
      <alignment horizontal="center" vertical="center" wrapText="1"/>
    </xf>
    <xf numFmtId="1" fontId="4" fillId="0" borderId="292" xfId="0" applyNumberFormat="1" applyFont="1" applyBorder="1" applyAlignment="1">
      <alignment horizontal="left" vertical="center" wrapText="1"/>
    </xf>
    <xf numFmtId="1" fontId="4" fillId="0" borderId="292" xfId="0" applyNumberFormat="1" applyFont="1" applyBorder="1" applyAlignment="1">
      <alignment horizontal="right" wrapText="1"/>
    </xf>
    <xf numFmtId="1" fontId="4" fillId="0" borderId="293" xfId="0" applyNumberFormat="1" applyFont="1" applyBorder="1" applyAlignment="1">
      <alignment horizontal="right" wrapText="1"/>
    </xf>
    <xf numFmtId="1" fontId="4" fillId="0" borderId="291" xfId="0" applyNumberFormat="1" applyFont="1" applyBorder="1" applyAlignment="1">
      <alignment horizontal="right"/>
    </xf>
    <xf numFmtId="1" fontId="4" fillId="4" borderId="291" xfId="0" applyNumberFormat="1" applyFont="1" applyFill="1" applyBorder="1" applyAlignment="1" applyProtection="1">
      <alignment horizontal="right"/>
      <protection locked="0"/>
    </xf>
    <xf numFmtId="1" fontId="4" fillId="4" borderId="289" xfId="0" applyNumberFormat="1" applyFont="1" applyFill="1" applyBorder="1" applyAlignment="1" applyProtection="1">
      <alignment horizontal="right"/>
      <protection locked="0"/>
    </xf>
    <xf numFmtId="1" fontId="6" fillId="0" borderId="295" xfId="0" applyNumberFormat="1" applyFont="1" applyBorder="1" applyAlignment="1">
      <alignment horizontal="left"/>
    </xf>
    <xf numFmtId="1" fontId="7" fillId="2" borderId="296" xfId="0" applyNumberFormat="1" applyFont="1" applyFill="1" applyBorder="1" applyProtection="1">
      <protection hidden="1"/>
    </xf>
    <xf numFmtId="1" fontId="4" fillId="0" borderId="297" xfId="0" applyNumberFormat="1" applyFont="1" applyBorder="1" applyAlignment="1">
      <alignment horizontal="right" wrapText="1"/>
    </xf>
    <xf numFmtId="1" fontId="4" fillId="0" borderId="298" xfId="0" applyNumberFormat="1" applyFont="1" applyBorder="1" applyAlignment="1">
      <alignment horizontal="right" wrapText="1"/>
    </xf>
    <xf numFmtId="1" fontId="4" fillId="0" borderId="299" xfId="0" applyNumberFormat="1" applyFont="1" applyBorder="1" applyAlignment="1">
      <alignment horizontal="right"/>
    </xf>
    <xf numFmtId="1" fontId="4" fillId="4" borderId="300" xfId="0" applyNumberFormat="1" applyFont="1" applyFill="1" applyBorder="1" applyAlignment="1" applyProtection="1">
      <alignment horizontal="right"/>
      <protection locked="0"/>
    </xf>
    <xf numFmtId="1" fontId="4" fillId="4" borderId="299" xfId="0" applyNumberFormat="1" applyFont="1" applyFill="1" applyBorder="1" applyAlignment="1" applyProtection="1">
      <alignment horizontal="right"/>
      <protection locked="0"/>
    </xf>
    <xf numFmtId="1" fontId="6" fillId="0" borderId="301" xfId="0" applyNumberFormat="1" applyFont="1" applyBorder="1" applyAlignment="1">
      <alignment horizontal="left"/>
    </xf>
    <xf numFmtId="1" fontId="9" fillId="0" borderId="302" xfId="0" applyNumberFormat="1" applyFont="1" applyBorder="1" applyAlignment="1">
      <alignment horizontal="center" vertical="center" wrapText="1"/>
    </xf>
    <xf numFmtId="1" fontId="9" fillId="2" borderId="302" xfId="0" applyNumberFormat="1" applyFont="1" applyFill="1" applyBorder="1" applyAlignment="1" applyProtection="1">
      <alignment horizontal="center" vertical="center" wrapText="1"/>
      <protection hidden="1"/>
    </xf>
    <xf numFmtId="1" fontId="6" fillId="0" borderId="302" xfId="0" applyNumberFormat="1" applyFont="1" applyBorder="1"/>
    <xf numFmtId="1" fontId="7" fillId="0" borderId="302" xfId="0" applyNumberFormat="1" applyFont="1" applyBorder="1"/>
    <xf numFmtId="1" fontId="4" fillId="0" borderId="304" xfId="0" applyNumberFormat="1" applyFont="1" applyBorder="1"/>
    <xf numFmtId="1" fontId="6" fillId="2" borderId="302" xfId="0" applyNumberFormat="1" applyFont="1" applyFill="1" applyBorder="1"/>
    <xf numFmtId="1" fontId="14" fillId="0" borderId="297" xfId="0" applyNumberFormat="1" applyFont="1" applyBorder="1" applyAlignment="1">
      <alignment vertical="center" wrapText="1"/>
    </xf>
    <xf numFmtId="1" fontId="15" fillId="0" borderId="302" xfId="0" applyNumberFormat="1" applyFont="1" applyBorder="1" applyAlignment="1" applyProtection="1">
      <alignment horizontal="left"/>
      <protection hidden="1"/>
    </xf>
    <xf numFmtId="1" fontId="4" fillId="0" borderId="1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306" xfId="0" applyNumberFormat="1" applyFont="1" applyBorder="1" applyAlignment="1">
      <alignment horizontal="right" wrapText="1"/>
    </xf>
    <xf numFmtId="1" fontId="4" fillId="0" borderId="307" xfId="0" applyNumberFormat="1" applyFont="1" applyBorder="1" applyAlignment="1">
      <alignment horizontal="right" wrapText="1"/>
    </xf>
    <xf numFmtId="1" fontId="4" fillId="4" borderId="308" xfId="0" applyNumberFormat="1" applyFont="1" applyFill="1" applyBorder="1" applyAlignment="1" applyProtection="1">
      <alignment horizontal="right"/>
      <protection locked="0"/>
    </xf>
    <xf numFmtId="1" fontId="4" fillId="0" borderId="310" xfId="0" applyNumberFormat="1" applyFont="1" applyBorder="1" applyAlignment="1">
      <alignment horizontal="center" vertical="center" wrapText="1"/>
    </xf>
    <xf numFmtId="1" fontId="4" fillId="0" borderId="306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6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1" fontId="14" fillId="0" borderId="88" xfId="0" applyNumberFormat="1" applyFont="1" applyBorder="1" applyAlignment="1">
      <alignment horizontal="center" vertical="center" wrapText="1"/>
    </xf>
    <xf numFmtId="1" fontId="14" fillId="0" borderId="89" xfId="0" applyNumberFormat="1" applyFont="1" applyBorder="1" applyAlignment="1">
      <alignment horizontal="center" vertical="center" wrapText="1"/>
    </xf>
    <xf numFmtId="1" fontId="14" fillId="0" borderId="90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1" fontId="14" fillId="0" borderId="1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14" fillId="0" borderId="42" xfId="0" applyNumberFormat="1" applyFont="1" applyBorder="1" applyAlignment="1">
      <alignment horizontal="center" vertical="center" wrapText="1"/>
    </xf>
    <xf numFmtId="1" fontId="14" fillId="0" borderId="58" xfId="0" applyNumberFormat="1" applyFont="1" applyBorder="1" applyAlignment="1">
      <alignment horizontal="center" vertical="center" wrapText="1"/>
    </xf>
    <xf numFmtId="1" fontId="14" fillId="0" borderId="39" xfId="0" applyNumberFormat="1" applyFont="1" applyBorder="1" applyAlignment="1">
      <alignment horizontal="left" vertical="center" wrapText="1"/>
    </xf>
    <xf numFmtId="1" fontId="14" fillId="0" borderId="17" xfId="0" applyNumberFormat="1" applyFont="1" applyBorder="1" applyAlignment="1">
      <alignment horizontal="center" wrapText="1"/>
    </xf>
    <xf numFmtId="1" fontId="14" fillId="0" borderId="81" xfId="0" applyNumberFormat="1" applyFont="1" applyBorder="1" applyAlignment="1">
      <alignment horizontal="center" wrapText="1"/>
    </xf>
    <xf numFmtId="1" fontId="4" fillId="0" borderId="85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1" fontId="14" fillId="0" borderId="39" xfId="0" applyNumberFormat="1" applyFont="1" applyBorder="1" applyAlignment="1">
      <alignment horizontal="center" vertical="center" wrapText="1"/>
    </xf>
    <xf numFmtId="1" fontId="14" fillId="0" borderId="6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6" xfId="0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88" xfId="0" applyNumberFormat="1" applyFont="1" applyBorder="1" applyAlignment="1">
      <alignment horizontal="center" vertical="center" wrapText="1"/>
    </xf>
    <xf numFmtId="1" fontId="4" fillId="0" borderId="89" xfId="0" applyNumberFormat="1" applyFont="1" applyBorder="1" applyAlignment="1">
      <alignment horizontal="center" vertical="center" wrapText="1"/>
    </xf>
    <xf numFmtId="1" fontId="4" fillId="0" borderId="90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86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87" xfId="0" applyNumberFormat="1" applyFont="1" applyBorder="1" applyAlignment="1">
      <alignment horizontal="center" vertical="center" wrapText="1"/>
    </xf>
    <xf numFmtId="1" fontId="4" fillId="0" borderId="8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 wrapText="1"/>
    </xf>
    <xf numFmtId="1" fontId="4" fillId="3" borderId="68" xfId="0" applyNumberFormat="1" applyFont="1" applyFill="1" applyBorder="1" applyAlignment="1">
      <alignment horizontal="center" vertical="center" wrapText="1"/>
    </xf>
    <xf numFmtId="1" fontId="4" fillId="3" borderId="69" xfId="0" applyNumberFormat="1" applyFont="1" applyFill="1" applyBorder="1" applyAlignment="1">
      <alignment horizontal="center" vertical="center" wrapText="1"/>
    </xf>
    <xf numFmtId="1" fontId="4" fillId="0" borderId="73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1" fontId="4" fillId="0" borderId="16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center" vertical="center" wrapText="1"/>
      <protection hidden="1"/>
    </xf>
    <xf numFmtId="1" fontId="4" fillId="0" borderId="64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left" vertical="center" wrapText="1"/>
      <protection hidden="1"/>
    </xf>
    <xf numFmtId="1" fontId="4" fillId="0" borderId="8" xfId="0" applyNumberFormat="1" applyFont="1" applyBorder="1" applyAlignment="1" applyProtection="1">
      <alignment horizontal="left" vertical="center" wrapText="1"/>
      <protection hidden="1"/>
    </xf>
    <xf numFmtId="1" fontId="4" fillId="0" borderId="16" xfId="0" applyNumberFormat="1" applyFont="1" applyBorder="1" applyAlignment="1" applyProtection="1">
      <alignment horizontal="left" vertical="center" wrapText="1"/>
      <protection hidden="1"/>
    </xf>
    <xf numFmtId="1" fontId="6" fillId="0" borderId="6" xfId="0" applyNumberFormat="1" applyFont="1" applyBorder="1" applyAlignment="1" applyProtection="1">
      <alignment horizontal="left" wrapText="1"/>
      <protection hidden="1"/>
    </xf>
    <xf numFmtId="1" fontId="4" fillId="0" borderId="2" xfId="0" applyNumberFormat="1" applyFont="1" applyBorder="1" applyAlignment="1" applyProtection="1">
      <alignment horizontal="center" vertical="center"/>
      <protection hidden="1"/>
    </xf>
    <xf numFmtId="1" fontId="4" fillId="0" borderId="4" xfId="0" applyNumberFormat="1" applyFont="1" applyBorder="1" applyAlignment="1" applyProtection="1">
      <alignment horizontal="center" vertical="center"/>
      <protection hidden="1"/>
    </xf>
    <xf numFmtId="1" fontId="4" fillId="0" borderId="60" xfId="0" applyNumberFormat="1" applyFont="1" applyBorder="1" applyAlignment="1" applyProtection="1">
      <alignment horizontal="center" vertical="center"/>
      <protection hidden="1"/>
    </xf>
    <xf numFmtId="1" fontId="4" fillId="0" borderId="13" xfId="0" applyNumberFormat="1" applyFont="1" applyBorder="1" applyAlignment="1" applyProtection="1">
      <alignment horizontal="center" vertical="center"/>
      <protection hidden="1"/>
    </xf>
    <xf numFmtId="1" fontId="4" fillId="0" borderId="9" xfId="0" applyNumberFormat="1" applyFont="1" applyBorder="1" applyAlignment="1" applyProtection="1">
      <alignment horizontal="center" vertical="center"/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10" xfId="0" applyNumberFormat="1" applyFont="1" applyBorder="1" applyAlignment="1" applyProtection="1">
      <alignment horizontal="center" vertical="center" wrapText="1"/>
      <protection hidden="1"/>
    </xf>
    <xf numFmtId="1" fontId="4" fillId="0" borderId="11" xfId="0" applyNumberFormat="1" applyFont="1" applyBorder="1" applyAlignment="1" applyProtection="1">
      <alignment horizontal="center" vertical="center" wrapText="1"/>
      <protection hidden="1"/>
    </xf>
    <xf numFmtId="1" fontId="4" fillId="0" borderId="6" xfId="0" applyNumberFormat="1" applyFont="1" applyBorder="1" applyAlignment="1" applyProtection="1">
      <alignment horizontal="center" vertical="center" wrapText="1"/>
      <protection hidden="1"/>
    </xf>
    <xf numFmtId="1" fontId="4" fillId="0" borderId="7" xfId="0" applyNumberFormat="1" applyFont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16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1" fontId="4" fillId="0" borderId="9" xfId="0" applyNumberFormat="1" applyFont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1" fontId="14" fillId="0" borderId="135" xfId="0" applyNumberFormat="1" applyFont="1" applyBorder="1" applyAlignment="1">
      <alignment horizontal="center" vertical="center" wrapText="1"/>
    </xf>
    <xf numFmtId="1" fontId="14" fillId="0" borderId="143" xfId="0" applyNumberFormat="1" applyFont="1" applyBorder="1" applyAlignment="1">
      <alignment horizontal="center" vertical="center" wrapText="1"/>
    </xf>
    <xf numFmtId="1" fontId="14" fillId="0" borderId="141" xfId="0" applyNumberFormat="1" applyFont="1" applyBorder="1" applyAlignment="1">
      <alignment horizontal="center" vertical="center" wrapText="1"/>
    </xf>
    <xf numFmtId="1" fontId="4" fillId="0" borderId="141" xfId="0" applyNumberFormat="1" applyFont="1" applyBorder="1" applyAlignment="1">
      <alignment horizontal="center" vertical="center" wrapText="1"/>
    </xf>
    <xf numFmtId="1" fontId="14" fillId="0" borderId="138" xfId="0" applyNumberFormat="1" applyFont="1" applyBorder="1" applyAlignment="1">
      <alignment horizontal="center" wrapText="1"/>
    </xf>
    <xf numFmtId="1" fontId="4" fillId="0" borderId="135" xfId="0" applyNumberFormat="1" applyFont="1" applyBorder="1" applyAlignment="1">
      <alignment horizontal="center" vertical="center" wrapText="1"/>
    </xf>
    <xf numFmtId="1" fontId="12" fillId="0" borderId="140" xfId="0" applyNumberFormat="1" applyFont="1" applyBorder="1" applyAlignment="1">
      <alignment horizontal="left"/>
    </xf>
    <xf numFmtId="1" fontId="14" fillId="0" borderId="135" xfId="0" applyNumberFormat="1" applyFont="1" applyBorder="1" applyAlignment="1">
      <alignment horizontal="center" vertical="center"/>
    </xf>
    <xf numFmtId="1" fontId="14" fillId="0" borderId="142" xfId="0" applyNumberFormat="1" applyFont="1" applyBorder="1" applyAlignment="1">
      <alignment horizontal="center" vertical="center" wrapText="1"/>
    </xf>
    <xf numFmtId="1" fontId="14" fillId="0" borderId="140" xfId="0" applyNumberFormat="1" applyFont="1" applyBorder="1" applyAlignment="1">
      <alignment horizontal="center" vertical="center" wrapText="1"/>
    </xf>
    <xf numFmtId="1" fontId="14" fillId="0" borderId="101" xfId="0" applyNumberFormat="1" applyFont="1" applyBorder="1" applyAlignment="1">
      <alignment horizontal="center" vertical="center" wrapText="1"/>
    </xf>
    <xf numFmtId="0" fontId="4" fillId="3" borderId="135" xfId="0" applyFont="1" applyFill="1" applyBorder="1" applyAlignment="1">
      <alignment horizontal="left" vertical="center" wrapText="1"/>
    </xf>
    <xf numFmtId="1" fontId="4" fillId="0" borderId="135" xfId="0" applyNumberFormat="1" applyFont="1" applyBorder="1" applyAlignment="1">
      <alignment horizontal="center" vertical="center"/>
    </xf>
    <xf numFmtId="1" fontId="4" fillId="0" borderId="143" xfId="0" applyNumberFormat="1" applyFont="1" applyBorder="1" applyAlignment="1">
      <alignment horizontal="center" vertical="center" wrapText="1"/>
    </xf>
    <xf numFmtId="1" fontId="4" fillId="0" borderId="140" xfId="0" applyNumberFormat="1" applyFont="1" applyBorder="1" applyAlignment="1">
      <alignment horizontal="center" vertical="center"/>
    </xf>
    <xf numFmtId="1" fontId="4" fillId="0" borderId="142" xfId="0" applyNumberFormat="1" applyFont="1" applyBorder="1" applyAlignment="1">
      <alignment horizontal="center" vertical="center"/>
    </xf>
    <xf numFmtId="1" fontId="4" fillId="0" borderId="142" xfId="0" applyNumberFormat="1" applyFont="1" applyBorder="1" applyAlignment="1">
      <alignment horizontal="center" vertical="center" wrapText="1"/>
    </xf>
    <xf numFmtId="1" fontId="4" fillId="0" borderId="140" xfId="0" applyNumberFormat="1" applyFont="1" applyBorder="1" applyAlignment="1">
      <alignment horizontal="center" vertical="center" wrapText="1"/>
    </xf>
    <xf numFmtId="1" fontId="4" fillId="0" borderId="130" xfId="0" applyNumberFormat="1" applyFont="1" applyBorder="1" applyAlignment="1">
      <alignment horizontal="center" vertical="center" wrapText="1"/>
    </xf>
    <xf numFmtId="1" fontId="4" fillId="3" borderId="132" xfId="0" applyNumberFormat="1" applyFont="1" applyFill="1" applyBorder="1" applyAlignment="1">
      <alignment horizontal="center" vertical="center" wrapText="1"/>
    </xf>
    <xf numFmtId="1" fontId="4" fillId="0" borderId="130" xfId="0" applyNumberFormat="1" applyFont="1" applyBorder="1" applyAlignment="1">
      <alignment horizontal="center" vertical="center"/>
    </xf>
    <xf numFmtId="1" fontId="4" fillId="0" borderId="128" xfId="0" applyNumberFormat="1" applyFont="1" applyBorder="1" applyAlignment="1">
      <alignment horizontal="center" vertical="center" wrapText="1"/>
    </xf>
    <xf numFmtId="1" fontId="4" fillId="0" borderId="127" xfId="0" applyNumberFormat="1" applyFont="1" applyBorder="1" applyAlignment="1">
      <alignment horizontal="center" vertical="center" wrapText="1"/>
    </xf>
    <xf numFmtId="1" fontId="4" fillId="0" borderId="129" xfId="0" applyNumberFormat="1" applyFont="1" applyBorder="1" applyAlignment="1">
      <alignment horizontal="center" vertical="center" wrapText="1"/>
    </xf>
    <xf numFmtId="1" fontId="4" fillId="0" borderId="117" xfId="0" applyNumberFormat="1" applyFont="1" applyBorder="1" applyAlignment="1" applyProtection="1">
      <alignment horizontal="center" vertical="center" wrapText="1"/>
      <protection hidden="1"/>
    </xf>
    <xf numFmtId="1" fontId="4" fillId="0" borderId="101" xfId="0" applyNumberFormat="1" applyFont="1" applyBorder="1" applyAlignment="1" applyProtection="1">
      <alignment horizontal="center" vertical="center" wrapText="1"/>
      <protection hidden="1"/>
    </xf>
    <xf numFmtId="1" fontId="4" fillId="0" borderId="117" xfId="0" applyNumberFormat="1" applyFont="1" applyBorder="1" applyAlignment="1">
      <alignment horizontal="center" vertical="center" wrapText="1"/>
    </xf>
    <xf numFmtId="1" fontId="4" fillId="0" borderId="117" xfId="0" applyNumberFormat="1" applyFont="1" applyBorder="1" applyAlignment="1" applyProtection="1">
      <alignment horizontal="left" vertical="center" wrapText="1"/>
      <protection hidden="1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 applyProtection="1">
      <alignment horizontal="center" vertical="center"/>
      <protection hidden="1"/>
    </xf>
    <xf numFmtId="1" fontId="4" fillId="0" borderId="123" xfId="0" applyNumberFormat="1" applyFont="1" applyBorder="1" applyAlignment="1" applyProtection="1">
      <alignment horizontal="center" vertical="center"/>
      <protection hidden="1"/>
    </xf>
    <xf numFmtId="1" fontId="4" fillId="0" borderId="122" xfId="0" applyNumberFormat="1" applyFont="1" applyBorder="1" applyAlignment="1" applyProtection="1">
      <alignment horizontal="center" vertical="center" wrapText="1"/>
      <protection hidden="1"/>
    </xf>
    <xf numFmtId="1" fontId="4" fillId="0" borderId="123" xfId="0" applyNumberFormat="1" applyFont="1" applyBorder="1" applyAlignment="1" applyProtection="1">
      <alignment horizontal="center" vertical="center" wrapText="1"/>
      <protection hidden="1"/>
    </xf>
    <xf numFmtId="1" fontId="4" fillId="0" borderId="117" xfId="0" applyNumberFormat="1" applyFont="1" applyBorder="1" applyAlignment="1">
      <alignment horizontal="left" vertical="center" wrapText="1"/>
    </xf>
    <xf numFmtId="1" fontId="4" fillId="0" borderId="124" xfId="0" applyNumberFormat="1" applyFont="1" applyBorder="1" applyAlignment="1" applyProtection="1">
      <alignment horizontal="center" vertical="center" wrapText="1"/>
      <protection hidden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117" xfId="0" applyNumberFormat="1" applyFont="1" applyBorder="1" applyAlignment="1">
      <alignment horizontal="center" vertical="center"/>
    </xf>
    <xf numFmtId="1" fontId="4" fillId="0" borderId="124" xfId="0" applyNumberFormat="1" applyFont="1" applyBorder="1" applyAlignment="1">
      <alignment horizontal="center" vertical="center" wrapText="1"/>
    </xf>
    <xf numFmtId="1" fontId="4" fillId="0" borderId="122" xfId="0" applyNumberFormat="1" applyFont="1" applyBorder="1" applyAlignment="1">
      <alignment horizontal="center" vertical="center" wrapText="1"/>
    </xf>
    <xf numFmtId="1" fontId="14" fillId="0" borderId="117" xfId="0" applyNumberFormat="1" applyFont="1" applyBorder="1" applyAlignment="1">
      <alignment horizontal="center" vertical="center" wrapText="1"/>
    </xf>
    <xf numFmtId="1" fontId="14" fillId="0" borderId="125" xfId="0" applyNumberFormat="1" applyFont="1" applyBorder="1" applyAlignment="1">
      <alignment horizontal="center" vertical="center" wrapText="1"/>
    </xf>
    <xf numFmtId="1" fontId="14" fillId="0" borderId="123" xfId="0" applyNumberFormat="1" applyFont="1" applyBorder="1" applyAlignment="1">
      <alignment horizontal="center" vertical="center" wrapText="1"/>
    </xf>
    <xf numFmtId="1" fontId="14" fillId="0" borderId="120" xfId="0" applyNumberFormat="1" applyFont="1" applyBorder="1" applyAlignment="1">
      <alignment horizontal="center" wrapText="1"/>
    </xf>
    <xf numFmtId="1" fontId="12" fillId="0" borderId="122" xfId="0" applyNumberFormat="1" applyFont="1" applyBorder="1" applyAlignment="1">
      <alignment horizontal="left"/>
    </xf>
    <xf numFmtId="1" fontId="14" fillId="0" borderId="117" xfId="0" applyNumberFormat="1" applyFont="1" applyBorder="1" applyAlignment="1">
      <alignment horizontal="center" vertical="center"/>
    </xf>
    <xf numFmtId="1" fontId="14" fillId="0" borderId="124" xfId="0" applyNumberFormat="1" applyFont="1" applyBorder="1" applyAlignment="1">
      <alignment horizontal="center" vertical="center" wrapText="1"/>
    </xf>
    <xf numFmtId="1" fontId="14" fillId="0" borderId="122" xfId="0" applyNumberFormat="1" applyFont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left" vertical="center" wrapText="1"/>
    </xf>
    <xf numFmtId="1" fontId="4" fillId="0" borderId="125" xfId="0" applyNumberFormat="1" applyFont="1" applyBorder="1" applyAlignment="1">
      <alignment horizontal="center" vertical="center" wrapText="1"/>
    </xf>
    <xf numFmtId="1" fontId="4" fillId="0" borderId="122" xfId="0" applyNumberFormat="1" applyFont="1" applyBorder="1" applyAlignment="1">
      <alignment horizontal="center" vertical="center"/>
    </xf>
    <xf numFmtId="1" fontId="4" fillId="0" borderId="124" xfId="0" applyNumberFormat="1" applyFont="1" applyBorder="1" applyAlignment="1">
      <alignment horizontal="center" vertical="center"/>
    </xf>
    <xf numFmtId="1" fontId="4" fillId="0" borderId="112" xfId="0" applyNumberFormat="1" applyFont="1" applyBorder="1" applyAlignment="1">
      <alignment horizontal="center" vertical="center" wrapText="1"/>
    </xf>
    <xf numFmtId="1" fontId="4" fillId="3" borderId="114" xfId="0" applyNumberFormat="1" applyFont="1" applyFill="1" applyBorder="1" applyAlignment="1">
      <alignment horizontal="center" vertical="center" wrapText="1"/>
    </xf>
    <xf numFmtId="1" fontId="4" fillId="0" borderId="112" xfId="0" applyNumberFormat="1" applyFont="1" applyBorder="1" applyAlignment="1">
      <alignment horizontal="center" vertical="center"/>
    </xf>
    <xf numFmtId="1" fontId="4" fillId="0" borderId="110" xfId="0" applyNumberFormat="1" applyFont="1" applyBorder="1" applyAlignment="1">
      <alignment horizontal="center" vertical="center" wrapText="1"/>
    </xf>
    <xf numFmtId="1" fontId="4" fillId="0" borderId="109" xfId="0" applyNumberFormat="1" applyFont="1" applyBorder="1" applyAlignment="1">
      <alignment horizontal="center" vertical="center" wrapText="1"/>
    </xf>
    <xf numFmtId="1" fontId="4" fillId="0" borderId="111" xfId="0" applyNumberFormat="1" applyFont="1" applyBorder="1" applyAlignment="1">
      <alignment horizontal="center" vertical="center" wrapText="1"/>
    </xf>
    <xf numFmtId="1" fontId="4" fillId="0" borderId="102" xfId="0" applyNumberFormat="1" applyFont="1" applyBorder="1" applyAlignment="1" applyProtection="1">
      <alignment horizontal="center" vertical="center" wrapText="1"/>
      <protection hidden="1"/>
    </xf>
    <xf numFmtId="1" fontId="4" fillId="0" borderId="102" xfId="0" applyNumberFormat="1" applyFont="1" applyBorder="1" applyAlignment="1">
      <alignment horizontal="center" vertical="center" wrapText="1"/>
    </xf>
    <xf numFmtId="1" fontId="4" fillId="0" borderId="102" xfId="0" applyNumberFormat="1" applyFont="1" applyBorder="1" applyAlignment="1" applyProtection="1">
      <alignment horizontal="left" vertical="center" wrapText="1"/>
      <protection hidden="1"/>
    </xf>
    <xf numFmtId="1" fontId="4" fillId="0" borderId="106" xfId="0" applyNumberFormat="1" applyFont="1" applyBorder="1" applyAlignment="1">
      <alignment horizontal="center" vertical="center" wrapText="1"/>
    </xf>
    <xf numFmtId="1" fontId="4" fillId="0" borderId="107" xfId="0" applyNumberFormat="1" applyFont="1" applyBorder="1" applyAlignment="1" applyProtection="1">
      <alignment horizontal="center" vertical="center"/>
      <protection hidden="1"/>
    </xf>
    <xf numFmtId="1" fontId="4" fillId="0" borderId="106" xfId="0" applyNumberFormat="1" applyFont="1" applyBorder="1" applyAlignment="1" applyProtection="1">
      <alignment horizontal="center" vertical="center"/>
      <protection hidden="1"/>
    </xf>
    <xf numFmtId="1" fontId="4" fillId="0" borderId="105" xfId="0" applyNumberFormat="1" applyFont="1" applyBorder="1" applyAlignment="1" applyProtection="1">
      <alignment horizontal="center" vertical="center" wrapText="1"/>
      <protection hidden="1"/>
    </xf>
    <xf numFmtId="1" fontId="4" fillId="0" borderId="106" xfId="0" applyNumberFormat="1" applyFont="1" applyBorder="1" applyAlignment="1" applyProtection="1">
      <alignment horizontal="center" vertical="center" wrapText="1"/>
      <protection hidden="1"/>
    </xf>
    <xf numFmtId="1" fontId="4" fillId="0" borderId="102" xfId="0" applyNumberFormat="1" applyFont="1" applyBorder="1" applyAlignment="1">
      <alignment horizontal="left" vertical="center" wrapText="1"/>
    </xf>
    <xf numFmtId="1" fontId="4" fillId="0" borderId="107" xfId="0" applyNumberFormat="1" applyFont="1" applyBorder="1" applyAlignment="1" applyProtection="1">
      <alignment horizontal="center" vertical="center" wrapText="1"/>
      <protection hidden="1"/>
    </xf>
    <xf numFmtId="1" fontId="4" fillId="0" borderId="102" xfId="0" applyNumberFormat="1" applyFont="1" applyBorder="1" applyAlignment="1">
      <alignment horizontal="center" vertical="center"/>
    </xf>
    <xf numFmtId="1" fontId="4" fillId="0" borderId="107" xfId="0" applyNumberFormat="1" applyFont="1" applyBorder="1" applyAlignment="1">
      <alignment horizontal="center" vertical="center" wrapText="1"/>
    </xf>
    <xf numFmtId="1" fontId="4" fillId="0" borderId="105" xfId="0" applyNumberFormat="1" applyFont="1" applyBorder="1" applyAlignment="1">
      <alignment horizontal="center" vertical="center" wrapText="1"/>
    </xf>
    <xf numFmtId="1" fontId="14" fillId="0" borderId="153" xfId="0" applyNumberFormat="1" applyFont="1" applyBorder="1" applyAlignment="1">
      <alignment horizontal="center" vertical="center" wrapText="1"/>
    </xf>
    <xf numFmtId="1" fontId="14" fillId="0" borderId="161" xfId="0" applyNumberFormat="1" applyFont="1" applyBorder="1" applyAlignment="1">
      <alignment horizontal="center" vertical="center" wrapText="1"/>
    </xf>
    <xf numFmtId="1" fontId="14" fillId="0" borderId="159" xfId="0" applyNumberFormat="1" applyFont="1" applyBorder="1" applyAlignment="1">
      <alignment horizontal="center" vertical="center" wrapText="1"/>
    </xf>
    <xf numFmtId="1" fontId="4" fillId="0" borderId="159" xfId="0" applyNumberFormat="1" applyFont="1" applyBorder="1" applyAlignment="1">
      <alignment horizontal="center" vertical="center" wrapText="1"/>
    </xf>
    <xf numFmtId="1" fontId="14" fillId="0" borderId="156" xfId="0" applyNumberFormat="1" applyFont="1" applyBorder="1" applyAlignment="1">
      <alignment horizontal="center" wrapText="1"/>
    </xf>
    <xf numFmtId="1" fontId="4" fillId="0" borderId="153" xfId="0" applyNumberFormat="1" applyFont="1" applyBorder="1" applyAlignment="1">
      <alignment horizontal="center" vertical="center" wrapText="1"/>
    </xf>
    <xf numFmtId="1" fontId="12" fillId="0" borderId="158" xfId="0" applyNumberFormat="1" applyFont="1" applyBorder="1" applyAlignment="1">
      <alignment horizontal="left"/>
    </xf>
    <xf numFmtId="1" fontId="14" fillId="0" borderId="153" xfId="0" applyNumberFormat="1" applyFont="1" applyBorder="1" applyAlignment="1">
      <alignment horizontal="center" vertical="center"/>
    </xf>
    <xf numFmtId="1" fontId="14" fillId="0" borderId="160" xfId="0" applyNumberFormat="1" applyFont="1" applyBorder="1" applyAlignment="1">
      <alignment horizontal="center" vertical="center" wrapText="1"/>
    </xf>
    <xf numFmtId="1" fontId="14" fillId="0" borderId="158" xfId="0" applyNumberFormat="1" applyFont="1" applyBorder="1" applyAlignment="1">
      <alignment horizontal="center" vertical="center" wrapText="1"/>
    </xf>
    <xf numFmtId="0" fontId="4" fillId="3" borderId="153" xfId="0" applyFont="1" applyFill="1" applyBorder="1" applyAlignment="1">
      <alignment horizontal="left" vertical="center" wrapText="1"/>
    </xf>
    <xf numFmtId="1" fontId="4" fillId="0" borderId="153" xfId="0" applyNumberFormat="1" applyFont="1" applyBorder="1" applyAlignment="1">
      <alignment horizontal="center" vertical="center"/>
    </xf>
    <xf numFmtId="1" fontId="4" fillId="0" borderId="161" xfId="0" applyNumberFormat="1" applyFont="1" applyBorder="1" applyAlignment="1">
      <alignment horizontal="center" vertical="center" wrapText="1"/>
    </xf>
    <xf numFmtId="1" fontId="4" fillId="0" borderId="158" xfId="0" applyNumberFormat="1" applyFont="1" applyBorder="1" applyAlignment="1">
      <alignment horizontal="center" vertical="center"/>
    </xf>
    <xf numFmtId="1" fontId="4" fillId="0" borderId="160" xfId="0" applyNumberFormat="1" applyFont="1" applyBorder="1" applyAlignment="1">
      <alignment horizontal="center" vertical="center"/>
    </xf>
    <xf numFmtId="1" fontId="4" fillId="0" borderId="160" xfId="0" applyNumberFormat="1" applyFont="1" applyBorder="1" applyAlignment="1">
      <alignment horizontal="center" vertical="center" wrapText="1"/>
    </xf>
    <xf numFmtId="1" fontId="4" fillId="0" borderId="158" xfId="0" applyNumberFormat="1" applyFont="1" applyBorder="1" applyAlignment="1">
      <alignment horizontal="center" vertical="center" wrapText="1"/>
    </xf>
    <xf numFmtId="1" fontId="4" fillId="0" borderId="148" xfId="0" applyNumberFormat="1" applyFont="1" applyBorder="1" applyAlignment="1">
      <alignment horizontal="center" vertical="center" wrapText="1"/>
    </xf>
    <xf numFmtId="1" fontId="4" fillId="3" borderId="150" xfId="0" applyNumberFormat="1" applyFont="1" applyFill="1" applyBorder="1" applyAlignment="1">
      <alignment horizontal="center" vertical="center" wrapText="1"/>
    </xf>
    <xf numFmtId="1" fontId="4" fillId="0" borderId="148" xfId="0" applyNumberFormat="1" applyFont="1" applyBorder="1" applyAlignment="1">
      <alignment horizontal="center" vertical="center"/>
    </xf>
    <xf numFmtId="1" fontId="4" fillId="0" borderId="146" xfId="0" applyNumberFormat="1" applyFont="1" applyBorder="1" applyAlignment="1">
      <alignment horizontal="center" vertical="center" wrapText="1"/>
    </xf>
    <xf numFmtId="1" fontId="4" fillId="0" borderId="145" xfId="0" applyNumberFormat="1" applyFont="1" applyBorder="1" applyAlignment="1">
      <alignment horizontal="center" vertical="center" wrapText="1"/>
    </xf>
    <xf numFmtId="1" fontId="4" fillId="0" borderId="147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 applyProtection="1">
      <alignment horizontal="center" vertical="center" wrapText="1"/>
      <protection hidden="1"/>
    </xf>
    <xf numFmtId="1" fontId="4" fillId="0" borderId="135" xfId="0" applyNumberFormat="1" applyFont="1" applyBorder="1" applyAlignment="1" applyProtection="1">
      <alignment horizontal="left" vertical="center" wrapText="1"/>
      <protection hidden="1"/>
    </xf>
    <xf numFmtId="1" fontId="4" fillId="0" borderId="142" xfId="0" applyNumberFormat="1" applyFont="1" applyBorder="1" applyAlignment="1" applyProtection="1">
      <alignment horizontal="center" vertical="center"/>
      <protection hidden="1"/>
    </xf>
    <xf numFmtId="1" fontId="4" fillId="0" borderId="141" xfId="0" applyNumberFormat="1" applyFont="1" applyBorder="1" applyAlignment="1" applyProtection="1">
      <alignment horizontal="center" vertical="center"/>
      <protection hidden="1"/>
    </xf>
    <xf numFmtId="1" fontId="4" fillId="0" borderId="140" xfId="0" applyNumberFormat="1" applyFont="1" applyBorder="1" applyAlignment="1" applyProtection="1">
      <alignment horizontal="center" vertical="center" wrapText="1"/>
      <protection hidden="1"/>
    </xf>
    <xf numFmtId="1" fontId="4" fillId="0" borderId="141" xfId="0" applyNumberFormat="1" applyFont="1" applyBorder="1" applyAlignment="1" applyProtection="1">
      <alignment horizontal="center" vertical="center" wrapText="1"/>
      <protection hidden="1"/>
    </xf>
    <xf numFmtId="1" fontId="4" fillId="0" borderId="135" xfId="0" applyNumberFormat="1" applyFont="1" applyBorder="1" applyAlignment="1">
      <alignment horizontal="left" vertical="center" wrapText="1"/>
    </xf>
    <xf numFmtId="1" fontId="4" fillId="0" borderId="142" xfId="0" applyNumberFormat="1" applyFont="1" applyBorder="1" applyAlignment="1" applyProtection="1">
      <alignment horizontal="center" vertical="center" wrapText="1"/>
      <protection hidden="1"/>
    </xf>
    <xf numFmtId="1" fontId="14" fillId="0" borderId="171" xfId="0" applyNumberFormat="1" applyFont="1" applyBorder="1" applyAlignment="1">
      <alignment horizontal="center" vertical="center" wrapText="1"/>
    </xf>
    <xf numFmtId="1" fontId="14" fillId="0" borderId="179" xfId="0" applyNumberFormat="1" applyFont="1" applyBorder="1" applyAlignment="1">
      <alignment horizontal="center" vertical="center" wrapText="1"/>
    </xf>
    <xf numFmtId="1" fontId="14" fillId="0" borderId="177" xfId="0" applyNumberFormat="1" applyFont="1" applyBorder="1" applyAlignment="1">
      <alignment horizontal="center" vertical="center" wrapText="1"/>
    </xf>
    <xf numFmtId="1" fontId="4" fillId="0" borderId="177" xfId="0" applyNumberFormat="1" applyFont="1" applyBorder="1" applyAlignment="1">
      <alignment horizontal="center" vertical="center" wrapText="1"/>
    </xf>
    <xf numFmtId="1" fontId="14" fillId="0" borderId="174" xfId="0" applyNumberFormat="1" applyFont="1" applyBorder="1" applyAlignment="1">
      <alignment horizontal="center" wrapText="1"/>
    </xf>
    <xf numFmtId="1" fontId="4" fillId="0" borderId="171" xfId="0" applyNumberFormat="1" applyFont="1" applyBorder="1" applyAlignment="1">
      <alignment horizontal="center" vertical="center" wrapText="1"/>
    </xf>
    <xf numFmtId="1" fontId="12" fillId="0" borderId="176" xfId="0" applyNumberFormat="1" applyFont="1" applyBorder="1" applyAlignment="1">
      <alignment horizontal="left"/>
    </xf>
    <xf numFmtId="1" fontId="14" fillId="0" borderId="171" xfId="0" applyNumberFormat="1" applyFont="1" applyBorder="1" applyAlignment="1">
      <alignment horizontal="center" vertical="center"/>
    </xf>
    <xf numFmtId="1" fontId="14" fillId="0" borderId="178" xfId="0" applyNumberFormat="1" applyFont="1" applyBorder="1" applyAlignment="1">
      <alignment horizontal="center" vertical="center" wrapText="1"/>
    </xf>
    <xf numFmtId="1" fontId="14" fillId="0" borderId="176" xfId="0" applyNumberFormat="1" applyFont="1" applyBorder="1" applyAlignment="1">
      <alignment horizontal="center" vertical="center" wrapText="1"/>
    </xf>
    <xf numFmtId="0" fontId="4" fillId="3" borderId="171" xfId="0" applyFont="1" applyFill="1" applyBorder="1" applyAlignment="1">
      <alignment horizontal="left" vertical="center" wrapText="1"/>
    </xf>
    <xf numFmtId="1" fontId="4" fillId="0" borderId="171" xfId="0" applyNumberFormat="1" applyFont="1" applyBorder="1" applyAlignment="1">
      <alignment horizontal="center" vertical="center"/>
    </xf>
    <xf numFmtId="1" fontId="4" fillId="0" borderId="179" xfId="0" applyNumberFormat="1" applyFont="1" applyBorder="1" applyAlignment="1">
      <alignment horizontal="center" vertical="center" wrapText="1"/>
    </xf>
    <xf numFmtId="1" fontId="4" fillId="0" borderId="176" xfId="0" applyNumberFormat="1" applyFont="1" applyBorder="1" applyAlignment="1">
      <alignment horizontal="center" vertical="center"/>
    </xf>
    <xf numFmtId="1" fontId="4" fillId="0" borderId="178" xfId="0" applyNumberFormat="1" applyFont="1" applyBorder="1" applyAlignment="1">
      <alignment horizontal="center" vertical="center"/>
    </xf>
    <xf numFmtId="1" fontId="4" fillId="0" borderId="178" xfId="0" applyNumberFormat="1" applyFont="1" applyBorder="1" applyAlignment="1">
      <alignment horizontal="center" vertical="center" wrapText="1"/>
    </xf>
    <xf numFmtId="1" fontId="4" fillId="0" borderId="176" xfId="0" applyNumberFormat="1" applyFont="1" applyBorder="1" applyAlignment="1">
      <alignment horizontal="center" vertical="center" wrapText="1"/>
    </xf>
    <xf numFmtId="1" fontId="4" fillId="0" borderId="166" xfId="0" applyNumberFormat="1" applyFont="1" applyBorder="1" applyAlignment="1">
      <alignment horizontal="center" vertical="center" wrapText="1"/>
    </xf>
    <xf numFmtId="1" fontId="4" fillId="3" borderId="168" xfId="0" applyNumberFormat="1" applyFont="1" applyFill="1" applyBorder="1" applyAlignment="1">
      <alignment horizontal="center" vertical="center" wrapText="1"/>
    </xf>
    <xf numFmtId="1" fontId="4" fillId="0" borderId="166" xfId="0" applyNumberFormat="1" applyFont="1" applyBorder="1" applyAlignment="1">
      <alignment horizontal="center" vertical="center"/>
    </xf>
    <xf numFmtId="1" fontId="4" fillId="0" borderId="164" xfId="0" applyNumberFormat="1" applyFont="1" applyBorder="1" applyAlignment="1">
      <alignment horizontal="center" vertical="center" wrapText="1"/>
    </xf>
    <xf numFmtId="1" fontId="4" fillId="0" borderId="163" xfId="0" applyNumberFormat="1" applyFont="1" applyBorder="1" applyAlignment="1">
      <alignment horizontal="center" vertical="center" wrapText="1"/>
    </xf>
    <xf numFmtId="1" fontId="4" fillId="0" borderId="165" xfId="0" applyNumberFormat="1" applyFont="1" applyBorder="1" applyAlignment="1">
      <alignment horizontal="center" vertical="center" wrapText="1"/>
    </xf>
    <xf numFmtId="1" fontId="4" fillId="0" borderId="153" xfId="0" applyNumberFormat="1" applyFont="1" applyBorder="1" applyAlignment="1" applyProtection="1">
      <alignment horizontal="center" vertical="center" wrapText="1"/>
      <protection hidden="1"/>
    </xf>
    <xf numFmtId="1" fontId="4" fillId="0" borderId="153" xfId="0" applyNumberFormat="1" applyFont="1" applyBorder="1" applyAlignment="1" applyProtection="1">
      <alignment horizontal="left" vertical="center" wrapText="1"/>
      <protection hidden="1"/>
    </xf>
    <xf numFmtId="1" fontId="4" fillId="0" borderId="160" xfId="0" applyNumberFormat="1" applyFont="1" applyBorder="1" applyAlignment="1" applyProtection="1">
      <alignment horizontal="center" vertical="center"/>
      <protection hidden="1"/>
    </xf>
    <xf numFmtId="1" fontId="4" fillId="0" borderId="159" xfId="0" applyNumberFormat="1" applyFont="1" applyBorder="1" applyAlignment="1" applyProtection="1">
      <alignment horizontal="center" vertical="center"/>
      <protection hidden="1"/>
    </xf>
    <xf numFmtId="1" fontId="4" fillId="0" borderId="158" xfId="0" applyNumberFormat="1" applyFont="1" applyBorder="1" applyAlignment="1" applyProtection="1">
      <alignment horizontal="center" vertical="center" wrapText="1"/>
      <protection hidden="1"/>
    </xf>
    <xf numFmtId="1" fontId="4" fillId="0" borderId="159" xfId="0" applyNumberFormat="1" applyFont="1" applyBorder="1" applyAlignment="1" applyProtection="1">
      <alignment horizontal="center" vertical="center" wrapText="1"/>
      <protection hidden="1"/>
    </xf>
    <xf numFmtId="1" fontId="4" fillId="0" borderId="153" xfId="0" applyNumberFormat="1" applyFont="1" applyBorder="1" applyAlignment="1">
      <alignment horizontal="left" vertical="center" wrapText="1"/>
    </xf>
    <xf numFmtId="1" fontId="4" fillId="0" borderId="160" xfId="0" applyNumberFormat="1" applyFont="1" applyBorder="1" applyAlignment="1" applyProtection="1">
      <alignment horizontal="center" vertical="center" wrapText="1"/>
      <protection hidden="1"/>
    </xf>
    <xf numFmtId="1" fontId="14" fillId="0" borderId="189" xfId="0" applyNumberFormat="1" applyFont="1" applyBorder="1" applyAlignment="1">
      <alignment horizontal="center" vertical="center" wrapText="1"/>
    </xf>
    <xf numFmtId="1" fontId="14" fillId="0" borderId="197" xfId="0" applyNumberFormat="1" applyFont="1" applyBorder="1" applyAlignment="1">
      <alignment horizontal="center" vertical="center" wrapText="1"/>
    </xf>
    <xf numFmtId="1" fontId="14" fillId="0" borderId="195" xfId="0" applyNumberFormat="1" applyFont="1" applyBorder="1" applyAlignment="1">
      <alignment horizontal="center" vertical="center" wrapText="1"/>
    </xf>
    <xf numFmtId="1" fontId="4" fillId="0" borderId="195" xfId="0" applyNumberFormat="1" applyFont="1" applyBorder="1" applyAlignment="1">
      <alignment horizontal="center" vertical="center" wrapText="1"/>
    </xf>
    <xf numFmtId="1" fontId="14" fillId="0" borderId="192" xfId="0" applyNumberFormat="1" applyFont="1" applyBorder="1" applyAlignment="1">
      <alignment horizontal="center" wrapText="1"/>
    </xf>
    <xf numFmtId="1" fontId="4" fillId="0" borderId="189" xfId="0" applyNumberFormat="1" applyFont="1" applyBorder="1" applyAlignment="1">
      <alignment horizontal="center" vertical="center" wrapText="1"/>
    </xf>
    <xf numFmtId="1" fontId="12" fillId="0" borderId="194" xfId="0" applyNumberFormat="1" applyFont="1" applyBorder="1" applyAlignment="1">
      <alignment horizontal="left"/>
    </xf>
    <xf numFmtId="1" fontId="14" fillId="0" borderId="189" xfId="0" applyNumberFormat="1" applyFont="1" applyBorder="1" applyAlignment="1">
      <alignment horizontal="center" vertical="center"/>
    </xf>
    <xf numFmtId="1" fontId="14" fillId="0" borderId="196" xfId="0" applyNumberFormat="1" applyFont="1" applyBorder="1" applyAlignment="1">
      <alignment horizontal="center" vertical="center" wrapText="1"/>
    </xf>
    <xf numFmtId="1" fontId="14" fillId="0" borderId="194" xfId="0" applyNumberFormat="1" applyFont="1" applyBorder="1" applyAlignment="1">
      <alignment horizontal="center" vertical="center" wrapText="1"/>
    </xf>
    <xf numFmtId="0" fontId="4" fillId="3" borderId="189" xfId="0" applyFont="1" applyFill="1" applyBorder="1" applyAlignment="1">
      <alignment horizontal="left" vertical="center" wrapText="1"/>
    </xf>
    <xf numFmtId="1" fontId="4" fillId="0" borderId="189" xfId="0" applyNumberFormat="1" applyFont="1" applyBorder="1" applyAlignment="1">
      <alignment horizontal="center" vertical="center"/>
    </xf>
    <xf numFmtId="1" fontId="4" fillId="0" borderId="197" xfId="0" applyNumberFormat="1" applyFont="1" applyBorder="1" applyAlignment="1">
      <alignment horizontal="center" vertical="center" wrapText="1"/>
    </xf>
    <xf numFmtId="1" fontId="4" fillId="0" borderId="194" xfId="0" applyNumberFormat="1" applyFont="1" applyBorder="1" applyAlignment="1">
      <alignment horizontal="center" vertical="center"/>
    </xf>
    <xf numFmtId="1" fontId="4" fillId="0" borderId="196" xfId="0" applyNumberFormat="1" applyFont="1" applyBorder="1" applyAlignment="1">
      <alignment horizontal="center" vertical="center"/>
    </xf>
    <xf numFmtId="1" fontId="4" fillId="0" borderId="196" xfId="0" applyNumberFormat="1" applyFont="1" applyBorder="1" applyAlignment="1">
      <alignment horizontal="center" vertical="center" wrapText="1"/>
    </xf>
    <xf numFmtId="1" fontId="4" fillId="0" borderId="194" xfId="0" applyNumberFormat="1" applyFont="1" applyBorder="1" applyAlignment="1">
      <alignment horizontal="center" vertical="center" wrapText="1"/>
    </xf>
    <xf numFmtId="1" fontId="4" fillId="0" borderId="184" xfId="0" applyNumberFormat="1" applyFont="1" applyBorder="1" applyAlignment="1">
      <alignment horizontal="center" vertical="center" wrapText="1"/>
    </xf>
    <xf numFmtId="1" fontId="4" fillId="3" borderId="186" xfId="0" applyNumberFormat="1" applyFont="1" applyFill="1" applyBorder="1" applyAlignment="1">
      <alignment horizontal="center" vertical="center" wrapText="1"/>
    </xf>
    <xf numFmtId="1" fontId="4" fillId="0" borderId="184" xfId="0" applyNumberFormat="1" applyFont="1" applyBorder="1" applyAlignment="1">
      <alignment horizontal="center" vertical="center"/>
    </xf>
    <xf numFmtId="1" fontId="4" fillId="0" borderId="182" xfId="0" applyNumberFormat="1" applyFont="1" applyBorder="1" applyAlignment="1">
      <alignment horizontal="center" vertical="center" wrapText="1"/>
    </xf>
    <xf numFmtId="1" fontId="4" fillId="0" borderId="181" xfId="0" applyNumberFormat="1" applyFont="1" applyBorder="1" applyAlignment="1">
      <alignment horizontal="center" vertical="center" wrapText="1"/>
    </xf>
    <xf numFmtId="1" fontId="4" fillId="0" borderId="183" xfId="0" applyNumberFormat="1" applyFont="1" applyBorder="1" applyAlignment="1">
      <alignment horizontal="center" vertical="center" wrapText="1"/>
    </xf>
    <xf numFmtId="1" fontId="4" fillId="0" borderId="171" xfId="0" applyNumberFormat="1" applyFont="1" applyBorder="1" applyAlignment="1" applyProtection="1">
      <alignment horizontal="center" vertical="center" wrapText="1"/>
      <protection hidden="1"/>
    </xf>
    <xf numFmtId="1" fontId="4" fillId="0" borderId="171" xfId="0" applyNumberFormat="1" applyFont="1" applyBorder="1" applyAlignment="1" applyProtection="1">
      <alignment horizontal="left" vertical="center" wrapText="1"/>
      <protection hidden="1"/>
    </xf>
    <xf numFmtId="1" fontId="4" fillId="0" borderId="178" xfId="0" applyNumberFormat="1" applyFont="1" applyBorder="1" applyAlignment="1" applyProtection="1">
      <alignment horizontal="center" vertical="center"/>
      <protection hidden="1"/>
    </xf>
    <xf numFmtId="1" fontId="4" fillId="0" borderId="177" xfId="0" applyNumberFormat="1" applyFont="1" applyBorder="1" applyAlignment="1" applyProtection="1">
      <alignment horizontal="center" vertical="center"/>
      <protection hidden="1"/>
    </xf>
    <xf numFmtId="1" fontId="4" fillId="0" borderId="176" xfId="0" applyNumberFormat="1" applyFont="1" applyBorder="1" applyAlignment="1" applyProtection="1">
      <alignment horizontal="center" vertical="center" wrapText="1"/>
      <protection hidden="1"/>
    </xf>
    <xf numFmtId="1" fontId="4" fillId="0" borderId="177" xfId="0" applyNumberFormat="1" applyFont="1" applyBorder="1" applyAlignment="1" applyProtection="1">
      <alignment horizontal="center" vertical="center" wrapText="1"/>
      <protection hidden="1"/>
    </xf>
    <xf numFmtId="1" fontId="4" fillId="0" borderId="171" xfId="0" applyNumberFormat="1" applyFont="1" applyBorder="1" applyAlignment="1">
      <alignment horizontal="left" vertical="center" wrapText="1"/>
    </xf>
    <xf numFmtId="1" fontId="4" fillId="0" borderId="178" xfId="0" applyNumberFormat="1" applyFont="1" applyBorder="1" applyAlignment="1" applyProtection="1">
      <alignment horizontal="center" vertical="center" wrapText="1"/>
      <protection hidden="1"/>
    </xf>
    <xf numFmtId="1" fontId="14" fillId="0" borderId="207" xfId="0" applyNumberFormat="1" applyFont="1" applyBorder="1" applyAlignment="1">
      <alignment horizontal="center" vertical="center" wrapText="1"/>
    </xf>
    <xf numFmtId="1" fontId="14" fillId="0" borderId="215" xfId="0" applyNumberFormat="1" applyFont="1" applyBorder="1" applyAlignment="1">
      <alignment horizontal="center" vertical="center" wrapText="1"/>
    </xf>
    <xf numFmtId="1" fontId="14" fillId="0" borderId="213" xfId="0" applyNumberFormat="1" applyFont="1" applyBorder="1" applyAlignment="1">
      <alignment horizontal="center" vertical="center" wrapText="1"/>
    </xf>
    <xf numFmtId="1" fontId="4" fillId="0" borderId="213" xfId="0" applyNumberFormat="1" applyFont="1" applyBorder="1" applyAlignment="1">
      <alignment horizontal="center" vertical="center" wrapText="1"/>
    </xf>
    <xf numFmtId="1" fontId="14" fillId="0" borderId="210" xfId="0" applyNumberFormat="1" applyFont="1" applyBorder="1" applyAlignment="1">
      <alignment horizontal="center" wrapText="1"/>
    </xf>
    <xf numFmtId="1" fontId="4" fillId="0" borderId="207" xfId="0" applyNumberFormat="1" applyFont="1" applyBorder="1" applyAlignment="1">
      <alignment horizontal="center" vertical="center" wrapText="1"/>
    </xf>
    <xf numFmtId="1" fontId="12" fillId="0" borderId="212" xfId="0" applyNumberFormat="1" applyFont="1" applyBorder="1" applyAlignment="1">
      <alignment horizontal="left"/>
    </xf>
    <xf numFmtId="1" fontId="14" fillId="0" borderId="207" xfId="0" applyNumberFormat="1" applyFont="1" applyBorder="1" applyAlignment="1">
      <alignment horizontal="center" vertical="center"/>
    </xf>
    <xf numFmtId="1" fontId="14" fillId="0" borderId="214" xfId="0" applyNumberFormat="1" applyFont="1" applyBorder="1" applyAlignment="1">
      <alignment horizontal="center" vertical="center" wrapText="1"/>
    </xf>
    <xf numFmtId="1" fontId="14" fillId="0" borderId="212" xfId="0" applyNumberFormat="1" applyFont="1" applyBorder="1" applyAlignment="1">
      <alignment horizontal="center" vertical="center" wrapText="1"/>
    </xf>
    <xf numFmtId="0" fontId="4" fillId="3" borderId="207" xfId="0" applyFont="1" applyFill="1" applyBorder="1" applyAlignment="1">
      <alignment horizontal="left" vertical="center" wrapText="1"/>
    </xf>
    <xf numFmtId="1" fontId="4" fillId="0" borderId="207" xfId="0" applyNumberFormat="1" applyFont="1" applyBorder="1" applyAlignment="1">
      <alignment horizontal="center" vertical="center"/>
    </xf>
    <xf numFmtId="1" fontId="4" fillId="0" borderId="215" xfId="0" applyNumberFormat="1" applyFont="1" applyBorder="1" applyAlignment="1">
      <alignment horizontal="center" vertical="center" wrapText="1"/>
    </xf>
    <xf numFmtId="1" fontId="4" fillId="0" borderId="212" xfId="0" applyNumberFormat="1" applyFont="1" applyBorder="1" applyAlignment="1">
      <alignment horizontal="center" vertical="center"/>
    </xf>
    <xf numFmtId="1" fontId="4" fillId="0" borderId="214" xfId="0" applyNumberFormat="1" applyFont="1" applyBorder="1" applyAlignment="1">
      <alignment horizontal="center" vertical="center"/>
    </xf>
    <xf numFmtId="1" fontId="4" fillId="0" borderId="214" xfId="0" applyNumberFormat="1" applyFont="1" applyBorder="1" applyAlignment="1">
      <alignment horizontal="center" vertical="center" wrapText="1"/>
    </xf>
    <xf numFmtId="1" fontId="4" fillId="0" borderId="212" xfId="0" applyNumberFormat="1" applyFont="1" applyBorder="1" applyAlignment="1">
      <alignment horizontal="center" vertical="center" wrapText="1"/>
    </xf>
    <xf numFmtId="1" fontId="4" fillId="0" borderId="202" xfId="0" applyNumberFormat="1" applyFont="1" applyBorder="1" applyAlignment="1">
      <alignment horizontal="center" vertical="center" wrapText="1"/>
    </xf>
    <xf numFmtId="1" fontId="4" fillId="3" borderId="204" xfId="0" applyNumberFormat="1" applyFont="1" applyFill="1" applyBorder="1" applyAlignment="1">
      <alignment horizontal="center" vertical="center" wrapText="1"/>
    </xf>
    <xf numFmtId="1" fontId="4" fillId="0" borderId="202" xfId="0" applyNumberFormat="1" applyFont="1" applyBorder="1" applyAlignment="1">
      <alignment horizontal="center" vertical="center"/>
    </xf>
    <xf numFmtId="1" fontId="4" fillId="0" borderId="200" xfId="0" applyNumberFormat="1" applyFont="1" applyBorder="1" applyAlignment="1">
      <alignment horizontal="center" vertical="center" wrapText="1"/>
    </xf>
    <xf numFmtId="1" fontId="4" fillId="0" borderId="199" xfId="0" applyNumberFormat="1" applyFont="1" applyBorder="1" applyAlignment="1">
      <alignment horizontal="center" vertical="center" wrapText="1"/>
    </xf>
    <xf numFmtId="1" fontId="4" fillId="0" borderId="201" xfId="0" applyNumberFormat="1" applyFont="1" applyBorder="1" applyAlignment="1">
      <alignment horizontal="center" vertical="center" wrapText="1"/>
    </xf>
    <xf numFmtId="1" fontId="4" fillId="0" borderId="189" xfId="0" applyNumberFormat="1" applyFont="1" applyBorder="1" applyAlignment="1" applyProtection="1">
      <alignment horizontal="center" vertical="center" wrapText="1"/>
      <protection hidden="1"/>
    </xf>
    <xf numFmtId="1" fontId="4" fillId="0" borderId="189" xfId="0" applyNumberFormat="1" applyFont="1" applyBorder="1" applyAlignment="1" applyProtection="1">
      <alignment horizontal="left" vertical="center" wrapText="1"/>
      <protection hidden="1"/>
    </xf>
    <xf numFmtId="1" fontId="4" fillId="0" borderId="196" xfId="0" applyNumberFormat="1" applyFont="1" applyBorder="1" applyAlignment="1" applyProtection="1">
      <alignment horizontal="center" vertical="center"/>
      <protection hidden="1"/>
    </xf>
    <xf numFmtId="1" fontId="4" fillId="0" borderId="195" xfId="0" applyNumberFormat="1" applyFont="1" applyBorder="1" applyAlignment="1" applyProtection="1">
      <alignment horizontal="center" vertical="center"/>
      <protection hidden="1"/>
    </xf>
    <xf numFmtId="1" fontId="4" fillId="0" borderId="194" xfId="0" applyNumberFormat="1" applyFont="1" applyBorder="1" applyAlignment="1" applyProtection="1">
      <alignment horizontal="center" vertical="center" wrapText="1"/>
      <protection hidden="1"/>
    </xf>
    <xf numFmtId="1" fontId="4" fillId="0" borderId="195" xfId="0" applyNumberFormat="1" applyFont="1" applyBorder="1" applyAlignment="1" applyProtection="1">
      <alignment horizontal="center" vertical="center" wrapText="1"/>
      <protection hidden="1"/>
    </xf>
    <xf numFmtId="1" fontId="4" fillId="0" borderId="189" xfId="0" applyNumberFormat="1" applyFont="1" applyBorder="1" applyAlignment="1">
      <alignment horizontal="left" vertical="center" wrapText="1"/>
    </xf>
    <xf numFmtId="1" fontId="4" fillId="0" borderId="196" xfId="0" applyNumberFormat="1" applyFont="1" applyBorder="1" applyAlignment="1" applyProtection="1">
      <alignment horizontal="center" vertical="center" wrapText="1"/>
      <protection hidden="1"/>
    </xf>
    <xf numFmtId="1" fontId="14" fillId="0" borderId="225" xfId="0" applyNumberFormat="1" applyFont="1" applyBorder="1" applyAlignment="1">
      <alignment horizontal="center" vertical="center" wrapText="1"/>
    </xf>
    <xf numFmtId="1" fontId="14" fillId="0" borderId="233" xfId="0" applyNumberFormat="1" applyFont="1" applyBorder="1" applyAlignment="1">
      <alignment horizontal="center" vertical="center" wrapText="1"/>
    </xf>
    <xf numFmtId="1" fontId="14" fillId="0" borderId="231" xfId="0" applyNumberFormat="1" applyFont="1" applyBorder="1" applyAlignment="1">
      <alignment horizontal="center" vertical="center" wrapText="1"/>
    </xf>
    <xf numFmtId="1" fontId="4" fillId="0" borderId="231" xfId="0" applyNumberFormat="1" applyFont="1" applyBorder="1" applyAlignment="1">
      <alignment horizontal="center" vertical="center" wrapText="1"/>
    </xf>
    <xf numFmtId="1" fontId="14" fillId="0" borderId="228" xfId="0" applyNumberFormat="1" applyFont="1" applyBorder="1" applyAlignment="1">
      <alignment horizontal="center" wrapText="1"/>
    </xf>
    <xf numFmtId="1" fontId="4" fillId="0" borderId="225" xfId="0" applyNumberFormat="1" applyFont="1" applyBorder="1" applyAlignment="1">
      <alignment horizontal="center" vertical="center" wrapText="1"/>
    </xf>
    <xf numFmtId="1" fontId="12" fillId="0" borderId="230" xfId="0" applyNumberFormat="1" applyFont="1" applyBorder="1" applyAlignment="1">
      <alignment horizontal="left"/>
    </xf>
    <xf numFmtId="1" fontId="14" fillId="0" borderId="225" xfId="0" applyNumberFormat="1" applyFont="1" applyBorder="1" applyAlignment="1">
      <alignment horizontal="center" vertical="center"/>
    </xf>
    <xf numFmtId="1" fontId="14" fillId="0" borderId="232" xfId="0" applyNumberFormat="1" applyFont="1" applyBorder="1" applyAlignment="1">
      <alignment horizontal="center" vertical="center" wrapText="1"/>
    </xf>
    <xf numFmtId="1" fontId="14" fillId="0" borderId="230" xfId="0" applyNumberFormat="1" applyFont="1" applyBorder="1" applyAlignment="1">
      <alignment horizontal="center" vertical="center" wrapText="1"/>
    </xf>
    <xf numFmtId="0" fontId="4" fillId="3" borderId="225" xfId="0" applyFont="1" applyFill="1" applyBorder="1" applyAlignment="1">
      <alignment horizontal="left" vertical="center" wrapText="1"/>
    </xf>
    <xf numFmtId="1" fontId="4" fillId="0" borderId="225" xfId="0" applyNumberFormat="1" applyFont="1" applyBorder="1" applyAlignment="1">
      <alignment horizontal="center" vertical="center"/>
    </xf>
    <xf numFmtId="1" fontId="4" fillId="0" borderId="233" xfId="0" applyNumberFormat="1" applyFont="1" applyBorder="1" applyAlignment="1">
      <alignment horizontal="center" vertical="center" wrapText="1"/>
    </xf>
    <xf numFmtId="1" fontId="4" fillId="0" borderId="230" xfId="0" applyNumberFormat="1" applyFont="1" applyBorder="1" applyAlignment="1">
      <alignment horizontal="center" vertical="center"/>
    </xf>
    <xf numFmtId="1" fontId="4" fillId="0" borderId="232" xfId="0" applyNumberFormat="1" applyFont="1" applyBorder="1" applyAlignment="1">
      <alignment horizontal="center" vertical="center"/>
    </xf>
    <xf numFmtId="1" fontId="4" fillId="0" borderId="232" xfId="0" applyNumberFormat="1" applyFont="1" applyBorder="1" applyAlignment="1">
      <alignment horizontal="center" vertical="center" wrapText="1"/>
    </xf>
    <xf numFmtId="1" fontId="4" fillId="0" borderId="230" xfId="0" applyNumberFormat="1" applyFont="1" applyBorder="1" applyAlignment="1">
      <alignment horizontal="center" vertical="center" wrapText="1"/>
    </xf>
    <xf numFmtId="1" fontId="4" fillId="0" borderId="220" xfId="0" applyNumberFormat="1" applyFont="1" applyBorder="1" applyAlignment="1">
      <alignment horizontal="center" vertical="center" wrapText="1"/>
    </xf>
    <xf numFmtId="1" fontId="4" fillId="3" borderId="222" xfId="0" applyNumberFormat="1" applyFont="1" applyFill="1" applyBorder="1" applyAlignment="1">
      <alignment horizontal="center" vertical="center" wrapText="1"/>
    </xf>
    <xf numFmtId="1" fontId="4" fillId="0" borderId="220" xfId="0" applyNumberFormat="1" applyFont="1" applyBorder="1" applyAlignment="1">
      <alignment horizontal="center" vertical="center"/>
    </xf>
    <xf numFmtId="1" fontId="4" fillId="0" borderId="218" xfId="0" applyNumberFormat="1" applyFont="1" applyBorder="1" applyAlignment="1">
      <alignment horizontal="center" vertical="center" wrapText="1"/>
    </xf>
    <xf numFmtId="1" fontId="4" fillId="0" borderId="217" xfId="0" applyNumberFormat="1" applyFont="1" applyBorder="1" applyAlignment="1">
      <alignment horizontal="center" vertical="center" wrapText="1"/>
    </xf>
    <xf numFmtId="1" fontId="4" fillId="0" borderId="219" xfId="0" applyNumberFormat="1" applyFont="1" applyBorder="1" applyAlignment="1">
      <alignment horizontal="center" vertical="center" wrapText="1"/>
    </xf>
    <xf numFmtId="1" fontId="4" fillId="0" borderId="207" xfId="0" applyNumberFormat="1" applyFont="1" applyBorder="1" applyAlignment="1" applyProtection="1">
      <alignment horizontal="center" vertical="center" wrapText="1"/>
      <protection hidden="1"/>
    </xf>
    <xf numFmtId="1" fontId="4" fillId="0" borderId="207" xfId="0" applyNumberFormat="1" applyFont="1" applyBorder="1" applyAlignment="1" applyProtection="1">
      <alignment horizontal="left" vertical="center" wrapText="1"/>
      <protection hidden="1"/>
    </xf>
    <xf numFmtId="1" fontId="4" fillId="0" borderId="214" xfId="0" applyNumberFormat="1" applyFont="1" applyBorder="1" applyAlignment="1" applyProtection="1">
      <alignment horizontal="center" vertical="center"/>
      <protection hidden="1"/>
    </xf>
    <xf numFmtId="1" fontId="4" fillId="0" borderId="213" xfId="0" applyNumberFormat="1" applyFont="1" applyBorder="1" applyAlignment="1" applyProtection="1">
      <alignment horizontal="center" vertical="center"/>
      <protection hidden="1"/>
    </xf>
    <xf numFmtId="1" fontId="4" fillId="0" borderId="212" xfId="0" applyNumberFormat="1" applyFont="1" applyBorder="1" applyAlignment="1" applyProtection="1">
      <alignment horizontal="center" vertical="center" wrapText="1"/>
      <protection hidden="1"/>
    </xf>
    <xf numFmtId="1" fontId="4" fillId="0" borderId="213" xfId="0" applyNumberFormat="1" applyFont="1" applyBorder="1" applyAlignment="1" applyProtection="1">
      <alignment horizontal="center" vertical="center" wrapText="1"/>
      <protection hidden="1"/>
    </xf>
    <xf numFmtId="1" fontId="4" fillId="0" borderId="207" xfId="0" applyNumberFormat="1" applyFont="1" applyBorder="1" applyAlignment="1">
      <alignment horizontal="left" vertical="center" wrapText="1"/>
    </xf>
    <xf numFmtId="1" fontId="4" fillId="0" borderId="214" xfId="0" applyNumberFormat="1" applyFont="1" applyBorder="1" applyAlignment="1" applyProtection="1">
      <alignment horizontal="center" vertical="center" wrapText="1"/>
      <protection hidden="1"/>
    </xf>
    <xf numFmtId="1" fontId="14" fillId="0" borderId="243" xfId="0" applyNumberFormat="1" applyFont="1" applyBorder="1" applyAlignment="1">
      <alignment horizontal="center" vertical="center" wrapText="1"/>
    </xf>
    <xf numFmtId="1" fontId="14" fillId="0" borderId="251" xfId="0" applyNumberFormat="1" applyFont="1" applyBorder="1" applyAlignment="1">
      <alignment horizontal="center" vertical="center" wrapText="1"/>
    </xf>
    <xf numFmtId="1" fontId="14" fillId="0" borderId="249" xfId="0" applyNumberFormat="1" applyFont="1" applyBorder="1" applyAlignment="1">
      <alignment horizontal="center" vertical="center" wrapText="1"/>
    </xf>
    <xf numFmtId="1" fontId="4" fillId="0" borderId="249" xfId="0" applyNumberFormat="1" applyFont="1" applyBorder="1" applyAlignment="1">
      <alignment horizontal="center" vertical="center" wrapText="1"/>
    </xf>
    <xf numFmtId="1" fontId="14" fillId="0" borderId="246" xfId="0" applyNumberFormat="1" applyFont="1" applyBorder="1" applyAlignment="1">
      <alignment horizontal="center" wrapText="1"/>
    </xf>
    <xf numFmtId="1" fontId="4" fillId="0" borderId="243" xfId="0" applyNumberFormat="1" applyFont="1" applyBorder="1" applyAlignment="1">
      <alignment horizontal="center" vertical="center" wrapText="1"/>
    </xf>
    <xf numFmtId="1" fontId="12" fillId="0" borderId="248" xfId="0" applyNumberFormat="1" applyFont="1" applyBorder="1" applyAlignment="1">
      <alignment horizontal="left"/>
    </xf>
    <xf numFmtId="1" fontId="14" fillId="0" borderId="243" xfId="0" applyNumberFormat="1" applyFont="1" applyBorder="1" applyAlignment="1">
      <alignment horizontal="center" vertical="center"/>
    </xf>
    <xf numFmtId="1" fontId="14" fillId="0" borderId="250" xfId="0" applyNumberFormat="1" applyFont="1" applyBorder="1" applyAlignment="1">
      <alignment horizontal="center" vertical="center" wrapText="1"/>
    </xf>
    <xf numFmtId="1" fontId="14" fillId="0" borderId="248" xfId="0" applyNumberFormat="1" applyFont="1" applyBorder="1" applyAlignment="1">
      <alignment horizontal="center" vertical="center" wrapText="1"/>
    </xf>
    <xf numFmtId="0" fontId="4" fillId="3" borderId="243" xfId="0" applyFont="1" applyFill="1" applyBorder="1" applyAlignment="1">
      <alignment horizontal="left" vertical="center" wrapText="1"/>
    </xf>
    <xf numFmtId="1" fontId="4" fillId="0" borderId="243" xfId="0" applyNumberFormat="1" applyFont="1" applyBorder="1" applyAlignment="1">
      <alignment horizontal="center" vertical="center"/>
    </xf>
    <xf numFmtId="1" fontId="4" fillId="0" borderId="251" xfId="0" applyNumberFormat="1" applyFont="1" applyBorder="1" applyAlignment="1">
      <alignment horizontal="center" vertical="center" wrapText="1"/>
    </xf>
    <xf numFmtId="1" fontId="4" fillId="0" borderId="248" xfId="0" applyNumberFormat="1" applyFont="1" applyBorder="1" applyAlignment="1">
      <alignment horizontal="center" vertical="center"/>
    </xf>
    <xf numFmtId="1" fontId="4" fillId="0" borderId="250" xfId="0" applyNumberFormat="1" applyFont="1" applyBorder="1" applyAlignment="1">
      <alignment horizontal="center" vertical="center"/>
    </xf>
    <xf numFmtId="1" fontId="4" fillId="0" borderId="250" xfId="0" applyNumberFormat="1" applyFont="1" applyBorder="1" applyAlignment="1">
      <alignment horizontal="center" vertical="center" wrapText="1"/>
    </xf>
    <xf numFmtId="1" fontId="4" fillId="0" borderId="248" xfId="0" applyNumberFormat="1" applyFont="1" applyBorder="1" applyAlignment="1">
      <alignment horizontal="center" vertical="center" wrapText="1"/>
    </xf>
    <xf numFmtId="1" fontId="4" fillId="0" borderId="238" xfId="0" applyNumberFormat="1" applyFont="1" applyBorder="1" applyAlignment="1">
      <alignment horizontal="center" vertical="center" wrapText="1"/>
    </xf>
    <xf numFmtId="1" fontId="4" fillId="3" borderId="240" xfId="0" applyNumberFormat="1" applyFont="1" applyFill="1" applyBorder="1" applyAlignment="1">
      <alignment horizontal="center" vertical="center" wrapText="1"/>
    </xf>
    <xf numFmtId="1" fontId="4" fillId="0" borderId="238" xfId="0" applyNumberFormat="1" applyFont="1" applyBorder="1" applyAlignment="1">
      <alignment horizontal="center" vertical="center"/>
    </xf>
    <xf numFmtId="1" fontId="4" fillId="0" borderId="236" xfId="0" applyNumberFormat="1" applyFont="1" applyBorder="1" applyAlignment="1">
      <alignment horizontal="center" vertical="center" wrapText="1"/>
    </xf>
    <xf numFmtId="1" fontId="4" fillId="0" borderId="235" xfId="0" applyNumberFormat="1" applyFont="1" applyBorder="1" applyAlignment="1">
      <alignment horizontal="center" vertical="center" wrapText="1"/>
    </xf>
    <xf numFmtId="1" fontId="4" fillId="0" borderId="237" xfId="0" applyNumberFormat="1" applyFont="1" applyBorder="1" applyAlignment="1">
      <alignment horizontal="center" vertical="center" wrapText="1"/>
    </xf>
    <xf numFmtId="1" fontId="4" fillId="0" borderId="225" xfId="0" applyNumberFormat="1" applyFont="1" applyBorder="1" applyAlignment="1" applyProtection="1">
      <alignment horizontal="center" vertical="center" wrapText="1"/>
      <protection hidden="1"/>
    </xf>
    <xf numFmtId="1" fontId="4" fillId="0" borderId="225" xfId="0" applyNumberFormat="1" applyFont="1" applyBorder="1" applyAlignment="1" applyProtection="1">
      <alignment horizontal="left" vertical="center" wrapText="1"/>
      <protection hidden="1"/>
    </xf>
    <xf numFmtId="1" fontId="4" fillId="0" borderId="232" xfId="0" applyNumberFormat="1" applyFont="1" applyBorder="1" applyAlignment="1" applyProtection="1">
      <alignment horizontal="center" vertical="center"/>
      <protection hidden="1"/>
    </xf>
    <xf numFmtId="1" fontId="4" fillId="0" borderId="231" xfId="0" applyNumberFormat="1" applyFont="1" applyBorder="1" applyAlignment="1" applyProtection="1">
      <alignment horizontal="center" vertical="center"/>
      <protection hidden="1"/>
    </xf>
    <xf numFmtId="1" fontId="4" fillId="0" borderId="230" xfId="0" applyNumberFormat="1" applyFont="1" applyBorder="1" applyAlignment="1" applyProtection="1">
      <alignment horizontal="center" vertical="center" wrapText="1"/>
      <protection hidden="1"/>
    </xf>
    <xf numFmtId="1" fontId="4" fillId="0" borderId="231" xfId="0" applyNumberFormat="1" applyFont="1" applyBorder="1" applyAlignment="1" applyProtection="1">
      <alignment horizontal="center" vertical="center" wrapText="1"/>
      <protection hidden="1"/>
    </xf>
    <xf numFmtId="1" fontId="4" fillId="0" borderId="225" xfId="0" applyNumberFormat="1" applyFont="1" applyBorder="1" applyAlignment="1">
      <alignment horizontal="left" vertical="center" wrapText="1"/>
    </xf>
    <xf numFmtId="1" fontId="4" fillId="0" borderId="232" xfId="0" applyNumberFormat="1" applyFont="1" applyBorder="1" applyAlignment="1" applyProtection="1">
      <alignment horizontal="center" vertical="center" wrapText="1"/>
      <protection hidden="1"/>
    </xf>
    <xf numFmtId="1" fontId="14" fillId="0" borderId="261" xfId="0" applyNumberFormat="1" applyFont="1" applyBorder="1" applyAlignment="1">
      <alignment horizontal="center" vertical="center" wrapText="1"/>
    </xf>
    <xf numFmtId="1" fontId="14" fillId="0" borderId="269" xfId="0" applyNumberFormat="1" applyFont="1" applyBorder="1" applyAlignment="1">
      <alignment horizontal="center" vertical="center" wrapText="1"/>
    </xf>
    <xf numFmtId="1" fontId="14" fillId="0" borderId="267" xfId="0" applyNumberFormat="1" applyFont="1" applyBorder="1" applyAlignment="1">
      <alignment horizontal="center" vertical="center" wrapText="1"/>
    </xf>
    <xf numFmtId="1" fontId="4" fillId="0" borderId="267" xfId="0" applyNumberFormat="1" applyFont="1" applyBorder="1" applyAlignment="1">
      <alignment horizontal="center" vertical="center" wrapText="1"/>
    </xf>
    <xf numFmtId="1" fontId="14" fillId="0" borderId="264" xfId="0" applyNumberFormat="1" applyFont="1" applyBorder="1" applyAlignment="1">
      <alignment horizontal="center" wrapText="1"/>
    </xf>
    <xf numFmtId="1" fontId="4" fillId="0" borderId="261" xfId="0" applyNumberFormat="1" applyFont="1" applyBorder="1" applyAlignment="1">
      <alignment horizontal="center" vertical="center" wrapText="1"/>
    </xf>
    <xf numFmtId="1" fontId="12" fillId="0" borderId="266" xfId="0" applyNumberFormat="1" applyFont="1" applyBorder="1" applyAlignment="1">
      <alignment horizontal="left"/>
    </xf>
    <xf numFmtId="1" fontId="14" fillId="0" borderId="261" xfId="0" applyNumberFormat="1" applyFont="1" applyBorder="1" applyAlignment="1">
      <alignment horizontal="center" vertical="center"/>
    </xf>
    <xf numFmtId="1" fontId="14" fillId="0" borderId="268" xfId="0" applyNumberFormat="1" applyFont="1" applyBorder="1" applyAlignment="1">
      <alignment horizontal="center" vertical="center" wrapText="1"/>
    </xf>
    <xf numFmtId="1" fontId="14" fillId="0" borderId="266" xfId="0" applyNumberFormat="1" applyFont="1" applyBorder="1" applyAlignment="1">
      <alignment horizontal="center" vertical="center" wrapText="1"/>
    </xf>
    <xf numFmtId="0" fontId="4" fillId="3" borderId="261" xfId="0" applyFont="1" applyFill="1" applyBorder="1" applyAlignment="1">
      <alignment horizontal="left" vertical="center" wrapText="1"/>
    </xf>
    <xf numFmtId="1" fontId="4" fillId="0" borderId="261" xfId="0" applyNumberFormat="1" applyFont="1" applyBorder="1" applyAlignment="1">
      <alignment horizontal="center" vertical="center"/>
    </xf>
    <xf numFmtId="1" fontId="4" fillId="0" borderId="269" xfId="0" applyNumberFormat="1" applyFont="1" applyBorder="1" applyAlignment="1">
      <alignment horizontal="center" vertical="center" wrapText="1"/>
    </xf>
    <xf numFmtId="1" fontId="4" fillId="0" borderId="266" xfId="0" applyNumberFormat="1" applyFont="1" applyBorder="1" applyAlignment="1">
      <alignment horizontal="center" vertical="center"/>
    </xf>
    <xf numFmtId="1" fontId="4" fillId="0" borderId="268" xfId="0" applyNumberFormat="1" applyFont="1" applyBorder="1" applyAlignment="1">
      <alignment horizontal="center" vertical="center"/>
    </xf>
    <xf numFmtId="1" fontId="4" fillId="0" borderId="268" xfId="0" applyNumberFormat="1" applyFont="1" applyBorder="1" applyAlignment="1">
      <alignment horizontal="center" vertical="center" wrapText="1"/>
    </xf>
    <xf numFmtId="1" fontId="4" fillId="0" borderId="266" xfId="0" applyNumberFormat="1" applyFont="1" applyBorder="1" applyAlignment="1">
      <alignment horizontal="center" vertical="center" wrapText="1"/>
    </xf>
    <xf numFmtId="1" fontId="4" fillId="0" borderId="256" xfId="0" applyNumberFormat="1" applyFont="1" applyBorder="1" applyAlignment="1">
      <alignment horizontal="center" vertical="center" wrapText="1"/>
    </xf>
    <xf numFmtId="1" fontId="4" fillId="3" borderId="258" xfId="0" applyNumberFormat="1" applyFont="1" applyFill="1" applyBorder="1" applyAlignment="1">
      <alignment horizontal="center" vertical="center" wrapText="1"/>
    </xf>
    <xf numFmtId="1" fontId="4" fillId="0" borderId="256" xfId="0" applyNumberFormat="1" applyFont="1" applyBorder="1" applyAlignment="1">
      <alignment horizontal="center" vertical="center"/>
    </xf>
    <xf numFmtId="1" fontId="4" fillId="0" borderId="254" xfId="0" applyNumberFormat="1" applyFont="1" applyBorder="1" applyAlignment="1">
      <alignment horizontal="center" vertical="center" wrapText="1"/>
    </xf>
    <xf numFmtId="1" fontId="4" fillId="0" borderId="253" xfId="0" applyNumberFormat="1" applyFont="1" applyBorder="1" applyAlignment="1">
      <alignment horizontal="center" vertical="center" wrapText="1"/>
    </xf>
    <xf numFmtId="1" fontId="4" fillId="0" borderId="255" xfId="0" applyNumberFormat="1" applyFont="1" applyBorder="1" applyAlignment="1">
      <alignment horizontal="center" vertical="center" wrapText="1"/>
    </xf>
    <xf numFmtId="1" fontId="4" fillId="0" borderId="243" xfId="0" applyNumberFormat="1" applyFont="1" applyBorder="1" applyAlignment="1" applyProtection="1">
      <alignment horizontal="center" vertical="center" wrapText="1"/>
      <protection hidden="1"/>
    </xf>
    <xf numFmtId="1" fontId="4" fillId="0" borderId="243" xfId="0" applyNumberFormat="1" applyFont="1" applyBorder="1" applyAlignment="1" applyProtection="1">
      <alignment horizontal="left" vertical="center" wrapText="1"/>
      <protection hidden="1"/>
    </xf>
    <xf numFmtId="1" fontId="4" fillId="0" borderId="250" xfId="0" applyNumberFormat="1" applyFont="1" applyBorder="1" applyAlignment="1" applyProtection="1">
      <alignment horizontal="center" vertical="center"/>
      <protection hidden="1"/>
    </xf>
    <xf numFmtId="1" fontId="4" fillId="0" borderId="249" xfId="0" applyNumberFormat="1" applyFont="1" applyBorder="1" applyAlignment="1" applyProtection="1">
      <alignment horizontal="center" vertical="center"/>
      <protection hidden="1"/>
    </xf>
    <xf numFmtId="1" fontId="4" fillId="0" borderId="248" xfId="0" applyNumberFormat="1" applyFont="1" applyBorder="1" applyAlignment="1" applyProtection="1">
      <alignment horizontal="center" vertical="center" wrapText="1"/>
      <protection hidden="1"/>
    </xf>
    <xf numFmtId="1" fontId="4" fillId="0" borderId="249" xfId="0" applyNumberFormat="1" applyFont="1" applyBorder="1" applyAlignment="1" applyProtection="1">
      <alignment horizontal="center" vertical="center" wrapText="1"/>
      <protection hidden="1"/>
    </xf>
    <xf numFmtId="1" fontId="4" fillId="0" borderId="243" xfId="0" applyNumberFormat="1" applyFont="1" applyBorder="1" applyAlignment="1">
      <alignment horizontal="left" vertical="center" wrapText="1"/>
    </xf>
    <xf numFmtId="1" fontId="4" fillId="0" borderId="250" xfId="0" applyNumberFormat="1" applyFont="1" applyBorder="1" applyAlignment="1" applyProtection="1">
      <alignment horizontal="center" vertical="center" wrapText="1"/>
      <protection hidden="1"/>
    </xf>
    <xf numFmtId="1" fontId="14" fillId="0" borderId="279" xfId="0" applyNumberFormat="1" applyFont="1" applyBorder="1" applyAlignment="1">
      <alignment horizontal="center" vertical="center" wrapText="1"/>
    </xf>
    <xf numFmtId="1" fontId="14" fillId="0" borderId="287" xfId="0" applyNumberFormat="1" applyFont="1" applyBorder="1" applyAlignment="1">
      <alignment horizontal="center" vertical="center" wrapText="1"/>
    </xf>
    <xf numFmtId="1" fontId="14" fillId="0" borderId="285" xfId="0" applyNumberFormat="1" applyFont="1" applyBorder="1" applyAlignment="1">
      <alignment horizontal="center" vertical="center" wrapText="1"/>
    </xf>
    <xf numFmtId="1" fontId="4" fillId="0" borderId="285" xfId="0" applyNumberFormat="1" applyFont="1" applyBorder="1" applyAlignment="1">
      <alignment horizontal="center" vertical="center" wrapText="1"/>
    </xf>
    <xf numFmtId="1" fontId="14" fillId="0" borderId="282" xfId="0" applyNumberFormat="1" applyFont="1" applyBorder="1" applyAlignment="1">
      <alignment horizontal="center" wrapText="1"/>
    </xf>
    <xf numFmtId="1" fontId="4" fillId="0" borderId="279" xfId="0" applyNumberFormat="1" applyFont="1" applyBorder="1" applyAlignment="1">
      <alignment horizontal="center" vertical="center" wrapText="1"/>
    </xf>
    <xf numFmtId="1" fontId="12" fillId="0" borderId="284" xfId="0" applyNumberFormat="1" applyFont="1" applyBorder="1" applyAlignment="1">
      <alignment horizontal="left"/>
    </xf>
    <xf numFmtId="1" fontId="14" fillId="0" borderId="279" xfId="0" applyNumberFormat="1" applyFont="1" applyBorder="1" applyAlignment="1">
      <alignment horizontal="center" vertical="center"/>
    </xf>
    <xf numFmtId="1" fontId="14" fillId="0" borderId="286" xfId="0" applyNumberFormat="1" applyFont="1" applyBorder="1" applyAlignment="1">
      <alignment horizontal="center" vertical="center" wrapText="1"/>
    </xf>
    <xf numFmtId="1" fontId="14" fillId="0" borderId="284" xfId="0" applyNumberFormat="1" applyFont="1" applyBorder="1" applyAlignment="1">
      <alignment horizontal="center" vertical="center" wrapText="1"/>
    </xf>
    <xf numFmtId="0" fontId="4" fillId="3" borderId="279" xfId="0" applyFont="1" applyFill="1" applyBorder="1" applyAlignment="1">
      <alignment horizontal="left" vertical="center" wrapText="1"/>
    </xf>
    <xf numFmtId="1" fontId="4" fillId="0" borderId="279" xfId="0" applyNumberFormat="1" applyFont="1" applyBorder="1" applyAlignment="1">
      <alignment horizontal="center" vertical="center"/>
    </xf>
    <xf numFmtId="1" fontId="4" fillId="0" borderId="287" xfId="0" applyNumberFormat="1" applyFont="1" applyBorder="1" applyAlignment="1">
      <alignment horizontal="center" vertical="center" wrapText="1"/>
    </xf>
    <xf numFmtId="1" fontId="4" fillId="0" borderId="284" xfId="0" applyNumberFormat="1" applyFont="1" applyBorder="1" applyAlignment="1">
      <alignment horizontal="center" vertical="center"/>
    </xf>
    <xf numFmtId="1" fontId="4" fillId="0" borderId="286" xfId="0" applyNumberFormat="1" applyFont="1" applyBorder="1" applyAlignment="1">
      <alignment horizontal="center" vertical="center"/>
    </xf>
    <xf numFmtId="1" fontId="4" fillId="0" borderId="286" xfId="0" applyNumberFormat="1" applyFont="1" applyBorder="1" applyAlignment="1">
      <alignment horizontal="center" vertical="center" wrapText="1"/>
    </xf>
    <xf numFmtId="1" fontId="4" fillId="0" borderId="284" xfId="0" applyNumberFormat="1" applyFont="1" applyBorder="1" applyAlignment="1">
      <alignment horizontal="center" vertical="center" wrapText="1"/>
    </xf>
    <xf numFmtId="1" fontId="4" fillId="0" borderId="274" xfId="0" applyNumberFormat="1" applyFont="1" applyBorder="1" applyAlignment="1">
      <alignment horizontal="center" vertical="center" wrapText="1"/>
    </xf>
    <xf numFmtId="1" fontId="4" fillId="3" borderId="276" xfId="0" applyNumberFormat="1" applyFont="1" applyFill="1" applyBorder="1" applyAlignment="1">
      <alignment horizontal="center" vertical="center" wrapText="1"/>
    </xf>
    <xf numFmtId="1" fontId="4" fillId="0" borderId="274" xfId="0" applyNumberFormat="1" applyFont="1" applyBorder="1" applyAlignment="1">
      <alignment horizontal="center" vertical="center"/>
    </xf>
    <xf numFmtId="1" fontId="4" fillId="0" borderId="272" xfId="0" applyNumberFormat="1" applyFont="1" applyBorder="1" applyAlignment="1">
      <alignment horizontal="center" vertical="center" wrapText="1"/>
    </xf>
    <xf numFmtId="1" fontId="4" fillId="0" borderId="271" xfId="0" applyNumberFormat="1" applyFont="1" applyBorder="1" applyAlignment="1">
      <alignment horizontal="center" vertical="center" wrapText="1"/>
    </xf>
    <xf numFmtId="1" fontId="4" fillId="0" borderId="273" xfId="0" applyNumberFormat="1" applyFont="1" applyBorder="1" applyAlignment="1">
      <alignment horizontal="center" vertical="center" wrapText="1"/>
    </xf>
    <xf numFmtId="1" fontId="4" fillId="0" borderId="261" xfId="0" applyNumberFormat="1" applyFont="1" applyBorder="1" applyAlignment="1" applyProtection="1">
      <alignment horizontal="center" vertical="center" wrapText="1"/>
      <protection hidden="1"/>
    </xf>
    <xf numFmtId="1" fontId="4" fillId="0" borderId="261" xfId="0" applyNumberFormat="1" applyFont="1" applyBorder="1" applyAlignment="1" applyProtection="1">
      <alignment horizontal="left" vertical="center" wrapText="1"/>
      <protection hidden="1"/>
    </xf>
    <xf numFmtId="1" fontId="4" fillId="0" borderId="268" xfId="0" applyNumberFormat="1" applyFont="1" applyBorder="1" applyAlignment="1" applyProtection="1">
      <alignment horizontal="center" vertical="center"/>
      <protection hidden="1"/>
    </xf>
    <xf numFmtId="1" fontId="4" fillId="0" borderId="267" xfId="0" applyNumberFormat="1" applyFont="1" applyBorder="1" applyAlignment="1" applyProtection="1">
      <alignment horizontal="center" vertical="center"/>
      <protection hidden="1"/>
    </xf>
    <xf numFmtId="1" fontId="4" fillId="0" borderId="266" xfId="0" applyNumberFormat="1" applyFont="1" applyBorder="1" applyAlignment="1" applyProtection="1">
      <alignment horizontal="center" vertical="center" wrapText="1"/>
      <protection hidden="1"/>
    </xf>
    <xf numFmtId="1" fontId="4" fillId="0" borderId="267" xfId="0" applyNumberFormat="1" applyFont="1" applyBorder="1" applyAlignment="1" applyProtection="1">
      <alignment horizontal="center" vertical="center" wrapText="1"/>
      <protection hidden="1"/>
    </xf>
    <xf numFmtId="1" fontId="4" fillId="0" borderId="261" xfId="0" applyNumberFormat="1" applyFont="1" applyBorder="1" applyAlignment="1">
      <alignment horizontal="left" vertical="center" wrapText="1"/>
    </xf>
    <xf numFmtId="1" fontId="4" fillId="0" borderId="268" xfId="0" applyNumberFormat="1" applyFont="1" applyBorder="1" applyAlignment="1" applyProtection="1">
      <alignment horizontal="center" vertical="center" wrapText="1"/>
      <protection hidden="1"/>
    </xf>
    <xf numFmtId="1" fontId="14" fillId="0" borderId="297" xfId="0" applyNumberFormat="1" applyFont="1" applyBorder="1" applyAlignment="1">
      <alignment horizontal="center" vertical="center" wrapText="1"/>
    </xf>
    <xf numFmtId="1" fontId="14" fillId="0" borderId="305" xfId="0" applyNumberFormat="1" applyFont="1" applyBorder="1" applyAlignment="1">
      <alignment horizontal="center" vertical="center" wrapText="1"/>
    </xf>
    <xf numFmtId="1" fontId="14" fillId="0" borderId="303" xfId="0" applyNumberFormat="1" applyFont="1" applyBorder="1" applyAlignment="1">
      <alignment horizontal="center" vertical="center" wrapText="1"/>
    </xf>
    <xf numFmtId="1" fontId="4" fillId="0" borderId="303" xfId="0" applyNumberFormat="1" applyFont="1" applyBorder="1" applyAlignment="1">
      <alignment horizontal="center" vertical="center" wrapText="1"/>
    </xf>
    <xf numFmtId="1" fontId="14" fillId="0" borderId="300" xfId="0" applyNumberFormat="1" applyFont="1" applyBorder="1" applyAlignment="1">
      <alignment horizontal="center" wrapText="1"/>
    </xf>
    <xf numFmtId="1" fontId="4" fillId="0" borderId="297" xfId="0" applyNumberFormat="1" applyFont="1" applyBorder="1" applyAlignment="1">
      <alignment horizontal="center" vertical="center" wrapText="1"/>
    </xf>
    <xf numFmtId="1" fontId="12" fillId="0" borderId="302" xfId="0" applyNumberFormat="1" applyFont="1" applyBorder="1" applyAlignment="1">
      <alignment horizontal="left"/>
    </xf>
    <xf numFmtId="1" fontId="14" fillId="0" borderId="297" xfId="0" applyNumberFormat="1" applyFont="1" applyBorder="1" applyAlignment="1">
      <alignment horizontal="center" vertical="center"/>
    </xf>
    <xf numFmtId="1" fontId="14" fillId="0" borderId="304" xfId="0" applyNumberFormat="1" applyFont="1" applyBorder="1" applyAlignment="1">
      <alignment horizontal="center" vertical="center" wrapText="1"/>
    </xf>
    <xf numFmtId="1" fontId="14" fillId="0" borderId="302" xfId="0" applyNumberFormat="1" applyFont="1" applyBorder="1" applyAlignment="1">
      <alignment horizontal="center" vertical="center" wrapText="1"/>
    </xf>
    <xf numFmtId="0" fontId="4" fillId="3" borderId="297" xfId="0" applyFont="1" applyFill="1" applyBorder="1" applyAlignment="1">
      <alignment horizontal="left" vertical="center" wrapText="1"/>
    </xf>
    <xf numFmtId="1" fontId="4" fillId="0" borderId="297" xfId="0" applyNumberFormat="1" applyFont="1" applyBorder="1" applyAlignment="1">
      <alignment horizontal="center" vertical="center"/>
    </xf>
    <xf numFmtId="1" fontId="4" fillId="0" borderId="305" xfId="0" applyNumberFormat="1" applyFont="1" applyBorder="1" applyAlignment="1">
      <alignment horizontal="center" vertical="center" wrapText="1"/>
    </xf>
    <xf numFmtId="1" fontId="4" fillId="0" borderId="302" xfId="0" applyNumberFormat="1" applyFont="1" applyBorder="1" applyAlignment="1">
      <alignment horizontal="center" vertical="center"/>
    </xf>
    <xf numFmtId="1" fontId="4" fillId="0" borderId="304" xfId="0" applyNumberFormat="1" applyFont="1" applyBorder="1" applyAlignment="1">
      <alignment horizontal="center" vertical="center"/>
    </xf>
    <xf numFmtId="1" fontId="4" fillId="0" borderId="304" xfId="0" applyNumberFormat="1" applyFont="1" applyBorder="1" applyAlignment="1">
      <alignment horizontal="center" vertical="center" wrapText="1"/>
    </xf>
    <xf numFmtId="1" fontId="4" fillId="0" borderId="302" xfId="0" applyNumberFormat="1" applyFont="1" applyBorder="1" applyAlignment="1">
      <alignment horizontal="center" vertical="center" wrapText="1"/>
    </xf>
    <xf numFmtId="1" fontId="4" fillId="0" borderId="292" xfId="0" applyNumberFormat="1" applyFont="1" applyBorder="1" applyAlignment="1">
      <alignment horizontal="center" vertical="center" wrapText="1"/>
    </xf>
    <xf numFmtId="1" fontId="4" fillId="3" borderId="294" xfId="0" applyNumberFormat="1" applyFont="1" applyFill="1" applyBorder="1" applyAlignment="1">
      <alignment horizontal="center" vertical="center" wrapText="1"/>
    </xf>
    <xf numFmtId="1" fontId="4" fillId="0" borderId="292" xfId="0" applyNumberFormat="1" applyFont="1" applyBorder="1" applyAlignment="1">
      <alignment horizontal="center" vertical="center"/>
    </xf>
    <xf numFmtId="1" fontId="4" fillId="0" borderId="290" xfId="0" applyNumberFormat="1" applyFont="1" applyBorder="1" applyAlignment="1">
      <alignment horizontal="center" vertical="center" wrapText="1"/>
    </xf>
    <xf numFmtId="1" fontId="4" fillId="0" borderId="289" xfId="0" applyNumberFormat="1" applyFont="1" applyBorder="1" applyAlignment="1">
      <alignment horizontal="center" vertical="center" wrapText="1"/>
    </xf>
    <xf numFmtId="1" fontId="4" fillId="0" borderId="291" xfId="0" applyNumberFormat="1" applyFont="1" applyBorder="1" applyAlignment="1">
      <alignment horizontal="center" vertical="center" wrapText="1"/>
    </xf>
    <xf numFmtId="1" fontId="4" fillId="0" borderId="279" xfId="0" applyNumberFormat="1" applyFont="1" applyBorder="1" applyAlignment="1" applyProtection="1">
      <alignment horizontal="center" vertical="center" wrapText="1"/>
      <protection hidden="1"/>
    </xf>
    <xf numFmtId="1" fontId="4" fillId="0" borderId="279" xfId="0" applyNumberFormat="1" applyFont="1" applyBorder="1" applyAlignment="1" applyProtection="1">
      <alignment horizontal="left" vertical="center" wrapText="1"/>
      <protection hidden="1"/>
    </xf>
    <xf numFmtId="1" fontId="4" fillId="0" borderId="286" xfId="0" applyNumberFormat="1" applyFont="1" applyBorder="1" applyAlignment="1" applyProtection="1">
      <alignment horizontal="center" vertical="center"/>
      <protection hidden="1"/>
    </xf>
    <xf numFmtId="1" fontId="4" fillId="0" borderId="285" xfId="0" applyNumberFormat="1" applyFont="1" applyBorder="1" applyAlignment="1" applyProtection="1">
      <alignment horizontal="center" vertical="center"/>
      <protection hidden="1"/>
    </xf>
    <xf numFmtId="1" fontId="4" fillId="0" borderId="284" xfId="0" applyNumberFormat="1" applyFont="1" applyBorder="1" applyAlignment="1" applyProtection="1">
      <alignment horizontal="center" vertical="center" wrapText="1"/>
      <protection hidden="1"/>
    </xf>
    <xf numFmtId="1" fontId="4" fillId="0" borderId="285" xfId="0" applyNumberFormat="1" applyFont="1" applyBorder="1" applyAlignment="1" applyProtection="1">
      <alignment horizontal="center" vertical="center" wrapText="1"/>
      <protection hidden="1"/>
    </xf>
    <xf numFmtId="1" fontId="4" fillId="0" borderId="279" xfId="0" applyNumberFormat="1" applyFont="1" applyBorder="1" applyAlignment="1">
      <alignment horizontal="left" vertical="center" wrapText="1"/>
    </xf>
    <xf numFmtId="1" fontId="4" fillId="0" borderId="286" xfId="0" applyNumberFormat="1" applyFont="1" applyBorder="1" applyAlignment="1" applyProtection="1">
      <alignment horizontal="center" vertical="center" wrapText="1"/>
      <protection hidden="1"/>
    </xf>
    <xf numFmtId="1" fontId="4" fillId="0" borderId="310" xfId="0" applyNumberFormat="1" applyFont="1" applyBorder="1" applyAlignment="1">
      <alignment horizontal="center" vertical="center" wrapText="1"/>
    </xf>
    <xf numFmtId="1" fontId="4" fillId="0" borderId="306" xfId="0" applyNumberFormat="1" applyFont="1" applyBorder="1" applyAlignment="1">
      <alignment horizontal="center" vertical="center" wrapText="1"/>
    </xf>
    <xf numFmtId="1" fontId="4" fillId="0" borderId="306" xfId="0" applyNumberFormat="1" applyFont="1" applyBorder="1" applyAlignment="1">
      <alignment horizontal="center" vertical="center"/>
    </xf>
    <xf numFmtId="1" fontId="4" fillId="0" borderId="311" xfId="0" applyNumberFormat="1" applyFont="1" applyBorder="1" applyAlignment="1">
      <alignment horizontal="center" vertical="center" wrapText="1"/>
    </xf>
    <xf numFmtId="1" fontId="4" fillId="0" borderId="309" xfId="0" applyNumberFormat="1" applyFont="1" applyBorder="1" applyAlignment="1">
      <alignment horizontal="center" vertical="center" wrapText="1"/>
    </xf>
    <xf numFmtId="1" fontId="4" fillId="0" borderId="306" xfId="0" applyNumberFormat="1" applyFont="1" applyBorder="1" applyAlignment="1">
      <alignment horizontal="left" vertical="center" wrapText="1"/>
    </xf>
    <xf numFmtId="1" fontId="4" fillId="0" borderId="311" xfId="0" applyNumberFormat="1" applyFont="1" applyBorder="1" applyAlignment="1">
      <alignment horizontal="left" vertical="center" wrapText="1"/>
    </xf>
    <xf numFmtId="1" fontId="4" fillId="0" borderId="308" xfId="0" applyNumberFormat="1" applyFont="1" applyBorder="1" applyAlignment="1">
      <alignment horizontal="right" wrapText="1"/>
    </xf>
    <xf numFmtId="1" fontId="4" fillId="0" borderId="309" xfId="0" applyNumberFormat="1" applyFont="1" applyBorder="1" applyAlignment="1">
      <alignment horizontal="right"/>
    </xf>
    <xf numFmtId="1" fontId="4" fillId="4" borderId="310" xfId="0" applyNumberFormat="1" applyFont="1" applyFill="1" applyBorder="1" applyProtection="1">
      <protection locked="0"/>
    </xf>
    <xf numFmtId="1" fontId="4" fillId="4" borderId="311" xfId="0" applyNumberFormat="1" applyFont="1" applyFill="1" applyBorder="1" applyProtection="1">
      <protection locked="0"/>
    </xf>
    <xf numFmtId="1" fontId="4" fillId="0" borderId="306" xfId="0" applyNumberFormat="1" applyFont="1" applyBorder="1" applyAlignment="1">
      <alignment horizontal="left" vertical="center" wrapText="1"/>
    </xf>
    <xf numFmtId="1" fontId="4" fillId="0" borderId="306" xfId="0" applyNumberFormat="1" applyFont="1" applyBorder="1" applyAlignment="1">
      <alignment horizontal="right" vertical="center" wrapText="1"/>
    </xf>
    <xf numFmtId="1" fontId="4" fillId="0" borderId="308" xfId="0" applyNumberFormat="1" applyFont="1" applyBorder="1"/>
    <xf numFmtId="1" fontId="4" fillId="4" borderId="307" xfId="0" applyNumberFormat="1" applyFont="1" applyFill="1" applyBorder="1" applyProtection="1">
      <protection locked="0"/>
    </xf>
    <xf numFmtId="1" fontId="4" fillId="4" borderId="308" xfId="0" applyNumberFormat="1" applyFont="1" applyFill="1" applyBorder="1" applyProtection="1">
      <protection locked="0"/>
    </xf>
    <xf numFmtId="1" fontId="6" fillId="2" borderId="309" xfId="0" applyNumberFormat="1" applyFont="1" applyFill="1" applyBorder="1" applyAlignment="1" applyProtection="1">
      <alignment horizontal="left"/>
      <protection hidden="1"/>
    </xf>
    <xf numFmtId="1" fontId="6" fillId="2" borderId="309" xfId="0" applyNumberFormat="1" applyFont="1" applyFill="1" applyBorder="1" applyAlignment="1">
      <alignment horizontal="left" wrapText="1"/>
    </xf>
    <xf numFmtId="1" fontId="6" fillId="2" borderId="309" xfId="0" applyNumberFormat="1" applyFont="1" applyFill="1" applyBorder="1" applyAlignment="1" applyProtection="1">
      <alignment horizontal="left" wrapText="1"/>
      <protection hidden="1"/>
    </xf>
    <xf numFmtId="1" fontId="6" fillId="2" borderId="309" xfId="0" applyNumberFormat="1" applyFont="1" applyFill="1" applyBorder="1" applyProtection="1">
      <protection hidden="1"/>
    </xf>
    <xf numFmtId="1" fontId="7" fillId="2" borderId="309" xfId="0" applyNumberFormat="1" applyFont="1" applyFill="1" applyBorder="1" applyProtection="1">
      <protection hidden="1"/>
    </xf>
    <xf numFmtId="1" fontId="6" fillId="2" borderId="309" xfId="0" applyNumberFormat="1" applyFont="1" applyFill="1" applyBorder="1" applyAlignment="1" applyProtection="1">
      <alignment wrapText="1"/>
      <protection hidden="1"/>
    </xf>
    <xf numFmtId="1" fontId="4" fillId="0" borderId="311" xfId="0" applyNumberFormat="1" applyFont="1" applyBorder="1" applyAlignment="1" applyProtection="1">
      <alignment horizontal="center" vertical="center" wrapText="1"/>
      <protection hidden="1"/>
    </xf>
    <xf numFmtId="1" fontId="4" fillId="0" borderId="309" xfId="0" applyNumberFormat="1" applyFont="1" applyBorder="1" applyAlignment="1" applyProtection="1">
      <alignment horizontal="center" vertical="center" wrapText="1"/>
      <protection hidden="1"/>
    </xf>
    <xf numFmtId="1" fontId="4" fillId="0" borderId="310" xfId="0" applyNumberFormat="1" applyFont="1" applyBorder="1" applyAlignment="1" applyProtection="1">
      <alignment horizontal="center" vertical="center" wrapText="1"/>
      <protection hidden="1"/>
    </xf>
    <xf numFmtId="1" fontId="4" fillId="0" borderId="311" xfId="0" applyNumberFormat="1" applyFont="1" applyBorder="1" applyAlignment="1" applyProtection="1">
      <alignment horizontal="center" vertical="center"/>
      <protection hidden="1"/>
    </xf>
    <xf numFmtId="1" fontId="4" fillId="0" borderId="310" xfId="0" applyNumberFormat="1" applyFont="1" applyBorder="1" applyAlignment="1" applyProtection="1">
      <alignment horizontal="center" vertical="center"/>
      <protection hidden="1"/>
    </xf>
    <xf numFmtId="1" fontId="4" fillId="0" borderId="310" xfId="0" applyNumberFormat="1" applyFont="1" applyBorder="1" applyAlignment="1" applyProtection="1">
      <alignment horizontal="center" vertical="center" wrapText="1"/>
      <protection hidden="1"/>
    </xf>
    <xf numFmtId="1" fontId="4" fillId="0" borderId="306" xfId="0" applyNumberFormat="1" applyFont="1" applyBorder="1" applyAlignment="1" applyProtection="1">
      <alignment horizontal="left" vertical="center" wrapText="1"/>
      <protection hidden="1"/>
    </xf>
    <xf numFmtId="1" fontId="4" fillId="0" borderId="310" xfId="0" applyNumberFormat="1" applyFont="1" applyBorder="1" applyAlignment="1">
      <alignment horizontal="right"/>
    </xf>
    <xf numFmtId="1" fontId="4" fillId="4" borderId="309" xfId="0" applyNumberFormat="1" applyFont="1" applyFill="1" applyBorder="1" applyProtection="1">
      <protection locked="0"/>
    </xf>
    <xf numFmtId="1" fontId="4" fillId="4" borderId="310" xfId="0" applyNumberFormat="1" applyFont="1" applyFill="1" applyBorder="1" applyAlignment="1" applyProtection="1">
      <alignment wrapText="1"/>
      <protection locked="0"/>
    </xf>
    <xf numFmtId="1" fontId="4" fillId="0" borderId="306" xfId="0" applyNumberFormat="1" applyFont="1" applyBorder="1" applyAlignment="1" applyProtection="1">
      <alignment horizontal="left" vertical="center" wrapText="1"/>
      <protection hidden="1"/>
    </xf>
    <xf numFmtId="1" fontId="6" fillId="0" borderId="309" xfId="0" applyNumberFormat="1" applyFont="1" applyBorder="1" applyAlignment="1" applyProtection="1">
      <alignment horizontal="left" wrapText="1"/>
      <protection hidden="1"/>
    </xf>
    <xf numFmtId="1" fontId="4" fillId="0" borderId="306" xfId="0" applyNumberFormat="1" applyFont="1" applyBorder="1" applyAlignment="1" applyProtection="1">
      <alignment horizontal="center" vertical="center" wrapText="1"/>
      <protection hidden="1"/>
    </xf>
    <xf numFmtId="1" fontId="6" fillId="0" borderId="312" xfId="0" applyNumberFormat="1" applyFont="1" applyBorder="1" applyAlignment="1">
      <alignment horizontal="left"/>
    </xf>
    <xf numFmtId="1" fontId="7" fillId="2" borderId="313" xfId="0" applyNumberFormat="1" applyFont="1" applyFill="1" applyBorder="1" applyProtection="1">
      <protection hidden="1"/>
    </xf>
    <xf numFmtId="1" fontId="7" fillId="0" borderId="313" xfId="0" applyNumberFormat="1" applyFont="1" applyBorder="1"/>
    <xf numFmtId="1" fontId="4" fillId="4" borderId="310" xfId="0" applyNumberFormat="1" applyFont="1" applyFill="1" applyBorder="1" applyAlignment="1" applyProtection="1">
      <alignment horizontal="right"/>
      <protection locked="0"/>
    </xf>
    <xf numFmtId="1" fontId="4" fillId="4" borderId="309" xfId="0" applyNumberFormat="1" applyFont="1" applyFill="1" applyBorder="1" applyAlignment="1" applyProtection="1">
      <alignment horizontal="right"/>
      <protection locked="0"/>
    </xf>
    <xf numFmtId="1" fontId="4" fillId="3" borderId="314" xfId="0" applyNumberFormat="1" applyFont="1" applyFill="1" applyBorder="1" applyAlignment="1">
      <alignment horizontal="center" vertical="center" wrapText="1"/>
    </xf>
    <xf numFmtId="1" fontId="6" fillId="0" borderId="315" xfId="0" applyNumberFormat="1" applyFont="1" applyBorder="1" applyAlignment="1">
      <alignment horizontal="left"/>
    </xf>
    <xf numFmtId="1" fontId="7" fillId="2" borderId="316" xfId="0" applyNumberFormat="1" applyFont="1" applyFill="1" applyBorder="1" applyProtection="1">
      <protection hidden="1"/>
    </xf>
    <xf numFmtId="1" fontId="4" fillId="0" borderId="317" xfId="0" applyNumberFormat="1" applyFont="1" applyBorder="1" applyAlignment="1">
      <alignment horizontal="center" vertical="center"/>
    </xf>
    <xf numFmtId="1" fontId="4" fillId="0" borderId="317" xfId="0" applyNumberFormat="1" applyFont="1" applyBorder="1" applyAlignment="1">
      <alignment horizontal="right" wrapText="1"/>
    </xf>
    <xf numFmtId="1" fontId="4" fillId="0" borderId="318" xfId="0" applyNumberFormat="1" applyFont="1" applyBorder="1" applyAlignment="1">
      <alignment horizontal="right" wrapText="1"/>
    </xf>
    <xf numFmtId="1" fontId="4" fillId="0" borderId="319" xfId="0" applyNumberFormat="1" applyFont="1" applyBorder="1" applyAlignment="1">
      <alignment horizontal="right"/>
    </xf>
    <xf numFmtId="1" fontId="4" fillId="4" borderId="320" xfId="0" applyNumberFormat="1" applyFont="1" applyFill="1" applyBorder="1" applyAlignment="1" applyProtection="1">
      <alignment horizontal="right"/>
      <protection locked="0"/>
    </xf>
    <xf numFmtId="1" fontId="4" fillId="4" borderId="319" xfId="0" applyNumberFormat="1" applyFont="1" applyFill="1" applyBorder="1" applyAlignment="1" applyProtection="1">
      <alignment horizontal="right"/>
      <protection locked="0"/>
    </xf>
    <xf numFmtId="1" fontId="6" fillId="0" borderId="321" xfId="0" applyNumberFormat="1" applyFont="1" applyBorder="1" applyAlignment="1">
      <alignment horizontal="left"/>
    </xf>
    <xf numFmtId="1" fontId="9" fillId="0" borderId="322" xfId="0" applyNumberFormat="1" applyFont="1" applyBorder="1" applyAlignment="1">
      <alignment horizontal="center" vertical="center" wrapText="1"/>
    </xf>
    <xf numFmtId="1" fontId="9" fillId="2" borderId="322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323" xfId="0" applyNumberFormat="1" applyFont="1" applyBorder="1" applyAlignment="1">
      <alignment horizontal="center" vertical="center" wrapText="1"/>
    </xf>
    <xf numFmtId="1" fontId="4" fillId="0" borderId="324" xfId="0" applyNumberFormat="1" applyFont="1" applyBorder="1" applyAlignment="1">
      <alignment horizontal="center" vertical="center" wrapText="1"/>
    </xf>
    <xf numFmtId="1" fontId="4" fillId="0" borderId="322" xfId="0" applyNumberFormat="1" applyFont="1" applyBorder="1" applyAlignment="1">
      <alignment horizontal="center" vertical="center" wrapText="1"/>
    </xf>
    <xf numFmtId="1" fontId="4" fillId="0" borderId="317" xfId="0" applyNumberFormat="1" applyFont="1" applyBorder="1" applyAlignment="1">
      <alignment horizontal="center" vertical="center" wrapText="1"/>
    </xf>
    <xf numFmtId="0" fontId="4" fillId="3" borderId="317" xfId="0" applyFont="1" applyFill="1" applyBorder="1" applyAlignment="1">
      <alignment horizontal="left" vertical="center" wrapText="1"/>
    </xf>
    <xf numFmtId="1" fontId="6" fillId="0" borderId="322" xfId="0" applyNumberFormat="1" applyFont="1" applyBorder="1"/>
    <xf numFmtId="1" fontId="7" fillId="0" borderId="322" xfId="0" applyNumberFormat="1" applyFont="1" applyBorder="1"/>
    <xf numFmtId="1" fontId="4" fillId="0" borderId="322" xfId="0" applyNumberFormat="1" applyFont="1" applyBorder="1" applyAlignment="1">
      <alignment horizontal="center" vertical="center"/>
    </xf>
    <xf numFmtId="1" fontId="4" fillId="0" borderId="324" xfId="0" applyNumberFormat="1" applyFont="1" applyBorder="1" applyAlignment="1">
      <alignment horizontal="center" vertical="center"/>
    </xf>
    <xf numFmtId="1" fontId="4" fillId="0" borderId="325" xfId="0" applyNumberFormat="1" applyFont="1" applyBorder="1" applyAlignment="1">
      <alignment horizontal="center" vertical="center" wrapText="1"/>
    </xf>
    <xf numFmtId="1" fontId="4" fillId="0" borderId="324" xfId="0" applyNumberFormat="1" applyFont="1" applyBorder="1"/>
    <xf numFmtId="1" fontId="6" fillId="2" borderId="322" xfId="0" applyNumberFormat="1" applyFont="1" applyFill="1" applyBorder="1"/>
    <xf numFmtId="1" fontId="12" fillId="0" borderId="322" xfId="0" applyNumberFormat="1" applyFont="1" applyBorder="1" applyAlignment="1">
      <alignment horizontal="left"/>
    </xf>
    <xf numFmtId="1" fontId="14" fillId="0" borderId="324" xfId="0" applyNumberFormat="1" applyFont="1" applyBorder="1" applyAlignment="1">
      <alignment horizontal="center" vertical="center" wrapText="1"/>
    </xf>
    <xf numFmtId="1" fontId="14" fillId="0" borderId="322" xfId="0" applyNumberFormat="1" applyFont="1" applyBorder="1" applyAlignment="1">
      <alignment horizontal="center" vertical="center" wrapText="1"/>
    </xf>
    <xf numFmtId="1" fontId="14" fillId="0" borderId="323" xfId="0" applyNumberFormat="1" applyFont="1" applyBorder="1" applyAlignment="1">
      <alignment horizontal="center" vertical="center" wrapText="1"/>
    </xf>
    <xf numFmtId="1" fontId="14" fillId="0" borderId="317" xfId="0" applyNumberFormat="1" applyFont="1" applyBorder="1" applyAlignment="1">
      <alignment horizontal="center" vertical="center"/>
    </xf>
    <xf numFmtId="1" fontId="14" fillId="0" borderId="317" xfId="0" applyNumberFormat="1" applyFont="1" applyBorder="1" applyAlignment="1">
      <alignment horizontal="center" vertical="center" wrapText="1"/>
    </xf>
    <xf numFmtId="1" fontId="14" fillId="0" borderId="325" xfId="0" applyNumberFormat="1" applyFont="1" applyBorder="1" applyAlignment="1">
      <alignment horizontal="center" vertical="center" wrapText="1"/>
    </xf>
    <xf numFmtId="1" fontId="14" fillId="0" borderId="317" xfId="0" applyNumberFormat="1" applyFont="1" applyBorder="1" applyAlignment="1">
      <alignment vertical="center" wrapText="1"/>
    </xf>
    <xf numFmtId="1" fontId="15" fillId="0" borderId="322" xfId="0" applyNumberFormat="1" applyFont="1" applyBorder="1" applyAlignment="1" applyProtection="1">
      <alignment horizontal="left"/>
      <protection hidden="1"/>
    </xf>
    <xf numFmtId="1" fontId="14" fillId="0" borderId="320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Correcciones%20ENE-FEB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Correcciones%20ENE-FEB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RECTIFICACI&#211;N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REM%20MENSUAL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4/REM%20MENSUAL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F12" sqref="F12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",[1]NOMBRE!B2," - ","( ",[1]NOMBRE!C2,[1]NOMBRE!D2,[1]NOMBRE!E2,[1]NOMBRE!F2,[1]NOMBRE!G2," )")</f>
        <v>COMUNA:  - (  )</v>
      </c>
    </row>
    <row r="3" spans="1:122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122" x14ac:dyDescent="0.25">
      <c r="A4" s="1" t="str">
        <f>CONCATENATE("MES: ",[1]NOMBRE!B6," - ","( ",[1]NOMBRE!C6,[1]NOMBRE!D6," )")</f>
        <v>MES:  - (  )</v>
      </c>
    </row>
    <row r="5" spans="1:122" x14ac:dyDescent="0.25">
      <c r="A5" s="1" t="str">
        <f>CONCATENATE("AÑO: ",[1]NOMBRE!B7)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203"/>
      <c r="D10" s="1204"/>
      <c r="E10" s="1150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34" t="s">
        <v>31</v>
      </c>
      <c r="AU10" s="1235" t="s">
        <v>32</v>
      </c>
    </row>
    <row r="11" spans="1:122" ht="22.5" customHeight="1" x14ac:dyDescent="0.25">
      <c r="A11" s="1175"/>
      <c r="B11" s="1175"/>
      <c r="C11" s="13" t="s">
        <v>33</v>
      </c>
      <c r="D11" s="14" t="s">
        <v>34</v>
      </c>
      <c r="E11" s="15" t="s">
        <v>35</v>
      </c>
      <c r="F11" s="16" t="s">
        <v>34</v>
      </c>
      <c r="G11" s="15" t="s">
        <v>35</v>
      </c>
      <c r="H11" s="16" t="s">
        <v>34</v>
      </c>
      <c r="I11" s="15" t="s">
        <v>35</v>
      </c>
      <c r="J11" s="16" t="s">
        <v>34</v>
      </c>
      <c r="K11" s="15" t="s">
        <v>35</v>
      </c>
      <c r="L11" s="16" t="s">
        <v>34</v>
      </c>
      <c r="M11" s="15" t="s">
        <v>35</v>
      </c>
      <c r="N11" s="16" t="s">
        <v>34</v>
      </c>
      <c r="O11" s="15" t="s">
        <v>35</v>
      </c>
      <c r="P11" s="16" t="s">
        <v>34</v>
      </c>
      <c r="Q11" s="15" t="s">
        <v>35</v>
      </c>
      <c r="R11" s="16" t="s">
        <v>34</v>
      </c>
      <c r="S11" s="15" t="s">
        <v>35</v>
      </c>
      <c r="T11" s="16" t="s">
        <v>34</v>
      </c>
      <c r="U11" s="15" t="s">
        <v>35</v>
      </c>
      <c r="V11" s="16" t="s">
        <v>34</v>
      </c>
      <c r="W11" s="15" t="s">
        <v>35</v>
      </c>
      <c r="X11" s="16" t="s">
        <v>34</v>
      </c>
      <c r="Y11" s="15" t="s">
        <v>35</v>
      </c>
      <c r="Z11" s="16" t="s">
        <v>34</v>
      </c>
      <c r="AA11" s="15" t="s">
        <v>35</v>
      </c>
      <c r="AB11" s="16" t="s">
        <v>34</v>
      </c>
      <c r="AC11" s="15" t="s">
        <v>35</v>
      </c>
      <c r="AD11" s="16" t="s">
        <v>34</v>
      </c>
      <c r="AE11" s="15" t="s">
        <v>35</v>
      </c>
      <c r="AF11" s="16" t="s">
        <v>34</v>
      </c>
      <c r="AG11" s="15" t="s">
        <v>35</v>
      </c>
      <c r="AH11" s="16" t="s">
        <v>34</v>
      </c>
      <c r="AI11" s="15" t="s">
        <v>35</v>
      </c>
      <c r="AJ11" s="16" t="s">
        <v>34</v>
      </c>
      <c r="AK11" s="15" t="s">
        <v>35</v>
      </c>
      <c r="AL11" s="16" t="s">
        <v>34</v>
      </c>
      <c r="AM11" s="17" t="s">
        <v>35</v>
      </c>
      <c r="AN11" s="1150"/>
      <c r="AO11" s="1150"/>
      <c r="AP11" s="1150"/>
      <c r="AQ11" s="1150"/>
      <c r="AR11" s="1150"/>
      <c r="AS11" s="1150"/>
      <c r="AT11" s="1234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>
        <f>SUM(ENERO:DICIEMBRE!F12)</f>
        <v>0</v>
      </c>
      <c r="G12" s="22">
        <f>SUM(ENERO:DICIEMBRE!G12)</f>
        <v>0</v>
      </c>
      <c r="H12" s="22">
        <f>SUM(ENERO:DICIEMBRE!H12)</f>
        <v>0</v>
      </c>
      <c r="I12" s="22">
        <f>SUM(ENERO:DICIEMBRE!I12)</f>
        <v>0</v>
      </c>
      <c r="J12" s="22">
        <f>SUM(ENERO:DICIEMBRE!J12)</f>
        <v>0</v>
      </c>
      <c r="K12" s="22">
        <f>SUM(ENERO:DICIEMBRE!K12)</f>
        <v>0</v>
      </c>
      <c r="L12" s="22">
        <f>SUM(ENERO:DICIEMBRE!L12)</f>
        <v>0</v>
      </c>
      <c r="M12" s="22">
        <f>SUM(ENERO:DICIEMBRE!M12)</f>
        <v>0</v>
      </c>
      <c r="N12" s="22">
        <f>SUM(ENERO:DICIEMBRE!N12)</f>
        <v>0</v>
      </c>
      <c r="O12" s="22">
        <f>SUM(ENERO:DICIEMBRE!O12)</f>
        <v>0</v>
      </c>
      <c r="P12" s="22">
        <f>SUM(ENERO:DICIEMBRE!P12)</f>
        <v>0</v>
      </c>
      <c r="Q12" s="22">
        <f>SUM(ENERO:DICIEMBRE!Q12)</f>
        <v>0</v>
      </c>
      <c r="R12" s="22">
        <f>SUM(ENERO:DICIEMBRE!R12)</f>
        <v>0</v>
      </c>
      <c r="S12" s="22">
        <f>SUM(ENERO:DICIEMBRE!S12)</f>
        <v>0</v>
      </c>
      <c r="T12" s="22">
        <f>SUM(ENERO:DICIEMBRE!T12)</f>
        <v>0</v>
      </c>
      <c r="U12" s="22">
        <f>SUM(ENERO:DICIEMBRE!U12)</f>
        <v>0</v>
      </c>
      <c r="V12" s="22">
        <f>SUM(ENERO:DICIEMBRE!V12)</f>
        <v>0</v>
      </c>
      <c r="W12" s="22">
        <f>SUM(ENERO:DICIEMBRE!W12)</f>
        <v>0</v>
      </c>
      <c r="X12" s="22">
        <f>SUM(ENERO:DICIEMBRE!X12)</f>
        <v>0</v>
      </c>
      <c r="Y12" s="22">
        <f>SUM(ENERO:DICIEMBRE!Y12)</f>
        <v>0</v>
      </c>
      <c r="Z12" s="22">
        <f>SUM(ENERO:DICIEMBRE!Z12)</f>
        <v>0</v>
      </c>
      <c r="AA12" s="22">
        <f>SUM(ENERO:DICIEMBRE!AA12)</f>
        <v>0</v>
      </c>
      <c r="AB12" s="22">
        <f>SUM(ENERO:DICIEMBRE!AB12)</f>
        <v>0</v>
      </c>
      <c r="AC12" s="22">
        <f>SUM(ENERO:DICIEMBRE!AC12)</f>
        <v>0</v>
      </c>
      <c r="AD12" s="22">
        <f>SUM(ENERO:DICIEMBRE!AD12)</f>
        <v>0</v>
      </c>
      <c r="AE12" s="22">
        <f>SUM(ENERO:DICIEMBRE!AE12)</f>
        <v>0</v>
      </c>
      <c r="AF12" s="22">
        <f>SUM(ENERO:DICIEMBRE!AF12)</f>
        <v>0</v>
      </c>
      <c r="AG12" s="22">
        <f>SUM(ENERO:DICIEMBRE!AG12)</f>
        <v>0</v>
      </c>
      <c r="AH12" s="22">
        <f>SUM(ENERO:DICIEMBRE!AH12)</f>
        <v>0</v>
      </c>
      <c r="AI12" s="22">
        <f>SUM(ENERO:DICIEMBRE!AI12)</f>
        <v>0</v>
      </c>
      <c r="AJ12" s="22">
        <f>SUM(ENERO:DICIEMBRE!AJ12)</f>
        <v>0</v>
      </c>
      <c r="AK12" s="22">
        <f>SUM(ENERO:DICIEMBRE!AK12)</f>
        <v>0</v>
      </c>
      <c r="AL12" s="22">
        <f>SUM(ENERO:DICIEMBRE!AL12)</f>
        <v>0</v>
      </c>
      <c r="AM12" s="22">
        <f>SUM(ENERO:DICIEMBRE!AM12)</f>
        <v>0</v>
      </c>
      <c r="AN12" s="22">
        <f>SUM(ENERO:DICIEMBRE!AN12)</f>
        <v>0</v>
      </c>
      <c r="AO12" s="22">
        <f>SUM(ENERO:DICIEMBRE!AO12)</f>
        <v>0</v>
      </c>
      <c r="AP12" s="22">
        <f>SUM(ENERO:DICIEMBRE!AP12)</f>
        <v>0</v>
      </c>
      <c r="AQ12" s="22">
        <f>SUM(ENERO:DICIEMBRE!AQ12)</f>
        <v>0</v>
      </c>
      <c r="AR12" s="22">
        <f>SUM(ENERO:DICIEMBRE!AR12)</f>
        <v>0</v>
      </c>
      <c r="AS12" s="22">
        <f>SUM(ENERO:DICIEMBRE!AS12)</f>
        <v>0</v>
      </c>
      <c r="AT12" s="22">
        <f>SUM(ENERO:DICIEMBRE!AT12)</f>
        <v>0</v>
      </c>
      <c r="AU12" s="22">
        <f>SUM(ENERO:DICIEMBRE!AU12)</f>
        <v>0</v>
      </c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1100</v>
      </c>
      <c r="D13" s="31">
        <f t="shared" ref="D13:E26" si="1">SUM(F13+H13+J13+L13+N13+P13+R13+T13+V13+X13+Z13+AB13+AD13+AF13+AH13+AJ13+AL13)</f>
        <v>287</v>
      </c>
      <c r="E13" s="32">
        <f t="shared" si="1"/>
        <v>813</v>
      </c>
      <c r="F13" s="22">
        <f>SUM(ENERO:DICIEMBRE!F13)</f>
        <v>0</v>
      </c>
      <c r="G13" s="22">
        <f>SUM(ENERO:DICIEMBRE!G13)</f>
        <v>0</v>
      </c>
      <c r="H13" s="22">
        <f>SUM(ENERO:DICIEMBRE!H13)</f>
        <v>5</v>
      </c>
      <c r="I13" s="22">
        <f>SUM(ENERO:DICIEMBRE!I13)</f>
        <v>13</v>
      </c>
      <c r="J13" s="22">
        <f>SUM(ENERO:DICIEMBRE!J13)</f>
        <v>50</v>
      </c>
      <c r="K13" s="22">
        <f>SUM(ENERO:DICIEMBRE!K13)</f>
        <v>202</v>
      </c>
      <c r="L13" s="22">
        <f>SUM(ENERO:DICIEMBRE!L13)</f>
        <v>92</v>
      </c>
      <c r="M13" s="22">
        <f>SUM(ENERO:DICIEMBRE!M13)</f>
        <v>478</v>
      </c>
      <c r="N13" s="22">
        <f>SUM(ENERO:DICIEMBRE!N13)</f>
        <v>4</v>
      </c>
      <c r="O13" s="22">
        <f>SUM(ENERO:DICIEMBRE!O13)</f>
        <v>18</v>
      </c>
      <c r="P13" s="22">
        <f>SUM(ENERO:DICIEMBRE!P13)</f>
        <v>4</v>
      </c>
      <c r="Q13" s="22">
        <f>SUM(ENERO:DICIEMBRE!Q13)</f>
        <v>10</v>
      </c>
      <c r="R13" s="22">
        <f>SUM(ENERO:DICIEMBRE!R13)</f>
        <v>10</v>
      </c>
      <c r="S13" s="22">
        <f>SUM(ENERO:DICIEMBRE!S13)</f>
        <v>13</v>
      </c>
      <c r="T13" s="22">
        <f>SUM(ENERO:DICIEMBRE!T13)</f>
        <v>14</v>
      </c>
      <c r="U13" s="22">
        <f>SUM(ENERO:DICIEMBRE!U13)</f>
        <v>13</v>
      </c>
      <c r="V13" s="22">
        <f>SUM(ENERO:DICIEMBRE!V13)</f>
        <v>12</v>
      </c>
      <c r="W13" s="22">
        <f>SUM(ENERO:DICIEMBRE!W13)</f>
        <v>22</v>
      </c>
      <c r="X13" s="22">
        <f>SUM(ENERO:DICIEMBRE!X13)</f>
        <v>14</v>
      </c>
      <c r="Y13" s="22">
        <f>SUM(ENERO:DICIEMBRE!Y13)</f>
        <v>10</v>
      </c>
      <c r="Z13" s="22">
        <f>SUM(ENERO:DICIEMBRE!Z13)</f>
        <v>2</v>
      </c>
      <c r="AA13" s="22">
        <f>SUM(ENERO:DICIEMBRE!AA13)</f>
        <v>8</v>
      </c>
      <c r="AB13" s="22">
        <f>SUM(ENERO:DICIEMBRE!AB13)</f>
        <v>10</v>
      </c>
      <c r="AC13" s="22">
        <f>SUM(ENERO:DICIEMBRE!AC13)</f>
        <v>9</v>
      </c>
      <c r="AD13" s="22">
        <f>SUM(ENERO:DICIEMBRE!AD13)</f>
        <v>23</v>
      </c>
      <c r="AE13" s="22">
        <f>SUM(ENERO:DICIEMBRE!AE13)</f>
        <v>7</v>
      </c>
      <c r="AF13" s="22">
        <f>SUM(ENERO:DICIEMBRE!AF13)</f>
        <v>37</v>
      </c>
      <c r="AG13" s="22">
        <f>SUM(ENERO:DICIEMBRE!AG13)</f>
        <v>2</v>
      </c>
      <c r="AH13" s="22">
        <f>SUM(ENERO:DICIEMBRE!AH13)</f>
        <v>4</v>
      </c>
      <c r="AI13" s="22">
        <f>SUM(ENERO:DICIEMBRE!AI13)</f>
        <v>6</v>
      </c>
      <c r="AJ13" s="22">
        <f>SUM(ENERO:DICIEMBRE!AJ13)</f>
        <v>6</v>
      </c>
      <c r="AK13" s="22">
        <f>SUM(ENERO:DICIEMBRE!AK13)</f>
        <v>0</v>
      </c>
      <c r="AL13" s="22">
        <f>SUM(ENERO:DICIEMBRE!AL13)</f>
        <v>0</v>
      </c>
      <c r="AM13" s="22">
        <f>SUM(ENERO:DICIEMBRE!AM13)</f>
        <v>2</v>
      </c>
      <c r="AN13" s="22">
        <f>SUM(ENERO:DICIEMBRE!AN13)</f>
        <v>1100</v>
      </c>
      <c r="AO13" s="22">
        <f>SUM(ENERO:DICIEMBRE!AO13)</f>
        <v>19</v>
      </c>
      <c r="AP13" s="22">
        <f>SUM(ENERO:DICIEMBRE!AP13)</f>
        <v>190</v>
      </c>
      <c r="AQ13" s="22">
        <f>SUM(ENERO:DICIEMBRE!AQ13)</f>
        <v>24</v>
      </c>
      <c r="AR13" s="22">
        <f>SUM(ENERO:DICIEMBRE!AR13)</f>
        <v>0</v>
      </c>
      <c r="AS13" s="22">
        <f>SUM(ENERO:DICIEMBRE!AS13)</f>
        <v>0</v>
      </c>
      <c r="AT13" s="22">
        <f>SUM(ENERO:DICIEMBRE!AT13)</f>
        <v>0</v>
      </c>
      <c r="AU13" s="22">
        <f>SUM(ENERO:DICIEMBRE!AU13)</f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2668</v>
      </c>
      <c r="D14" s="31">
        <f t="shared" si="1"/>
        <v>1279</v>
      </c>
      <c r="E14" s="32">
        <f t="shared" si="1"/>
        <v>1389</v>
      </c>
      <c r="F14" s="22">
        <f>SUM(ENERO:DICIEMBRE!F14)</f>
        <v>0</v>
      </c>
      <c r="G14" s="22">
        <f>SUM(ENERO:DICIEMBRE!G14)</f>
        <v>0</v>
      </c>
      <c r="H14" s="22">
        <f>SUM(ENERO:DICIEMBRE!H14)</f>
        <v>0</v>
      </c>
      <c r="I14" s="22">
        <f>SUM(ENERO:DICIEMBRE!I14)</f>
        <v>0</v>
      </c>
      <c r="J14" s="22">
        <f>SUM(ENERO:DICIEMBRE!J14)</f>
        <v>0</v>
      </c>
      <c r="K14" s="22">
        <f>SUM(ENERO:DICIEMBRE!K14)</f>
        <v>0</v>
      </c>
      <c r="L14" s="22">
        <f>SUM(ENERO:DICIEMBRE!L14)</f>
        <v>27</v>
      </c>
      <c r="M14" s="22">
        <f>SUM(ENERO:DICIEMBRE!M14)</f>
        <v>37</v>
      </c>
      <c r="N14" s="22">
        <f>SUM(ENERO:DICIEMBRE!N14)</f>
        <v>59</v>
      </c>
      <c r="O14" s="22">
        <f>SUM(ENERO:DICIEMBRE!O14)</f>
        <v>36</v>
      </c>
      <c r="P14" s="22">
        <f>SUM(ENERO:DICIEMBRE!P14)</f>
        <v>42</v>
      </c>
      <c r="Q14" s="22">
        <f>SUM(ENERO:DICIEMBRE!Q14)</f>
        <v>31</v>
      </c>
      <c r="R14" s="22">
        <f>SUM(ENERO:DICIEMBRE!R14)</f>
        <v>122</v>
      </c>
      <c r="S14" s="22">
        <f>SUM(ENERO:DICIEMBRE!S14)</f>
        <v>92</v>
      </c>
      <c r="T14" s="22">
        <f>SUM(ENERO:DICIEMBRE!T14)</f>
        <v>254</v>
      </c>
      <c r="U14" s="22">
        <f>SUM(ENERO:DICIEMBRE!U14)</f>
        <v>105</v>
      </c>
      <c r="V14" s="22">
        <f>SUM(ENERO:DICIEMBRE!V14)</f>
        <v>162</v>
      </c>
      <c r="W14" s="22">
        <f>SUM(ENERO:DICIEMBRE!W14)</f>
        <v>105</v>
      </c>
      <c r="X14" s="22">
        <f>SUM(ENERO:DICIEMBRE!X14)</f>
        <v>99</v>
      </c>
      <c r="Y14" s="22">
        <f>SUM(ENERO:DICIEMBRE!Y14)</f>
        <v>99</v>
      </c>
      <c r="Z14" s="22">
        <f>SUM(ENERO:DICIEMBRE!Z14)</f>
        <v>124</v>
      </c>
      <c r="AA14" s="22">
        <f>SUM(ENERO:DICIEMBRE!AA14)</f>
        <v>192</v>
      </c>
      <c r="AB14" s="22">
        <f>SUM(ENERO:DICIEMBRE!AB14)</f>
        <v>99</v>
      </c>
      <c r="AC14" s="22">
        <f>SUM(ENERO:DICIEMBRE!AC14)</f>
        <v>225</v>
      </c>
      <c r="AD14" s="22">
        <f>SUM(ENERO:DICIEMBRE!AD14)</f>
        <v>111</v>
      </c>
      <c r="AE14" s="22">
        <f>SUM(ENERO:DICIEMBRE!AE14)</f>
        <v>219</v>
      </c>
      <c r="AF14" s="22">
        <f>SUM(ENERO:DICIEMBRE!AF14)</f>
        <v>113</v>
      </c>
      <c r="AG14" s="22">
        <f>SUM(ENERO:DICIEMBRE!AG14)</f>
        <v>129</v>
      </c>
      <c r="AH14" s="22">
        <f>SUM(ENERO:DICIEMBRE!AH14)</f>
        <v>36</v>
      </c>
      <c r="AI14" s="22">
        <f>SUM(ENERO:DICIEMBRE!AI14)</f>
        <v>92</v>
      </c>
      <c r="AJ14" s="22">
        <f>SUM(ENERO:DICIEMBRE!AJ14)</f>
        <v>30</v>
      </c>
      <c r="AK14" s="22">
        <f>SUM(ENERO:DICIEMBRE!AK14)</f>
        <v>1</v>
      </c>
      <c r="AL14" s="22">
        <f>SUM(ENERO:DICIEMBRE!AL14)</f>
        <v>1</v>
      </c>
      <c r="AM14" s="22">
        <f>SUM(ENERO:DICIEMBRE!AM14)</f>
        <v>26</v>
      </c>
      <c r="AN14" s="22">
        <f>SUM(ENERO:DICIEMBRE!AN14)</f>
        <v>2668</v>
      </c>
      <c r="AO14" s="22">
        <f>SUM(ENERO:DICIEMBRE!AO14)</f>
        <v>0</v>
      </c>
      <c r="AP14" s="22">
        <f>SUM(ENERO:DICIEMBRE!AP14)</f>
        <v>0</v>
      </c>
      <c r="AQ14" s="22">
        <f>SUM(ENERO:DICIEMBRE!AQ14)</f>
        <v>7</v>
      </c>
      <c r="AR14" s="22">
        <f>SUM(ENERO:DICIEMBRE!AR14)</f>
        <v>2</v>
      </c>
      <c r="AS14" s="22">
        <f>SUM(ENERO:DICIEMBRE!AS14)</f>
        <v>0</v>
      </c>
      <c r="AT14" s="22">
        <f>SUM(ENERO:DICIEMBRE!AT14)</f>
        <v>0</v>
      </c>
      <c r="AU14" s="22">
        <f>SUM(ENERO:DICIEMBRE!AU14)</f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22">
        <f>SUM(ENERO:DICIEMBRE!F15)</f>
        <v>0</v>
      </c>
      <c r="G15" s="22">
        <f>SUM(ENERO:DICIEMBRE!G15)</f>
        <v>0</v>
      </c>
      <c r="H15" s="22">
        <f>SUM(ENERO:DICIEMBRE!H15)</f>
        <v>0</v>
      </c>
      <c r="I15" s="22">
        <f>SUM(ENERO:DICIEMBRE!I15)</f>
        <v>0</v>
      </c>
      <c r="J15" s="22">
        <f>SUM(ENERO:DICIEMBRE!J15)</f>
        <v>0</v>
      </c>
      <c r="K15" s="22">
        <f>SUM(ENERO:DICIEMBRE!K15)</f>
        <v>0</v>
      </c>
      <c r="L15" s="22">
        <f>SUM(ENERO:DICIEMBRE!L15)</f>
        <v>0</v>
      </c>
      <c r="M15" s="22">
        <f>SUM(ENERO:DICIEMBRE!M15)</f>
        <v>0</v>
      </c>
      <c r="N15" s="22">
        <f>SUM(ENERO:DICIEMBRE!N15)</f>
        <v>0</v>
      </c>
      <c r="O15" s="22">
        <f>SUM(ENERO:DICIEMBRE!O15)</f>
        <v>0</v>
      </c>
      <c r="P15" s="22">
        <f>SUM(ENERO:DICIEMBRE!P15)</f>
        <v>0</v>
      </c>
      <c r="Q15" s="22">
        <f>SUM(ENERO:DICIEMBRE!Q15)</f>
        <v>0</v>
      </c>
      <c r="R15" s="22">
        <f>SUM(ENERO:DICIEMBRE!R15)</f>
        <v>0</v>
      </c>
      <c r="S15" s="22">
        <f>SUM(ENERO:DICIEMBRE!S15)</f>
        <v>0</v>
      </c>
      <c r="T15" s="22">
        <f>SUM(ENERO:DICIEMBRE!T15)</f>
        <v>0</v>
      </c>
      <c r="U15" s="22">
        <f>SUM(ENERO:DICIEMBRE!U15)</f>
        <v>0</v>
      </c>
      <c r="V15" s="22">
        <f>SUM(ENERO:DICIEMBRE!V15)</f>
        <v>0</v>
      </c>
      <c r="W15" s="22">
        <f>SUM(ENERO:DICIEMBRE!W15)</f>
        <v>0</v>
      </c>
      <c r="X15" s="22">
        <f>SUM(ENERO:DICIEMBRE!X15)</f>
        <v>0</v>
      </c>
      <c r="Y15" s="22">
        <f>SUM(ENERO:DICIEMBRE!Y15)</f>
        <v>0</v>
      </c>
      <c r="Z15" s="22">
        <f>SUM(ENERO:DICIEMBRE!Z15)</f>
        <v>0</v>
      </c>
      <c r="AA15" s="22">
        <f>SUM(ENERO:DICIEMBRE!AA15)</f>
        <v>0</v>
      </c>
      <c r="AB15" s="22">
        <f>SUM(ENERO:DICIEMBRE!AB15)</f>
        <v>0</v>
      </c>
      <c r="AC15" s="22">
        <f>SUM(ENERO:DICIEMBRE!AC15)</f>
        <v>0</v>
      </c>
      <c r="AD15" s="22">
        <f>SUM(ENERO:DICIEMBRE!AD15)</f>
        <v>0</v>
      </c>
      <c r="AE15" s="22">
        <f>SUM(ENERO:DICIEMBRE!AE15)</f>
        <v>0</v>
      </c>
      <c r="AF15" s="22">
        <f>SUM(ENERO:DICIEMBRE!AF15)</f>
        <v>0</v>
      </c>
      <c r="AG15" s="22">
        <f>SUM(ENERO:DICIEMBRE!AG15)</f>
        <v>0</v>
      </c>
      <c r="AH15" s="22">
        <f>SUM(ENERO:DICIEMBRE!AH15)</f>
        <v>0</v>
      </c>
      <c r="AI15" s="22">
        <f>SUM(ENERO:DICIEMBRE!AI15)</f>
        <v>0</v>
      </c>
      <c r="AJ15" s="22">
        <f>SUM(ENERO:DICIEMBRE!AJ15)</f>
        <v>0</v>
      </c>
      <c r="AK15" s="22">
        <f>SUM(ENERO:DICIEMBRE!AK15)</f>
        <v>0</v>
      </c>
      <c r="AL15" s="22">
        <f>SUM(ENERO:DICIEMBRE!AL15)</f>
        <v>0</v>
      </c>
      <c r="AM15" s="22">
        <f>SUM(ENERO:DICIEMBRE!AM15)</f>
        <v>0</v>
      </c>
      <c r="AN15" s="22">
        <f>SUM(ENERO:DICIEMBRE!AN15)</f>
        <v>0</v>
      </c>
      <c r="AO15" s="22">
        <f>SUM(ENERO:DICIEMBRE!AO15)</f>
        <v>0</v>
      </c>
      <c r="AP15" s="22">
        <f>SUM(ENERO:DICIEMBRE!AP15)</f>
        <v>0</v>
      </c>
      <c r="AQ15" s="22">
        <f>SUM(ENERO:DICIEMBRE!AQ15)</f>
        <v>0</v>
      </c>
      <c r="AR15" s="22">
        <f>SUM(ENERO:DICIEMBRE!AR15)</f>
        <v>0</v>
      </c>
      <c r="AS15" s="22">
        <f>SUM(ENERO:DICIEMBRE!AS15)</f>
        <v>0</v>
      </c>
      <c r="AT15" s="22">
        <f>SUM(ENERO:DICIEMBRE!AT15)</f>
        <v>0</v>
      </c>
      <c r="AU15" s="22">
        <f>SUM(ENERO:DICIEMBRE!AU15)</f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1441</v>
      </c>
      <c r="D16" s="31">
        <f t="shared" si="1"/>
        <v>569</v>
      </c>
      <c r="E16" s="32">
        <f t="shared" si="1"/>
        <v>872</v>
      </c>
      <c r="F16" s="22">
        <f>SUM(ENERO:DICIEMBRE!F16)</f>
        <v>0</v>
      </c>
      <c r="G16" s="22">
        <f>SUM(ENERO:DICIEMBRE!G16)</f>
        <v>0</v>
      </c>
      <c r="H16" s="22">
        <f>SUM(ENERO:DICIEMBRE!H16)</f>
        <v>1</v>
      </c>
      <c r="I16" s="22">
        <f>SUM(ENERO:DICIEMBRE!I16)</f>
        <v>8</v>
      </c>
      <c r="J16" s="22">
        <f>SUM(ENERO:DICIEMBRE!J16)</f>
        <v>31</v>
      </c>
      <c r="K16" s="22">
        <f>SUM(ENERO:DICIEMBRE!K16)</f>
        <v>119</v>
      </c>
      <c r="L16" s="22">
        <f>SUM(ENERO:DICIEMBRE!L16)</f>
        <v>71</v>
      </c>
      <c r="M16" s="22">
        <f>SUM(ENERO:DICIEMBRE!M16)</f>
        <v>235</v>
      </c>
      <c r="N16" s="22">
        <f>SUM(ENERO:DICIEMBRE!N16)</f>
        <v>62</v>
      </c>
      <c r="O16" s="22">
        <f>SUM(ENERO:DICIEMBRE!O16)</f>
        <v>27</v>
      </c>
      <c r="P16" s="22">
        <f>SUM(ENERO:DICIEMBRE!P16)</f>
        <v>83</v>
      </c>
      <c r="Q16" s="22">
        <f>SUM(ENERO:DICIEMBRE!Q16)</f>
        <v>18</v>
      </c>
      <c r="R16" s="22">
        <f>SUM(ENERO:DICIEMBRE!R16)</f>
        <v>28</v>
      </c>
      <c r="S16" s="22">
        <f>SUM(ENERO:DICIEMBRE!S16)</f>
        <v>69</v>
      </c>
      <c r="T16" s="22">
        <f>SUM(ENERO:DICIEMBRE!T16)</f>
        <v>42</v>
      </c>
      <c r="U16" s="22">
        <f>SUM(ENERO:DICIEMBRE!U16)</f>
        <v>41</v>
      </c>
      <c r="V16" s="22">
        <f>SUM(ENERO:DICIEMBRE!V16)</f>
        <v>44</v>
      </c>
      <c r="W16" s="22">
        <f>SUM(ENERO:DICIEMBRE!W16)</f>
        <v>74</v>
      </c>
      <c r="X16" s="22">
        <f>SUM(ENERO:DICIEMBRE!X16)</f>
        <v>36</v>
      </c>
      <c r="Y16" s="22">
        <f>SUM(ENERO:DICIEMBRE!Y16)</f>
        <v>42</v>
      </c>
      <c r="Z16" s="22">
        <f>SUM(ENERO:DICIEMBRE!Z16)</f>
        <v>30</v>
      </c>
      <c r="AA16" s="22">
        <f>SUM(ENERO:DICIEMBRE!AA16)</f>
        <v>79</v>
      </c>
      <c r="AB16" s="22">
        <f>SUM(ENERO:DICIEMBRE!AB16)</f>
        <v>41</v>
      </c>
      <c r="AC16" s="22">
        <f>SUM(ENERO:DICIEMBRE!AC16)</f>
        <v>51</v>
      </c>
      <c r="AD16" s="22">
        <f>SUM(ENERO:DICIEMBRE!AD16)</f>
        <v>29</v>
      </c>
      <c r="AE16" s="22">
        <f>SUM(ENERO:DICIEMBRE!AE16)</f>
        <v>56</v>
      </c>
      <c r="AF16" s="22">
        <f>SUM(ENERO:DICIEMBRE!AF16)</f>
        <v>34</v>
      </c>
      <c r="AG16" s="22">
        <f>SUM(ENERO:DICIEMBRE!AG16)</f>
        <v>22</v>
      </c>
      <c r="AH16" s="22">
        <f>SUM(ENERO:DICIEMBRE!AH16)</f>
        <v>27</v>
      </c>
      <c r="AI16" s="22">
        <f>SUM(ENERO:DICIEMBRE!AI16)</f>
        <v>21</v>
      </c>
      <c r="AJ16" s="22">
        <f>SUM(ENERO:DICIEMBRE!AJ16)</f>
        <v>6</v>
      </c>
      <c r="AK16" s="22">
        <f>SUM(ENERO:DICIEMBRE!AK16)</f>
        <v>7</v>
      </c>
      <c r="AL16" s="22">
        <f>SUM(ENERO:DICIEMBRE!AL16)</f>
        <v>4</v>
      </c>
      <c r="AM16" s="22">
        <f>SUM(ENERO:DICIEMBRE!AM16)</f>
        <v>3</v>
      </c>
      <c r="AN16" s="22">
        <f>SUM(ENERO:DICIEMBRE!AN16)</f>
        <v>1441</v>
      </c>
      <c r="AO16" s="22">
        <f>SUM(ENERO:DICIEMBRE!AO16)</f>
        <v>1</v>
      </c>
      <c r="AP16" s="22">
        <f>SUM(ENERO:DICIEMBRE!AP16)</f>
        <v>84</v>
      </c>
      <c r="AQ16" s="22">
        <f>SUM(ENERO:DICIEMBRE!AQ16)</f>
        <v>9</v>
      </c>
      <c r="AR16" s="22">
        <f>SUM(ENERO:DICIEMBRE!AR16)</f>
        <v>1</v>
      </c>
      <c r="AS16" s="22">
        <f>SUM(ENERO:DICIEMBRE!AS16)</f>
        <v>0</v>
      </c>
      <c r="AT16" s="22">
        <f>SUM(ENERO:DICIEMBRE!AT16)</f>
        <v>0</v>
      </c>
      <c r="AU16" s="22">
        <f>SUM(ENERO:DICIEMBRE!AU16)</f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22">
        <f>SUM(ENERO:DICIEMBRE!F17)</f>
        <v>0</v>
      </c>
      <c r="G17" s="22">
        <f>SUM(ENERO:DICIEMBRE!G17)</f>
        <v>0</v>
      </c>
      <c r="H17" s="22">
        <f>SUM(ENERO:DICIEMBRE!H17)</f>
        <v>0</v>
      </c>
      <c r="I17" s="22">
        <f>SUM(ENERO:DICIEMBRE!I17)</f>
        <v>0</v>
      </c>
      <c r="J17" s="22">
        <f>SUM(ENERO:DICIEMBRE!J17)</f>
        <v>0</v>
      </c>
      <c r="K17" s="22">
        <f>SUM(ENERO:DICIEMBRE!K17)</f>
        <v>0</v>
      </c>
      <c r="L17" s="22">
        <f>SUM(ENERO:DICIEMBRE!L17)</f>
        <v>0</v>
      </c>
      <c r="M17" s="22">
        <f>SUM(ENERO:DICIEMBRE!M17)</f>
        <v>0</v>
      </c>
      <c r="N17" s="22">
        <f>SUM(ENERO:DICIEMBRE!N17)</f>
        <v>0</v>
      </c>
      <c r="O17" s="22">
        <f>SUM(ENERO:DICIEMBRE!O17)</f>
        <v>0</v>
      </c>
      <c r="P17" s="22">
        <f>SUM(ENERO:DICIEMBRE!P17)</f>
        <v>0</v>
      </c>
      <c r="Q17" s="22">
        <f>SUM(ENERO:DICIEMBRE!Q17)</f>
        <v>0</v>
      </c>
      <c r="R17" s="22">
        <f>SUM(ENERO:DICIEMBRE!R17)</f>
        <v>0</v>
      </c>
      <c r="S17" s="22">
        <f>SUM(ENERO:DICIEMBRE!S17)</f>
        <v>0</v>
      </c>
      <c r="T17" s="22">
        <f>SUM(ENERO:DICIEMBRE!T17)</f>
        <v>0</v>
      </c>
      <c r="U17" s="22">
        <f>SUM(ENERO:DICIEMBRE!U17)</f>
        <v>0</v>
      </c>
      <c r="V17" s="22">
        <f>SUM(ENERO:DICIEMBRE!V17)</f>
        <v>0</v>
      </c>
      <c r="W17" s="22">
        <f>SUM(ENERO:DICIEMBRE!W17)</f>
        <v>0</v>
      </c>
      <c r="X17" s="22">
        <f>SUM(ENERO:DICIEMBRE!X17)</f>
        <v>0</v>
      </c>
      <c r="Y17" s="22">
        <f>SUM(ENERO:DICIEMBRE!Y17)</f>
        <v>0</v>
      </c>
      <c r="Z17" s="22">
        <f>SUM(ENERO:DICIEMBRE!Z17)</f>
        <v>0</v>
      </c>
      <c r="AA17" s="22">
        <f>SUM(ENERO:DICIEMBRE!AA17)</f>
        <v>0</v>
      </c>
      <c r="AB17" s="22">
        <f>SUM(ENERO:DICIEMBRE!AB17)</f>
        <v>0</v>
      </c>
      <c r="AC17" s="22">
        <f>SUM(ENERO:DICIEMBRE!AC17)</f>
        <v>0</v>
      </c>
      <c r="AD17" s="22">
        <f>SUM(ENERO:DICIEMBRE!AD17)</f>
        <v>0</v>
      </c>
      <c r="AE17" s="22">
        <f>SUM(ENERO:DICIEMBRE!AE17)</f>
        <v>0</v>
      </c>
      <c r="AF17" s="22">
        <f>SUM(ENERO:DICIEMBRE!AF17)</f>
        <v>0</v>
      </c>
      <c r="AG17" s="22">
        <f>SUM(ENERO:DICIEMBRE!AG17)</f>
        <v>0</v>
      </c>
      <c r="AH17" s="22">
        <f>SUM(ENERO:DICIEMBRE!AH17)</f>
        <v>0</v>
      </c>
      <c r="AI17" s="22">
        <f>SUM(ENERO:DICIEMBRE!AI17)</f>
        <v>0</v>
      </c>
      <c r="AJ17" s="22">
        <f>SUM(ENERO:DICIEMBRE!AJ17)</f>
        <v>0</v>
      </c>
      <c r="AK17" s="22">
        <f>SUM(ENERO:DICIEMBRE!AK17)</f>
        <v>0</v>
      </c>
      <c r="AL17" s="22">
        <f>SUM(ENERO:DICIEMBRE!AL17)</f>
        <v>0</v>
      </c>
      <c r="AM17" s="22">
        <f>SUM(ENERO:DICIEMBRE!AM17)</f>
        <v>0</v>
      </c>
      <c r="AN17" s="22">
        <f>SUM(ENERO:DICIEMBRE!AN17)</f>
        <v>0</v>
      </c>
      <c r="AO17" s="22">
        <f>SUM(ENERO:DICIEMBRE!AO17)</f>
        <v>0</v>
      </c>
      <c r="AP17" s="22">
        <f>SUM(ENERO:DICIEMBRE!AP17)</f>
        <v>0</v>
      </c>
      <c r="AQ17" s="22">
        <f>SUM(ENERO:DICIEMBRE!AQ17)</f>
        <v>0</v>
      </c>
      <c r="AR17" s="22">
        <f>SUM(ENERO:DICIEMBRE!AR17)</f>
        <v>0</v>
      </c>
      <c r="AS17" s="22">
        <f>SUM(ENERO:DICIEMBRE!AS17)</f>
        <v>0</v>
      </c>
      <c r="AT17" s="22">
        <f>SUM(ENERO:DICIEMBRE!AT17)</f>
        <v>0</v>
      </c>
      <c r="AU17" s="22">
        <f>SUM(ENERO:DICIEMBRE!AU17)</f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700</v>
      </c>
      <c r="D18" s="39">
        <f t="shared" si="1"/>
        <v>369</v>
      </c>
      <c r="E18" s="40">
        <f t="shared" si="1"/>
        <v>331</v>
      </c>
      <c r="F18" s="22">
        <f>SUM(ENERO:DICIEMBRE!F18)</f>
        <v>19</v>
      </c>
      <c r="G18" s="22">
        <f>SUM(ENERO:DICIEMBRE!G18)</f>
        <v>6</v>
      </c>
      <c r="H18" s="22">
        <f>SUM(ENERO:DICIEMBRE!H18)</f>
        <v>57</v>
      </c>
      <c r="I18" s="22">
        <f>SUM(ENERO:DICIEMBRE!I18)</f>
        <v>3</v>
      </c>
      <c r="J18" s="22">
        <f>SUM(ENERO:DICIEMBRE!J18)</f>
        <v>68</v>
      </c>
      <c r="K18" s="22">
        <f>SUM(ENERO:DICIEMBRE!K18)</f>
        <v>83</v>
      </c>
      <c r="L18" s="22">
        <f>SUM(ENERO:DICIEMBRE!L18)</f>
        <v>25</v>
      </c>
      <c r="M18" s="22">
        <f>SUM(ENERO:DICIEMBRE!M18)</f>
        <v>102</v>
      </c>
      <c r="N18" s="22">
        <f>SUM(ENERO:DICIEMBRE!N18)</f>
        <v>45</v>
      </c>
      <c r="O18" s="22">
        <f>SUM(ENERO:DICIEMBRE!O18)</f>
        <v>41</v>
      </c>
      <c r="P18" s="22">
        <f>SUM(ENERO:DICIEMBRE!P18)</f>
        <v>43</v>
      </c>
      <c r="Q18" s="22">
        <f>SUM(ENERO:DICIEMBRE!Q18)</f>
        <v>1</v>
      </c>
      <c r="R18" s="22">
        <f>SUM(ENERO:DICIEMBRE!R18)</f>
        <v>27</v>
      </c>
      <c r="S18" s="22">
        <f>SUM(ENERO:DICIEMBRE!S18)</f>
        <v>8</v>
      </c>
      <c r="T18" s="22">
        <f>SUM(ENERO:DICIEMBRE!T18)</f>
        <v>33</v>
      </c>
      <c r="U18" s="22">
        <f>SUM(ENERO:DICIEMBRE!U18)</f>
        <v>10</v>
      </c>
      <c r="V18" s="22">
        <f>SUM(ENERO:DICIEMBRE!V18)</f>
        <v>17</v>
      </c>
      <c r="W18" s="22">
        <f>SUM(ENERO:DICIEMBRE!W18)</f>
        <v>7</v>
      </c>
      <c r="X18" s="22">
        <f>SUM(ENERO:DICIEMBRE!X18)</f>
        <v>4</v>
      </c>
      <c r="Y18" s="22">
        <f>SUM(ENERO:DICIEMBRE!Y18)</f>
        <v>11</v>
      </c>
      <c r="Z18" s="22">
        <f>SUM(ENERO:DICIEMBRE!Z18)</f>
        <v>1</v>
      </c>
      <c r="AA18" s="22">
        <f>SUM(ENERO:DICIEMBRE!AA18)</f>
        <v>22</v>
      </c>
      <c r="AB18" s="22">
        <f>SUM(ENERO:DICIEMBRE!AB18)</f>
        <v>9</v>
      </c>
      <c r="AC18" s="22">
        <f>SUM(ENERO:DICIEMBRE!AC18)</f>
        <v>14</v>
      </c>
      <c r="AD18" s="22">
        <f>SUM(ENERO:DICIEMBRE!AD18)</f>
        <v>15</v>
      </c>
      <c r="AE18" s="22">
        <f>SUM(ENERO:DICIEMBRE!AE18)</f>
        <v>12</v>
      </c>
      <c r="AF18" s="22">
        <f>SUM(ENERO:DICIEMBRE!AF18)</f>
        <v>5</v>
      </c>
      <c r="AG18" s="22">
        <f>SUM(ENERO:DICIEMBRE!AG18)</f>
        <v>3</v>
      </c>
      <c r="AH18" s="22">
        <f>SUM(ENERO:DICIEMBRE!AH18)</f>
        <v>1</v>
      </c>
      <c r="AI18" s="22">
        <f>SUM(ENERO:DICIEMBRE!AI18)</f>
        <v>7</v>
      </c>
      <c r="AJ18" s="22">
        <f>SUM(ENERO:DICIEMBRE!AJ18)</f>
        <v>0</v>
      </c>
      <c r="AK18" s="22">
        <f>SUM(ENERO:DICIEMBRE!AK18)</f>
        <v>1</v>
      </c>
      <c r="AL18" s="22">
        <f>SUM(ENERO:DICIEMBRE!AL18)</f>
        <v>0</v>
      </c>
      <c r="AM18" s="22">
        <f>SUM(ENERO:DICIEMBRE!AM18)</f>
        <v>0</v>
      </c>
      <c r="AN18" s="22">
        <f>SUM(ENERO:DICIEMBRE!AN18)</f>
        <v>700</v>
      </c>
      <c r="AO18" s="22">
        <f>SUM(ENERO:DICIEMBRE!AO18)</f>
        <v>0</v>
      </c>
      <c r="AP18" s="22">
        <f>SUM(ENERO:DICIEMBRE!AP18)</f>
        <v>92</v>
      </c>
      <c r="AQ18" s="22">
        <f>SUM(ENERO:DICIEMBRE!AQ18)</f>
        <v>14</v>
      </c>
      <c r="AR18" s="22">
        <f>SUM(ENERO:DICIEMBRE!AR18)</f>
        <v>2</v>
      </c>
      <c r="AS18" s="22">
        <f>SUM(ENERO:DICIEMBRE!AS18)</f>
        <v>0</v>
      </c>
      <c r="AT18" s="22">
        <f>SUM(ENERO:DICIEMBRE!AT18)</f>
        <v>0</v>
      </c>
      <c r="AU18" s="22">
        <f>SUM(ENERO:DICIEMBRE!AU18)</f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22">
        <f>SUM(ENERO:DICIEMBRE!F19)</f>
        <v>0</v>
      </c>
      <c r="G19" s="22">
        <f>SUM(ENERO:DICIEMBRE!G19)</f>
        <v>0</v>
      </c>
      <c r="H19" s="22">
        <f>SUM(ENERO:DICIEMBRE!H19)</f>
        <v>0</v>
      </c>
      <c r="I19" s="22">
        <f>SUM(ENERO:DICIEMBRE!I19)</f>
        <v>0</v>
      </c>
      <c r="J19" s="22">
        <f>SUM(ENERO:DICIEMBRE!J19)</f>
        <v>0</v>
      </c>
      <c r="K19" s="22">
        <f>SUM(ENERO:DICIEMBRE!K19)</f>
        <v>0</v>
      </c>
      <c r="L19" s="22">
        <f>SUM(ENERO:DICIEMBRE!L19)</f>
        <v>0</v>
      </c>
      <c r="M19" s="22">
        <f>SUM(ENERO:DICIEMBRE!M19)</f>
        <v>0</v>
      </c>
      <c r="N19" s="22">
        <f>SUM(ENERO:DICIEMBRE!N19)</f>
        <v>0</v>
      </c>
      <c r="O19" s="22">
        <f>SUM(ENERO:DICIEMBRE!O19)</f>
        <v>0</v>
      </c>
      <c r="P19" s="22">
        <f>SUM(ENERO:DICIEMBRE!P19)</f>
        <v>0</v>
      </c>
      <c r="Q19" s="22">
        <f>SUM(ENERO:DICIEMBRE!Q19)</f>
        <v>0</v>
      </c>
      <c r="R19" s="22">
        <f>SUM(ENERO:DICIEMBRE!R19)</f>
        <v>0</v>
      </c>
      <c r="S19" s="22">
        <f>SUM(ENERO:DICIEMBRE!S19)</f>
        <v>0</v>
      </c>
      <c r="T19" s="22">
        <f>SUM(ENERO:DICIEMBRE!T19)</f>
        <v>0</v>
      </c>
      <c r="U19" s="22">
        <f>SUM(ENERO:DICIEMBRE!U19)</f>
        <v>0</v>
      </c>
      <c r="V19" s="22">
        <f>SUM(ENERO:DICIEMBRE!V19)</f>
        <v>0</v>
      </c>
      <c r="W19" s="22">
        <f>SUM(ENERO:DICIEMBRE!W19)</f>
        <v>0</v>
      </c>
      <c r="X19" s="22">
        <f>SUM(ENERO:DICIEMBRE!X19)</f>
        <v>0</v>
      </c>
      <c r="Y19" s="22">
        <f>SUM(ENERO:DICIEMBRE!Y19)</f>
        <v>0</v>
      </c>
      <c r="Z19" s="22">
        <f>SUM(ENERO:DICIEMBRE!Z19)</f>
        <v>0</v>
      </c>
      <c r="AA19" s="22">
        <f>SUM(ENERO:DICIEMBRE!AA19)</f>
        <v>0</v>
      </c>
      <c r="AB19" s="22">
        <f>SUM(ENERO:DICIEMBRE!AB19)</f>
        <v>0</v>
      </c>
      <c r="AC19" s="22">
        <f>SUM(ENERO:DICIEMBRE!AC19)</f>
        <v>0</v>
      </c>
      <c r="AD19" s="22">
        <f>SUM(ENERO:DICIEMBRE!AD19)</f>
        <v>0</v>
      </c>
      <c r="AE19" s="22">
        <f>SUM(ENERO:DICIEMBRE!AE19)</f>
        <v>0</v>
      </c>
      <c r="AF19" s="22">
        <f>SUM(ENERO:DICIEMBRE!AF19)</f>
        <v>0</v>
      </c>
      <c r="AG19" s="22">
        <f>SUM(ENERO:DICIEMBRE!AG19)</f>
        <v>0</v>
      </c>
      <c r="AH19" s="22">
        <f>SUM(ENERO:DICIEMBRE!AH19)</f>
        <v>0</v>
      </c>
      <c r="AI19" s="22">
        <f>SUM(ENERO:DICIEMBRE!AI19)</f>
        <v>0</v>
      </c>
      <c r="AJ19" s="22">
        <f>SUM(ENERO:DICIEMBRE!AJ19)</f>
        <v>0</v>
      </c>
      <c r="AK19" s="22">
        <f>SUM(ENERO:DICIEMBRE!AK19)</f>
        <v>0</v>
      </c>
      <c r="AL19" s="22">
        <f>SUM(ENERO:DICIEMBRE!AL19)</f>
        <v>0</v>
      </c>
      <c r="AM19" s="22">
        <f>SUM(ENERO:DICIEMBRE!AM19)</f>
        <v>0</v>
      </c>
      <c r="AN19" s="22">
        <f>SUM(ENERO:DICIEMBRE!AN19)</f>
        <v>0</v>
      </c>
      <c r="AO19" s="22">
        <f>SUM(ENERO:DICIEMBRE!AO19)</f>
        <v>0</v>
      </c>
      <c r="AP19" s="22">
        <f>SUM(ENERO:DICIEMBRE!AP19)</f>
        <v>0</v>
      </c>
      <c r="AQ19" s="22">
        <f>SUM(ENERO:DICIEMBRE!AQ19)</f>
        <v>0</v>
      </c>
      <c r="AR19" s="22">
        <f>SUM(ENERO:DICIEMBRE!AR19)</f>
        <v>0</v>
      </c>
      <c r="AS19" s="22">
        <f>SUM(ENERO:DICIEMBRE!AS19)</f>
        <v>0</v>
      </c>
      <c r="AT19" s="22">
        <f>SUM(ENERO:DICIEMBRE!AT19)</f>
        <v>0</v>
      </c>
      <c r="AU19" s="22">
        <f>SUM(ENERO:DICIEMBRE!AU19)</f>
        <v>0</v>
      </c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22">
        <f>SUM(ENERO:DICIEMBRE!F20)</f>
        <v>0</v>
      </c>
      <c r="G20" s="22">
        <f>SUM(ENERO:DICIEMBRE!G20)</f>
        <v>0</v>
      </c>
      <c r="H20" s="22">
        <f>SUM(ENERO:DICIEMBRE!H20)</f>
        <v>0</v>
      </c>
      <c r="I20" s="22">
        <f>SUM(ENERO:DICIEMBRE!I20)</f>
        <v>0</v>
      </c>
      <c r="J20" s="22">
        <f>SUM(ENERO:DICIEMBRE!J20)</f>
        <v>0</v>
      </c>
      <c r="K20" s="22">
        <f>SUM(ENERO:DICIEMBRE!K20)</f>
        <v>0</v>
      </c>
      <c r="L20" s="22">
        <f>SUM(ENERO:DICIEMBRE!L20)</f>
        <v>0</v>
      </c>
      <c r="M20" s="22">
        <f>SUM(ENERO:DICIEMBRE!M20)</f>
        <v>0</v>
      </c>
      <c r="N20" s="22">
        <f>SUM(ENERO:DICIEMBRE!N20)</f>
        <v>0</v>
      </c>
      <c r="O20" s="22">
        <f>SUM(ENERO:DICIEMBRE!O20)</f>
        <v>0</v>
      </c>
      <c r="P20" s="22">
        <f>SUM(ENERO:DICIEMBRE!P20)</f>
        <v>0</v>
      </c>
      <c r="Q20" s="22">
        <f>SUM(ENERO:DICIEMBRE!Q20)</f>
        <v>0</v>
      </c>
      <c r="R20" s="22">
        <f>SUM(ENERO:DICIEMBRE!R20)</f>
        <v>0</v>
      </c>
      <c r="S20" s="22">
        <f>SUM(ENERO:DICIEMBRE!S20)</f>
        <v>0</v>
      </c>
      <c r="T20" s="22">
        <f>SUM(ENERO:DICIEMBRE!T20)</f>
        <v>0</v>
      </c>
      <c r="U20" s="22">
        <f>SUM(ENERO:DICIEMBRE!U20)</f>
        <v>0</v>
      </c>
      <c r="V20" s="22">
        <f>SUM(ENERO:DICIEMBRE!V20)</f>
        <v>0</v>
      </c>
      <c r="W20" s="22">
        <f>SUM(ENERO:DICIEMBRE!W20)</f>
        <v>0</v>
      </c>
      <c r="X20" s="22">
        <f>SUM(ENERO:DICIEMBRE!X20)</f>
        <v>0</v>
      </c>
      <c r="Y20" s="22">
        <f>SUM(ENERO:DICIEMBRE!Y20)</f>
        <v>0</v>
      </c>
      <c r="Z20" s="22">
        <f>SUM(ENERO:DICIEMBRE!Z20)</f>
        <v>0</v>
      </c>
      <c r="AA20" s="22">
        <f>SUM(ENERO:DICIEMBRE!AA20)</f>
        <v>0</v>
      </c>
      <c r="AB20" s="22">
        <f>SUM(ENERO:DICIEMBRE!AB20)</f>
        <v>0</v>
      </c>
      <c r="AC20" s="22">
        <f>SUM(ENERO:DICIEMBRE!AC20)</f>
        <v>0</v>
      </c>
      <c r="AD20" s="22">
        <f>SUM(ENERO:DICIEMBRE!AD20)</f>
        <v>0</v>
      </c>
      <c r="AE20" s="22">
        <f>SUM(ENERO:DICIEMBRE!AE20)</f>
        <v>0</v>
      </c>
      <c r="AF20" s="22">
        <f>SUM(ENERO:DICIEMBRE!AF20)</f>
        <v>0</v>
      </c>
      <c r="AG20" s="22">
        <f>SUM(ENERO:DICIEMBRE!AG20)</f>
        <v>0</v>
      </c>
      <c r="AH20" s="22">
        <f>SUM(ENERO:DICIEMBRE!AH20)</f>
        <v>0</v>
      </c>
      <c r="AI20" s="22">
        <f>SUM(ENERO:DICIEMBRE!AI20)</f>
        <v>0</v>
      </c>
      <c r="AJ20" s="22">
        <f>SUM(ENERO:DICIEMBRE!AJ20)</f>
        <v>0</v>
      </c>
      <c r="AK20" s="22">
        <f>SUM(ENERO:DICIEMBRE!AK20)</f>
        <v>0</v>
      </c>
      <c r="AL20" s="22">
        <f>SUM(ENERO:DICIEMBRE!AL20)</f>
        <v>0</v>
      </c>
      <c r="AM20" s="22">
        <f>SUM(ENERO:DICIEMBRE!AM20)</f>
        <v>0</v>
      </c>
      <c r="AN20" s="22">
        <f>SUM(ENERO:DICIEMBRE!AN20)</f>
        <v>0</v>
      </c>
      <c r="AO20" s="22">
        <f>SUM(ENERO:DICIEMBRE!AO20)</f>
        <v>0</v>
      </c>
      <c r="AP20" s="22">
        <f>SUM(ENERO:DICIEMBRE!AP20)</f>
        <v>0</v>
      </c>
      <c r="AQ20" s="22">
        <f>SUM(ENERO:DICIEMBRE!AQ20)</f>
        <v>0</v>
      </c>
      <c r="AR20" s="22">
        <f>SUM(ENERO:DICIEMBRE!AR20)</f>
        <v>0</v>
      </c>
      <c r="AS20" s="22">
        <f>SUM(ENERO:DICIEMBRE!AS20)</f>
        <v>0</v>
      </c>
      <c r="AT20" s="22">
        <f>SUM(ENERO:DICIEMBRE!AT20)</f>
        <v>0</v>
      </c>
      <c r="AU20" s="22">
        <f>SUM(ENERO:DICIEMBRE!AU20)</f>
        <v>0</v>
      </c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22">
        <f>SUM(ENERO:DICIEMBRE!F21)</f>
        <v>0</v>
      </c>
      <c r="G21" s="22">
        <f>SUM(ENERO:DICIEMBRE!G21)</f>
        <v>0</v>
      </c>
      <c r="H21" s="22">
        <f>SUM(ENERO:DICIEMBRE!H21)</f>
        <v>0</v>
      </c>
      <c r="I21" s="22">
        <f>SUM(ENERO:DICIEMBRE!I21)</f>
        <v>0</v>
      </c>
      <c r="J21" s="22">
        <f>SUM(ENERO:DICIEMBRE!J21)</f>
        <v>0</v>
      </c>
      <c r="K21" s="22">
        <f>SUM(ENERO:DICIEMBRE!K21)</f>
        <v>0</v>
      </c>
      <c r="L21" s="22">
        <f>SUM(ENERO:DICIEMBRE!L21)</f>
        <v>0</v>
      </c>
      <c r="M21" s="22">
        <f>SUM(ENERO:DICIEMBRE!M21)</f>
        <v>0</v>
      </c>
      <c r="N21" s="22">
        <f>SUM(ENERO:DICIEMBRE!N21)</f>
        <v>0</v>
      </c>
      <c r="O21" s="22">
        <f>SUM(ENERO:DICIEMBRE!O21)</f>
        <v>0</v>
      </c>
      <c r="P21" s="22">
        <f>SUM(ENERO:DICIEMBRE!P21)</f>
        <v>0</v>
      </c>
      <c r="Q21" s="22">
        <f>SUM(ENERO:DICIEMBRE!Q21)</f>
        <v>0</v>
      </c>
      <c r="R21" s="22">
        <f>SUM(ENERO:DICIEMBRE!R21)</f>
        <v>0</v>
      </c>
      <c r="S21" s="22">
        <f>SUM(ENERO:DICIEMBRE!S21)</f>
        <v>0</v>
      </c>
      <c r="T21" s="22">
        <f>SUM(ENERO:DICIEMBRE!T21)</f>
        <v>0</v>
      </c>
      <c r="U21" s="22">
        <f>SUM(ENERO:DICIEMBRE!U21)</f>
        <v>0</v>
      </c>
      <c r="V21" s="22">
        <f>SUM(ENERO:DICIEMBRE!V21)</f>
        <v>0</v>
      </c>
      <c r="W21" s="22">
        <f>SUM(ENERO:DICIEMBRE!W21)</f>
        <v>0</v>
      </c>
      <c r="X21" s="22">
        <f>SUM(ENERO:DICIEMBRE!X21)</f>
        <v>0</v>
      </c>
      <c r="Y21" s="22">
        <f>SUM(ENERO:DICIEMBRE!Y21)</f>
        <v>0</v>
      </c>
      <c r="Z21" s="22">
        <f>SUM(ENERO:DICIEMBRE!Z21)</f>
        <v>0</v>
      </c>
      <c r="AA21" s="22">
        <f>SUM(ENERO:DICIEMBRE!AA21)</f>
        <v>0</v>
      </c>
      <c r="AB21" s="22">
        <f>SUM(ENERO:DICIEMBRE!AB21)</f>
        <v>0</v>
      </c>
      <c r="AC21" s="22">
        <f>SUM(ENERO:DICIEMBRE!AC21)</f>
        <v>0</v>
      </c>
      <c r="AD21" s="22">
        <f>SUM(ENERO:DICIEMBRE!AD21)</f>
        <v>0</v>
      </c>
      <c r="AE21" s="22">
        <f>SUM(ENERO:DICIEMBRE!AE21)</f>
        <v>0</v>
      </c>
      <c r="AF21" s="22">
        <f>SUM(ENERO:DICIEMBRE!AF21)</f>
        <v>0</v>
      </c>
      <c r="AG21" s="22">
        <f>SUM(ENERO:DICIEMBRE!AG21)</f>
        <v>0</v>
      </c>
      <c r="AH21" s="22">
        <f>SUM(ENERO:DICIEMBRE!AH21)</f>
        <v>0</v>
      </c>
      <c r="AI21" s="22">
        <f>SUM(ENERO:DICIEMBRE!AI21)</f>
        <v>0</v>
      </c>
      <c r="AJ21" s="22">
        <f>SUM(ENERO:DICIEMBRE!AJ21)</f>
        <v>0</v>
      </c>
      <c r="AK21" s="22">
        <f>SUM(ENERO:DICIEMBRE!AK21)</f>
        <v>0</v>
      </c>
      <c r="AL21" s="22">
        <f>SUM(ENERO:DICIEMBRE!AL21)</f>
        <v>0</v>
      </c>
      <c r="AM21" s="22">
        <f>SUM(ENERO:DICIEMBRE!AM21)</f>
        <v>0</v>
      </c>
      <c r="AN21" s="22">
        <f>SUM(ENERO:DICIEMBRE!AN21)</f>
        <v>0</v>
      </c>
      <c r="AO21" s="22">
        <f>SUM(ENERO:DICIEMBRE!AO21)</f>
        <v>0</v>
      </c>
      <c r="AP21" s="22">
        <f>SUM(ENERO:DICIEMBRE!AP21)</f>
        <v>0</v>
      </c>
      <c r="AQ21" s="22">
        <f>SUM(ENERO:DICIEMBRE!AQ21)</f>
        <v>0</v>
      </c>
      <c r="AR21" s="22">
        <f>SUM(ENERO:DICIEMBRE!AR21)</f>
        <v>0</v>
      </c>
      <c r="AS21" s="22">
        <f>SUM(ENERO:DICIEMBRE!AS21)</f>
        <v>0</v>
      </c>
      <c r="AT21" s="22">
        <f>SUM(ENERO:DICIEMBRE!AT21)</f>
        <v>0</v>
      </c>
      <c r="AU21" s="22">
        <f>SUM(ENERO:DICIEMBRE!AU21)</f>
        <v>0</v>
      </c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228"/>
      <c r="B22" s="47" t="s">
        <v>47</v>
      </c>
      <c r="C22" s="48">
        <f>SUM(D22+E22)</f>
        <v>5909</v>
      </c>
      <c r="D22" s="49">
        <f t="shared" si="1"/>
        <v>2504</v>
      </c>
      <c r="E22" s="50">
        <f t="shared" si="1"/>
        <v>3405</v>
      </c>
      <c r="F22" s="51">
        <f>SUM(F12:F21)</f>
        <v>19</v>
      </c>
      <c r="G22" s="52">
        <f t="shared" ref="G22:AS22" si="19">SUM(G12:G21)</f>
        <v>6</v>
      </c>
      <c r="H22" s="51">
        <f t="shared" si="19"/>
        <v>63</v>
      </c>
      <c r="I22" s="52">
        <f t="shared" si="19"/>
        <v>24</v>
      </c>
      <c r="J22" s="51">
        <f t="shared" si="19"/>
        <v>149</v>
      </c>
      <c r="K22" s="53">
        <f t="shared" si="19"/>
        <v>404</v>
      </c>
      <c r="L22" s="51">
        <f t="shared" si="19"/>
        <v>215</v>
      </c>
      <c r="M22" s="53">
        <f t="shared" si="19"/>
        <v>852</v>
      </c>
      <c r="N22" s="51">
        <f t="shared" si="19"/>
        <v>170</v>
      </c>
      <c r="O22" s="53">
        <f t="shared" si="19"/>
        <v>122</v>
      </c>
      <c r="P22" s="51">
        <f t="shared" si="19"/>
        <v>172</v>
      </c>
      <c r="Q22" s="53">
        <f t="shared" si="19"/>
        <v>60</v>
      </c>
      <c r="R22" s="51">
        <f t="shared" si="19"/>
        <v>187</v>
      </c>
      <c r="S22" s="53">
        <f t="shared" si="19"/>
        <v>182</v>
      </c>
      <c r="T22" s="51">
        <f t="shared" si="19"/>
        <v>343</v>
      </c>
      <c r="U22" s="53">
        <f t="shared" si="19"/>
        <v>169</v>
      </c>
      <c r="V22" s="51">
        <f t="shared" si="19"/>
        <v>235</v>
      </c>
      <c r="W22" s="53">
        <f t="shared" si="19"/>
        <v>208</v>
      </c>
      <c r="X22" s="51">
        <f t="shared" si="19"/>
        <v>153</v>
      </c>
      <c r="Y22" s="53">
        <f t="shared" si="19"/>
        <v>162</v>
      </c>
      <c r="Z22" s="51">
        <f t="shared" si="19"/>
        <v>157</v>
      </c>
      <c r="AA22" s="53">
        <f t="shared" si="19"/>
        <v>301</v>
      </c>
      <c r="AB22" s="51">
        <f t="shared" si="19"/>
        <v>159</v>
      </c>
      <c r="AC22" s="53">
        <f t="shared" si="19"/>
        <v>299</v>
      </c>
      <c r="AD22" s="51">
        <f t="shared" si="19"/>
        <v>178</v>
      </c>
      <c r="AE22" s="53">
        <f t="shared" si="19"/>
        <v>294</v>
      </c>
      <c r="AF22" s="51">
        <f t="shared" si="19"/>
        <v>189</v>
      </c>
      <c r="AG22" s="53">
        <f t="shared" si="19"/>
        <v>156</v>
      </c>
      <c r="AH22" s="51">
        <f t="shared" si="19"/>
        <v>68</v>
      </c>
      <c r="AI22" s="53">
        <f t="shared" si="19"/>
        <v>126</v>
      </c>
      <c r="AJ22" s="51">
        <f t="shared" si="19"/>
        <v>42</v>
      </c>
      <c r="AK22" s="53">
        <f t="shared" si="19"/>
        <v>9</v>
      </c>
      <c r="AL22" s="54">
        <f t="shared" si="19"/>
        <v>5</v>
      </c>
      <c r="AM22" s="55">
        <f t="shared" si="19"/>
        <v>31</v>
      </c>
      <c r="AN22" s="52">
        <f t="shared" si="19"/>
        <v>5909</v>
      </c>
      <c r="AO22" s="52">
        <f t="shared" si="19"/>
        <v>20</v>
      </c>
      <c r="AP22" s="52">
        <f>SUM(AP12:AP21)</f>
        <v>366</v>
      </c>
      <c r="AQ22" s="52">
        <f t="shared" si="19"/>
        <v>54</v>
      </c>
      <c r="AR22" s="52">
        <f t="shared" si="19"/>
        <v>5</v>
      </c>
      <c r="AS22" s="52">
        <f t="shared" si="19"/>
        <v>0</v>
      </c>
      <c r="AT22" s="51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56">
        <f t="shared" si="0"/>
        <v>420</v>
      </c>
      <c r="D23" s="57">
        <f t="shared" si="1"/>
        <v>187</v>
      </c>
      <c r="E23" s="50">
        <f t="shared" si="1"/>
        <v>233</v>
      </c>
      <c r="F23" s="22">
        <f>SUM(ENERO:DICIEMBRE!F23)</f>
        <v>0</v>
      </c>
      <c r="G23" s="22">
        <f>SUM(ENERO:DICIEMBRE!G23)</f>
        <v>0</v>
      </c>
      <c r="H23" s="22">
        <f>SUM(ENERO:DICIEMBRE!H23)</f>
        <v>0</v>
      </c>
      <c r="I23" s="22">
        <f>SUM(ENERO:DICIEMBRE!I23)</f>
        <v>0</v>
      </c>
      <c r="J23" s="22">
        <f>SUM(ENERO:DICIEMBRE!J23)</f>
        <v>2</v>
      </c>
      <c r="K23" s="22">
        <f>SUM(ENERO:DICIEMBRE!K23)</f>
        <v>1</v>
      </c>
      <c r="L23" s="22">
        <f>SUM(ENERO:DICIEMBRE!L23)</f>
        <v>7</v>
      </c>
      <c r="M23" s="22">
        <f>SUM(ENERO:DICIEMBRE!M23)</f>
        <v>0</v>
      </c>
      <c r="N23" s="22">
        <f>SUM(ENERO:DICIEMBRE!N23)</f>
        <v>18</v>
      </c>
      <c r="O23" s="22">
        <f>SUM(ENERO:DICIEMBRE!O23)</f>
        <v>73</v>
      </c>
      <c r="P23" s="22">
        <f>SUM(ENERO:DICIEMBRE!P23)</f>
        <v>42</v>
      </c>
      <c r="Q23" s="22">
        <f>SUM(ENERO:DICIEMBRE!Q23)</f>
        <v>21</v>
      </c>
      <c r="R23" s="22">
        <f>SUM(ENERO:DICIEMBRE!R23)</f>
        <v>48</v>
      </c>
      <c r="S23" s="22">
        <f>SUM(ENERO:DICIEMBRE!S23)</f>
        <v>12</v>
      </c>
      <c r="T23" s="22">
        <f>SUM(ENERO:DICIEMBRE!T23)</f>
        <v>2</v>
      </c>
      <c r="U23" s="22">
        <f>SUM(ENERO:DICIEMBRE!U23)</f>
        <v>16</v>
      </c>
      <c r="V23" s="22">
        <f>SUM(ENERO:DICIEMBRE!V23)</f>
        <v>13</v>
      </c>
      <c r="W23" s="22">
        <f>SUM(ENERO:DICIEMBRE!W23)</f>
        <v>7</v>
      </c>
      <c r="X23" s="22">
        <f>SUM(ENERO:DICIEMBRE!X23)</f>
        <v>17</v>
      </c>
      <c r="Y23" s="22">
        <f>SUM(ENERO:DICIEMBRE!Y23)</f>
        <v>16</v>
      </c>
      <c r="Z23" s="22">
        <f>SUM(ENERO:DICIEMBRE!Z23)</f>
        <v>28</v>
      </c>
      <c r="AA23" s="22">
        <f>SUM(ENERO:DICIEMBRE!AA23)</f>
        <v>44</v>
      </c>
      <c r="AB23" s="22">
        <f>SUM(ENERO:DICIEMBRE!AB23)</f>
        <v>6</v>
      </c>
      <c r="AC23" s="22">
        <f>SUM(ENERO:DICIEMBRE!AC23)</f>
        <v>1</v>
      </c>
      <c r="AD23" s="22">
        <f>SUM(ENERO:DICIEMBRE!AD23)</f>
        <v>0</v>
      </c>
      <c r="AE23" s="22">
        <f>SUM(ENERO:DICIEMBRE!AE23)</f>
        <v>7</v>
      </c>
      <c r="AF23" s="22">
        <f>SUM(ENERO:DICIEMBRE!AF23)</f>
        <v>3</v>
      </c>
      <c r="AG23" s="22">
        <f>SUM(ENERO:DICIEMBRE!AG23)</f>
        <v>4</v>
      </c>
      <c r="AH23" s="22">
        <f>SUM(ENERO:DICIEMBRE!AH23)</f>
        <v>0</v>
      </c>
      <c r="AI23" s="22">
        <f>SUM(ENERO:DICIEMBRE!AI23)</f>
        <v>16</v>
      </c>
      <c r="AJ23" s="22">
        <f>SUM(ENERO:DICIEMBRE!AJ23)</f>
        <v>1</v>
      </c>
      <c r="AK23" s="22">
        <f>SUM(ENERO:DICIEMBRE!AK23)</f>
        <v>15</v>
      </c>
      <c r="AL23" s="22">
        <f>SUM(ENERO:DICIEMBRE!AL23)</f>
        <v>0</v>
      </c>
      <c r="AM23" s="22">
        <f>SUM(ENERO:DICIEMBRE!AM23)</f>
        <v>0</v>
      </c>
      <c r="AN23" s="22">
        <f>SUM(ENERO:DICIEMBRE!AN23)</f>
        <v>420</v>
      </c>
      <c r="AO23" s="22">
        <f>SUM(ENERO:DICIEMBRE!AO23)</f>
        <v>0</v>
      </c>
      <c r="AP23" s="22">
        <f>SUM(ENERO:DICIEMBRE!AP23)</f>
        <v>0</v>
      </c>
      <c r="AQ23" s="22">
        <f>SUM(ENERO:DICIEMBRE!AQ23)</f>
        <v>0</v>
      </c>
      <c r="AR23" s="22">
        <f>SUM(ENERO:DICIEMBRE!AR23)</f>
        <v>0</v>
      </c>
      <c r="AS23" s="22">
        <f>SUM(ENERO:DICIEMBRE!AS23)</f>
        <v>0</v>
      </c>
      <c r="AT23" s="22">
        <f>SUM(ENERO:DICIEMBRE!AT23)</f>
        <v>0</v>
      </c>
      <c r="AU23" s="22">
        <f>SUM(ENERO:DICIEMBRE!AU23)</f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23</v>
      </c>
      <c r="D24" s="65">
        <f t="shared" si="1"/>
        <v>11</v>
      </c>
      <c r="E24" s="66">
        <f t="shared" si="1"/>
        <v>12</v>
      </c>
      <c r="F24" s="22">
        <f>SUM(ENERO:DICIEMBRE!F24)</f>
        <v>0</v>
      </c>
      <c r="G24" s="22">
        <f>SUM(ENERO:DICIEMBRE!G24)</f>
        <v>0</v>
      </c>
      <c r="H24" s="22">
        <f>SUM(ENERO:DICIEMBRE!H24)</f>
        <v>2</v>
      </c>
      <c r="I24" s="22">
        <f>SUM(ENERO:DICIEMBRE!I24)</f>
        <v>0</v>
      </c>
      <c r="J24" s="22">
        <f>SUM(ENERO:DICIEMBRE!J24)</f>
        <v>0</v>
      </c>
      <c r="K24" s="22">
        <f>SUM(ENERO:DICIEMBRE!K24)</f>
        <v>2</v>
      </c>
      <c r="L24" s="22">
        <f>SUM(ENERO:DICIEMBRE!L24)</f>
        <v>0</v>
      </c>
      <c r="M24" s="22">
        <f>SUM(ENERO:DICIEMBRE!M24)</f>
        <v>4</v>
      </c>
      <c r="N24" s="22">
        <f>SUM(ENERO:DICIEMBRE!N24)</f>
        <v>1</v>
      </c>
      <c r="O24" s="22">
        <f>SUM(ENERO:DICIEMBRE!O24)</f>
        <v>0</v>
      </c>
      <c r="P24" s="22">
        <f>SUM(ENERO:DICIEMBRE!P24)</f>
        <v>7</v>
      </c>
      <c r="Q24" s="22">
        <f>SUM(ENERO:DICIEMBRE!Q24)</f>
        <v>0</v>
      </c>
      <c r="R24" s="22">
        <f>SUM(ENERO:DICIEMBRE!R24)</f>
        <v>0</v>
      </c>
      <c r="S24" s="22">
        <f>SUM(ENERO:DICIEMBRE!S24)</f>
        <v>1</v>
      </c>
      <c r="T24" s="22">
        <f>SUM(ENERO:DICIEMBRE!T24)</f>
        <v>0</v>
      </c>
      <c r="U24" s="22">
        <f>SUM(ENERO:DICIEMBRE!U24)</f>
        <v>0</v>
      </c>
      <c r="V24" s="22">
        <f>SUM(ENERO:DICIEMBRE!V24)</f>
        <v>0</v>
      </c>
      <c r="W24" s="22">
        <f>SUM(ENERO:DICIEMBRE!W24)</f>
        <v>0</v>
      </c>
      <c r="X24" s="22">
        <f>SUM(ENERO:DICIEMBRE!X24)</f>
        <v>0</v>
      </c>
      <c r="Y24" s="22">
        <f>SUM(ENERO:DICIEMBRE!Y24)</f>
        <v>1</v>
      </c>
      <c r="Z24" s="22">
        <f>SUM(ENERO:DICIEMBRE!Z24)</f>
        <v>0</v>
      </c>
      <c r="AA24" s="22">
        <f>SUM(ENERO:DICIEMBRE!AA24)</f>
        <v>0</v>
      </c>
      <c r="AB24" s="22">
        <f>SUM(ENERO:DICIEMBRE!AB24)</f>
        <v>0</v>
      </c>
      <c r="AC24" s="22">
        <f>SUM(ENERO:DICIEMBRE!AC24)</f>
        <v>2</v>
      </c>
      <c r="AD24" s="22">
        <f>SUM(ENERO:DICIEMBRE!AD24)</f>
        <v>0</v>
      </c>
      <c r="AE24" s="22">
        <f>SUM(ENERO:DICIEMBRE!AE24)</f>
        <v>0</v>
      </c>
      <c r="AF24" s="22">
        <f>SUM(ENERO:DICIEMBRE!AF24)</f>
        <v>1</v>
      </c>
      <c r="AG24" s="22">
        <f>SUM(ENERO:DICIEMBRE!AG24)</f>
        <v>2</v>
      </c>
      <c r="AH24" s="22">
        <f>SUM(ENERO:DICIEMBRE!AH24)</f>
        <v>0</v>
      </c>
      <c r="AI24" s="22">
        <f>SUM(ENERO:DICIEMBRE!AI24)</f>
        <v>0</v>
      </c>
      <c r="AJ24" s="22">
        <f>SUM(ENERO:DICIEMBRE!AJ24)</f>
        <v>0</v>
      </c>
      <c r="AK24" s="22">
        <f>SUM(ENERO:DICIEMBRE!AK24)</f>
        <v>0</v>
      </c>
      <c r="AL24" s="22">
        <f>SUM(ENERO:DICIEMBRE!AL24)</f>
        <v>0</v>
      </c>
      <c r="AM24" s="22">
        <f>SUM(ENERO:DICIEMBRE!AM24)</f>
        <v>0</v>
      </c>
      <c r="AN24" s="22">
        <f>SUM(ENERO:DICIEMBRE!AN24)</f>
        <v>23</v>
      </c>
      <c r="AO24" s="22">
        <f>SUM(ENERO:DICIEMBRE!AO24)</f>
        <v>0</v>
      </c>
      <c r="AP24" s="22">
        <f>SUM(ENERO:DICIEMBRE!AP24)</f>
        <v>0</v>
      </c>
      <c r="AQ24" s="22">
        <f>SUM(ENERO:DICIEMBRE!AQ24)</f>
        <v>0</v>
      </c>
      <c r="AR24" s="22">
        <f>SUM(ENERO:DICIEMBRE!AR24)</f>
        <v>0</v>
      </c>
      <c r="AS24" s="22">
        <f>SUM(ENERO:DICIEMBRE!AS24)</f>
        <v>0</v>
      </c>
      <c r="AT24" s="22">
        <f>SUM(ENERO:DICIEMBRE!AT24)</f>
        <v>0</v>
      </c>
      <c r="AU24" s="22">
        <f>SUM(ENERO:DICIEMBRE!AU24)</f>
        <v>0</v>
      </c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2959</v>
      </c>
      <c r="D25" s="20">
        <f t="shared" si="1"/>
        <v>861</v>
      </c>
      <c r="E25" s="21">
        <f t="shared" si="1"/>
        <v>2098</v>
      </c>
      <c r="F25" s="22">
        <f>SUM(ENERO:DICIEMBRE!F25)</f>
        <v>0</v>
      </c>
      <c r="G25" s="22">
        <f>SUM(ENERO:DICIEMBRE!G25)</f>
        <v>0</v>
      </c>
      <c r="H25" s="22">
        <f>SUM(ENERO:DICIEMBRE!H25)</f>
        <v>0</v>
      </c>
      <c r="I25" s="22">
        <f>SUM(ENERO:DICIEMBRE!I25)</f>
        <v>0</v>
      </c>
      <c r="J25" s="22">
        <f>SUM(ENERO:DICIEMBRE!J25)</f>
        <v>18</v>
      </c>
      <c r="K25" s="22">
        <f>SUM(ENERO:DICIEMBRE!K25)</f>
        <v>103</v>
      </c>
      <c r="L25" s="22">
        <f>SUM(ENERO:DICIEMBRE!L25)</f>
        <v>61</v>
      </c>
      <c r="M25" s="22">
        <f>SUM(ENERO:DICIEMBRE!M25)</f>
        <v>396</v>
      </c>
      <c r="N25" s="22">
        <f>SUM(ENERO:DICIEMBRE!N25)</f>
        <v>91</v>
      </c>
      <c r="O25" s="22">
        <f>SUM(ENERO:DICIEMBRE!O25)</f>
        <v>179</v>
      </c>
      <c r="P25" s="22">
        <f>SUM(ENERO:DICIEMBRE!P25)</f>
        <v>132</v>
      </c>
      <c r="Q25" s="22">
        <f>SUM(ENERO:DICIEMBRE!Q25)</f>
        <v>132</v>
      </c>
      <c r="R25" s="22">
        <f>SUM(ENERO:DICIEMBRE!R25)</f>
        <v>89</v>
      </c>
      <c r="S25" s="22">
        <f>SUM(ENERO:DICIEMBRE!S25)</f>
        <v>254</v>
      </c>
      <c r="T25" s="22">
        <f>SUM(ENERO:DICIEMBRE!T25)</f>
        <v>83</v>
      </c>
      <c r="U25" s="22">
        <f>SUM(ENERO:DICIEMBRE!U25)</f>
        <v>167</v>
      </c>
      <c r="V25" s="22">
        <f>SUM(ENERO:DICIEMBRE!V25)</f>
        <v>78</v>
      </c>
      <c r="W25" s="22">
        <f>SUM(ENERO:DICIEMBRE!W25)</f>
        <v>171</v>
      </c>
      <c r="X25" s="22">
        <f>SUM(ENERO:DICIEMBRE!X25)</f>
        <v>62</v>
      </c>
      <c r="Y25" s="22">
        <f>SUM(ENERO:DICIEMBRE!Y25)</f>
        <v>213</v>
      </c>
      <c r="Z25" s="22">
        <f>SUM(ENERO:DICIEMBRE!Z25)</f>
        <v>76</v>
      </c>
      <c r="AA25" s="22">
        <f>SUM(ENERO:DICIEMBRE!AA25)</f>
        <v>108</v>
      </c>
      <c r="AB25" s="22">
        <f>SUM(ENERO:DICIEMBRE!AB25)</f>
        <v>49</v>
      </c>
      <c r="AC25" s="22">
        <f>SUM(ENERO:DICIEMBRE!AC25)</f>
        <v>140</v>
      </c>
      <c r="AD25" s="22">
        <f>SUM(ENERO:DICIEMBRE!AD25)</f>
        <v>71</v>
      </c>
      <c r="AE25" s="22">
        <f>SUM(ENERO:DICIEMBRE!AE25)</f>
        <v>102</v>
      </c>
      <c r="AF25" s="22">
        <f>SUM(ENERO:DICIEMBRE!AF25)</f>
        <v>49</v>
      </c>
      <c r="AG25" s="22">
        <f>SUM(ENERO:DICIEMBRE!AG25)</f>
        <v>55</v>
      </c>
      <c r="AH25" s="22">
        <f>SUM(ENERO:DICIEMBRE!AH25)</f>
        <v>2</v>
      </c>
      <c r="AI25" s="22">
        <f>SUM(ENERO:DICIEMBRE!AI25)</f>
        <v>43</v>
      </c>
      <c r="AJ25" s="22">
        <f>SUM(ENERO:DICIEMBRE!AJ25)</f>
        <v>0</v>
      </c>
      <c r="AK25" s="22">
        <f>SUM(ENERO:DICIEMBRE!AK25)</f>
        <v>26</v>
      </c>
      <c r="AL25" s="22">
        <f>SUM(ENERO:DICIEMBRE!AL25)</f>
        <v>0</v>
      </c>
      <c r="AM25" s="22">
        <f>SUM(ENERO:DICIEMBRE!AM25)</f>
        <v>9</v>
      </c>
      <c r="AN25" s="22">
        <f>SUM(ENERO:DICIEMBRE!AN25)</f>
        <v>2959</v>
      </c>
      <c r="AO25" s="22">
        <f>SUM(ENERO:DICIEMBRE!AO25)</f>
        <v>0</v>
      </c>
      <c r="AP25" s="22">
        <f>SUM(ENERO:DICIEMBRE!AP25)</f>
        <v>136</v>
      </c>
      <c r="AQ25" s="22">
        <f>SUM(ENERO:DICIEMBRE!AQ25)</f>
        <v>24</v>
      </c>
      <c r="AR25" s="22">
        <f>SUM(ENERO:DICIEMBRE!AR25)</f>
        <v>8</v>
      </c>
      <c r="AS25" s="22">
        <f>SUM(ENERO:DICIEMBRE!AS25)</f>
        <v>0</v>
      </c>
      <c r="AT25" s="22">
        <f>SUM(ENERO:DICIEMBRE!AT25)</f>
        <v>0</v>
      </c>
      <c r="AU25" s="22">
        <f>SUM(ENERO:DICIEMBRE!AU25)</f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228"/>
      <c r="B26" s="73" t="s">
        <v>51</v>
      </c>
      <c r="C26" s="74">
        <f t="shared" si="0"/>
        <v>0</v>
      </c>
      <c r="D26" s="75">
        <f t="shared" si="1"/>
        <v>0</v>
      </c>
      <c r="E26" s="76">
        <f t="shared" si="1"/>
        <v>0</v>
      </c>
      <c r="F26" s="22">
        <f>SUM(ENERO:DICIEMBRE!F26)</f>
        <v>0</v>
      </c>
      <c r="G26" s="22">
        <f>SUM(ENERO:DICIEMBRE!G26)</f>
        <v>0</v>
      </c>
      <c r="H26" s="22">
        <f>SUM(ENERO:DICIEMBRE!H26)</f>
        <v>0</v>
      </c>
      <c r="I26" s="22">
        <f>SUM(ENERO:DICIEMBRE!I26)</f>
        <v>0</v>
      </c>
      <c r="J26" s="22">
        <f>SUM(ENERO:DICIEMBRE!J26)</f>
        <v>0</v>
      </c>
      <c r="K26" s="22">
        <f>SUM(ENERO:DICIEMBRE!K26)</f>
        <v>0</v>
      </c>
      <c r="L26" s="22">
        <f>SUM(ENERO:DICIEMBRE!L26)</f>
        <v>0</v>
      </c>
      <c r="M26" s="22">
        <f>SUM(ENERO:DICIEMBRE!M26)</f>
        <v>0</v>
      </c>
      <c r="N26" s="22">
        <f>SUM(ENERO:DICIEMBRE!N26)</f>
        <v>0</v>
      </c>
      <c r="O26" s="22">
        <f>SUM(ENERO:DICIEMBRE!O26)</f>
        <v>0</v>
      </c>
      <c r="P26" s="22">
        <f>SUM(ENERO:DICIEMBRE!P26)</f>
        <v>0</v>
      </c>
      <c r="Q26" s="22">
        <f>SUM(ENERO:DICIEMBRE!Q26)</f>
        <v>0</v>
      </c>
      <c r="R26" s="22">
        <f>SUM(ENERO:DICIEMBRE!R26)</f>
        <v>0</v>
      </c>
      <c r="S26" s="22">
        <f>SUM(ENERO:DICIEMBRE!S26)</f>
        <v>0</v>
      </c>
      <c r="T26" s="22">
        <f>SUM(ENERO:DICIEMBRE!T26)</f>
        <v>0</v>
      </c>
      <c r="U26" s="22">
        <f>SUM(ENERO:DICIEMBRE!U26)</f>
        <v>0</v>
      </c>
      <c r="V26" s="22">
        <f>SUM(ENERO:DICIEMBRE!V26)</f>
        <v>0</v>
      </c>
      <c r="W26" s="22">
        <f>SUM(ENERO:DICIEMBRE!W26)</f>
        <v>0</v>
      </c>
      <c r="X26" s="22">
        <f>SUM(ENERO:DICIEMBRE!X26)</f>
        <v>0</v>
      </c>
      <c r="Y26" s="22">
        <f>SUM(ENERO:DICIEMBRE!Y26)</f>
        <v>0</v>
      </c>
      <c r="Z26" s="22">
        <f>SUM(ENERO:DICIEMBRE!Z26)</f>
        <v>0</v>
      </c>
      <c r="AA26" s="22">
        <f>SUM(ENERO:DICIEMBRE!AA26)</f>
        <v>0</v>
      </c>
      <c r="AB26" s="22">
        <f>SUM(ENERO:DICIEMBRE!AB26)</f>
        <v>0</v>
      </c>
      <c r="AC26" s="22">
        <f>SUM(ENERO:DICIEMBRE!AC26)</f>
        <v>0</v>
      </c>
      <c r="AD26" s="22">
        <f>SUM(ENERO:DICIEMBRE!AD26)</f>
        <v>0</v>
      </c>
      <c r="AE26" s="22">
        <f>SUM(ENERO:DICIEMBRE!AE26)</f>
        <v>0</v>
      </c>
      <c r="AF26" s="22">
        <f>SUM(ENERO:DICIEMBRE!AF26)</f>
        <v>0</v>
      </c>
      <c r="AG26" s="22">
        <f>SUM(ENERO:DICIEMBRE!AG26)</f>
        <v>0</v>
      </c>
      <c r="AH26" s="22">
        <f>SUM(ENERO:DICIEMBRE!AH26)</f>
        <v>0</v>
      </c>
      <c r="AI26" s="22">
        <f>SUM(ENERO:DICIEMBRE!AI26)</f>
        <v>0</v>
      </c>
      <c r="AJ26" s="22">
        <f>SUM(ENERO:DICIEMBRE!AJ26)</f>
        <v>0</v>
      </c>
      <c r="AK26" s="22">
        <f>SUM(ENERO:DICIEMBRE!AK26)</f>
        <v>0</v>
      </c>
      <c r="AL26" s="22">
        <f>SUM(ENERO:DICIEMBRE!AL26)</f>
        <v>0</v>
      </c>
      <c r="AM26" s="22">
        <f>SUM(ENERO:DICIEMBRE!AM26)</f>
        <v>0</v>
      </c>
      <c r="AN26" s="22">
        <f>SUM(ENERO:DICIEMBRE!AN26)</f>
        <v>0</v>
      </c>
      <c r="AO26" s="22">
        <f>SUM(ENERO:DICIEMBRE!AO26)</f>
        <v>0</v>
      </c>
      <c r="AP26" s="22">
        <f>SUM(ENERO:DICIEMBRE!AP26)</f>
        <v>0</v>
      </c>
      <c r="AQ26" s="22">
        <f>SUM(ENERO:DICIEMBRE!AQ26)</f>
        <v>0</v>
      </c>
      <c r="AR26" s="22">
        <f>SUM(ENERO:DICIEMBRE!AR26)</f>
        <v>0</v>
      </c>
      <c r="AS26" s="22">
        <f>SUM(ENERO:DICIEMBRE!AS26)</f>
        <v>0</v>
      </c>
      <c r="AT26" s="22">
        <f>SUM(ENERO:DICIEMBRE!AT26)</f>
        <v>0</v>
      </c>
      <c r="AU26" s="22">
        <f>SUM(ENERO:DICIEMBRE!AU26)</f>
        <v>0</v>
      </c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199"/>
      <c r="B29" s="1199"/>
      <c r="C29" s="85" t="s">
        <v>58</v>
      </c>
      <c r="D29" s="85" t="s">
        <v>59</v>
      </c>
      <c r="E29" s="16" t="s">
        <v>33</v>
      </c>
      <c r="F29" s="86" t="s">
        <v>34</v>
      </c>
      <c r="G29" s="87" t="s">
        <v>35</v>
      </c>
      <c r="H29" s="16" t="s">
        <v>34</v>
      </c>
      <c r="I29" s="87" t="s">
        <v>35</v>
      </c>
      <c r="J29" s="16" t="s">
        <v>34</v>
      </c>
      <c r="K29" s="87" t="s">
        <v>35</v>
      </c>
      <c r="L29" s="16" t="s">
        <v>34</v>
      </c>
      <c r="M29" s="87" t="s">
        <v>35</v>
      </c>
      <c r="N29" s="16" t="s">
        <v>34</v>
      </c>
      <c r="O29" s="87" t="s">
        <v>35</v>
      </c>
      <c r="P29" s="16" t="s">
        <v>34</v>
      </c>
      <c r="Q29" s="87" t="s">
        <v>35</v>
      </c>
      <c r="R29" s="16" t="s">
        <v>34</v>
      </c>
      <c r="S29" s="87" t="s">
        <v>35</v>
      </c>
      <c r="T29" s="16" t="s">
        <v>34</v>
      </c>
      <c r="U29" s="88" t="s">
        <v>35</v>
      </c>
      <c r="V29" s="16" t="s">
        <v>34</v>
      </c>
      <c r="W29" s="87" t="s">
        <v>35</v>
      </c>
      <c r="X29" s="16" t="s">
        <v>34</v>
      </c>
      <c r="Y29" s="87" t="s">
        <v>35</v>
      </c>
      <c r="Z29" s="16" t="s">
        <v>34</v>
      </c>
      <c r="AA29" s="87" t="s">
        <v>35</v>
      </c>
      <c r="AB29" s="16" t="s">
        <v>34</v>
      </c>
      <c r="AC29" s="87" t="s">
        <v>35</v>
      </c>
      <c r="AD29" s="16" t="s">
        <v>34</v>
      </c>
      <c r="AE29" s="87" t="s">
        <v>35</v>
      </c>
      <c r="AF29" s="16" t="s">
        <v>34</v>
      </c>
      <c r="AG29" s="87" t="s">
        <v>35</v>
      </c>
      <c r="AH29" s="16" t="s">
        <v>34</v>
      </c>
      <c r="AI29" s="87" t="s">
        <v>35</v>
      </c>
      <c r="AJ29" s="16" t="s">
        <v>34</v>
      </c>
      <c r="AK29" s="87" t="s">
        <v>35</v>
      </c>
      <c r="AL29" s="16" t="s">
        <v>34</v>
      </c>
      <c r="AM29" s="87" t="s">
        <v>35</v>
      </c>
      <c r="AN29" s="16" t="s">
        <v>34</v>
      </c>
      <c r="AO29" s="89" t="s">
        <v>35</v>
      </c>
      <c r="AP29" s="1150"/>
      <c r="AQ29" s="1150"/>
      <c r="AR29" s="1150"/>
      <c r="AS29" s="1150"/>
      <c r="AT29" s="1199"/>
      <c r="AU29" s="1199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51">
        <f t="shared" si="36"/>
        <v>0</v>
      </c>
      <c r="I32" s="103">
        <f t="shared" ref="I32:AU32" si="37">SUM(I30:I31)</f>
        <v>0</v>
      </c>
      <c r="J32" s="51">
        <f t="shared" si="37"/>
        <v>0</v>
      </c>
      <c r="K32" s="103">
        <f t="shared" si="37"/>
        <v>0</v>
      </c>
      <c r="L32" s="51">
        <f t="shared" si="37"/>
        <v>0</v>
      </c>
      <c r="M32" s="103">
        <f t="shared" si="37"/>
        <v>0</v>
      </c>
      <c r="N32" s="51">
        <f t="shared" si="37"/>
        <v>0</v>
      </c>
      <c r="O32" s="103">
        <f t="shared" si="37"/>
        <v>0</v>
      </c>
      <c r="P32" s="51">
        <f t="shared" si="37"/>
        <v>0</v>
      </c>
      <c r="Q32" s="103">
        <f t="shared" si="37"/>
        <v>0</v>
      </c>
      <c r="R32" s="51">
        <f t="shared" si="37"/>
        <v>0</v>
      </c>
      <c r="S32" s="103">
        <f t="shared" si="37"/>
        <v>0</v>
      </c>
      <c r="T32" s="51">
        <f t="shared" si="37"/>
        <v>0</v>
      </c>
      <c r="U32" s="103">
        <f t="shared" si="37"/>
        <v>0</v>
      </c>
      <c r="V32" s="51">
        <f t="shared" si="37"/>
        <v>0</v>
      </c>
      <c r="W32" s="103">
        <f t="shared" si="37"/>
        <v>0</v>
      </c>
      <c r="X32" s="51">
        <f t="shared" si="37"/>
        <v>0</v>
      </c>
      <c r="Y32" s="103">
        <f t="shared" si="37"/>
        <v>0</v>
      </c>
      <c r="Z32" s="51">
        <f t="shared" si="37"/>
        <v>0</v>
      </c>
      <c r="AA32" s="103">
        <f t="shared" si="37"/>
        <v>0</v>
      </c>
      <c r="AB32" s="51">
        <f t="shared" si="37"/>
        <v>0</v>
      </c>
      <c r="AC32" s="103">
        <f t="shared" si="37"/>
        <v>0</v>
      </c>
      <c r="AD32" s="51">
        <f t="shared" si="37"/>
        <v>0</v>
      </c>
      <c r="AE32" s="103">
        <f t="shared" si="37"/>
        <v>0</v>
      </c>
      <c r="AF32" s="51">
        <f t="shared" si="37"/>
        <v>0</v>
      </c>
      <c r="AG32" s="103">
        <f t="shared" si="37"/>
        <v>0</v>
      </c>
      <c r="AH32" s="51">
        <f t="shared" si="37"/>
        <v>0</v>
      </c>
      <c r="AI32" s="103">
        <f t="shared" si="37"/>
        <v>0</v>
      </c>
      <c r="AJ32" s="51">
        <f t="shared" si="37"/>
        <v>0</v>
      </c>
      <c r="AK32" s="103">
        <f t="shared" si="37"/>
        <v>0</v>
      </c>
      <c r="AL32" s="51">
        <f t="shared" si="37"/>
        <v>0</v>
      </c>
      <c r="AM32" s="103">
        <f t="shared" si="37"/>
        <v>0</v>
      </c>
      <c r="AN32" s="51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199"/>
      <c r="B35" s="1199"/>
      <c r="C35" s="85" t="s">
        <v>58</v>
      </c>
      <c r="D35" s="85" t="s">
        <v>66</v>
      </c>
      <c r="E35" s="16" t="s">
        <v>33</v>
      </c>
      <c r="F35" s="86" t="s">
        <v>34</v>
      </c>
      <c r="G35" s="106" t="s">
        <v>35</v>
      </c>
      <c r="H35" s="107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51</v>
      </c>
      <c r="C36" s="22">
        <f>SUM(ENERO:DICIEMBRE!C36)</f>
        <v>0</v>
      </c>
      <c r="D36" s="22">
        <f>SUM(ENERO:DICIEMBRE!D36)</f>
        <v>51</v>
      </c>
      <c r="E36" s="110">
        <f>SUM(F36:G36)</f>
        <v>174</v>
      </c>
      <c r="F36" s="22">
        <f>SUM(ENERO:DICIEMBRE!F36)</f>
        <v>70</v>
      </c>
      <c r="G36" s="22">
        <f>SUM(ENERO:DICIEMBRE!G36)</f>
        <v>104</v>
      </c>
      <c r="H36" s="22">
        <f>SUM(ENERO:DICIEMBRE!H36)</f>
        <v>1</v>
      </c>
      <c r="I36" s="22">
        <f>SUM(ENERO:DICIEMBRE!I36)</f>
        <v>2</v>
      </c>
      <c r="J36" s="22">
        <f>SUM(ENERO:DICIEMBRE!J36)</f>
        <v>5</v>
      </c>
      <c r="K36" s="22">
        <f>SUM(ENERO:DICIEMBRE!K36)</f>
        <v>43</v>
      </c>
      <c r="L36" s="22">
        <f>SUM(ENERO:DICIEMBRE!L36)</f>
        <v>0</v>
      </c>
      <c r="M36" s="22">
        <f>SUM(ENERO:DICIEMBRE!M36)</f>
        <v>0</v>
      </c>
    </row>
    <row r="37" spans="1:42" x14ac:dyDescent="0.25">
      <c r="A37" s="113" t="s">
        <v>61</v>
      </c>
      <c r="B37" s="114">
        <f>SUM(C37:D37)</f>
        <v>0</v>
      </c>
      <c r="C37" s="22">
        <f>SUM(ENERO:DICIEMBRE!C37)</f>
        <v>0</v>
      </c>
      <c r="D37" s="22">
        <f>SUM(ENERO:DICIEMBRE!D37)</f>
        <v>0</v>
      </c>
      <c r="E37" s="115">
        <f>SUM(F37:G37)</f>
        <v>0</v>
      </c>
      <c r="F37" s="22">
        <f>SUM(ENERO:DICIEMBRE!F37)</f>
        <v>0</v>
      </c>
      <c r="G37" s="22">
        <f>SUM(ENERO:DICIEMBRE!G37)</f>
        <v>0</v>
      </c>
      <c r="H37" s="22">
        <f>SUM(ENERO:DICIEMBRE!H37)</f>
        <v>0</v>
      </c>
      <c r="I37" s="22">
        <f>SUM(ENERO:DICIEMBRE!I37)</f>
        <v>0</v>
      </c>
      <c r="J37" s="22">
        <f>SUM(ENERO:DICIEMBRE!J37)</f>
        <v>0</v>
      </c>
      <c r="K37" s="22">
        <f>SUM(ENERO:DICIEMBRE!K37)</f>
        <v>0</v>
      </c>
      <c r="L37" s="22">
        <f>SUM(ENERO:DICIEMBRE!L37)</f>
        <v>0</v>
      </c>
      <c r="M37" s="22">
        <f>SUM(ENERO:DICIEMBRE!M37)</f>
        <v>0</v>
      </c>
    </row>
    <row r="38" spans="1:42" x14ac:dyDescent="0.25">
      <c r="A38" s="101" t="s">
        <v>47</v>
      </c>
      <c r="B38" s="102">
        <f t="shared" ref="B38:M38" si="38">SUM(B36:B37)</f>
        <v>51</v>
      </c>
      <c r="C38" s="119">
        <f t="shared" si="38"/>
        <v>0</v>
      </c>
      <c r="D38" s="120">
        <f t="shared" si="38"/>
        <v>51</v>
      </c>
      <c r="E38" s="120">
        <f t="shared" si="38"/>
        <v>174</v>
      </c>
      <c r="F38" s="121">
        <f t="shared" si="38"/>
        <v>70</v>
      </c>
      <c r="G38" s="121">
        <f t="shared" si="38"/>
        <v>104</v>
      </c>
      <c r="H38" s="119">
        <f t="shared" si="38"/>
        <v>1</v>
      </c>
      <c r="I38" s="122">
        <f t="shared" si="38"/>
        <v>2</v>
      </c>
      <c r="J38" s="122">
        <f t="shared" si="38"/>
        <v>5</v>
      </c>
      <c r="K38" s="122">
        <f t="shared" si="38"/>
        <v>43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125" t="s">
        <v>3</v>
      </c>
      <c r="B40" s="126" t="s">
        <v>4</v>
      </c>
      <c r="C40" s="126" t="s">
        <v>5</v>
      </c>
    </row>
    <row r="41" spans="1:42" x14ac:dyDescent="0.25">
      <c r="A41" s="1227" t="s">
        <v>74</v>
      </c>
      <c r="B41" s="63" t="s">
        <v>51</v>
      </c>
      <c r="C41" s="22">
        <f>SUM(ENERO:DICIEMBRE!C41)</f>
        <v>0</v>
      </c>
    </row>
    <row r="42" spans="1:42" x14ac:dyDescent="0.25">
      <c r="A42" s="1228"/>
      <c r="B42" s="128" t="s">
        <v>38</v>
      </c>
      <c r="C42" s="22">
        <f>SUM(ENERO:DICIEMBRE!C42)</f>
        <v>0</v>
      </c>
    </row>
    <row r="43" spans="1:42" x14ac:dyDescent="0.25">
      <c r="A43" s="1227" t="s">
        <v>75</v>
      </c>
      <c r="B43" s="63" t="s">
        <v>51</v>
      </c>
      <c r="C43" s="22">
        <f>SUM(ENERO:DICIEMBRE!C43)</f>
        <v>0</v>
      </c>
    </row>
    <row r="44" spans="1:42" x14ac:dyDescent="0.25">
      <c r="A44" s="1228"/>
      <c r="B44" s="130" t="s">
        <v>38</v>
      </c>
      <c r="C44" s="22">
        <f>SUM(ENERO:DICIEMBRE!C44)</f>
        <v>0</v>
      </c>
    </row>
    <row r="45" spans="1:42" s="12" customFormat="1" ht="12" x14ac:dyDescent="0.2">
      <c r="A45" s="83" t="s">
        <v>76</v>
      </c>
      <c r="B45" s="131"/>
      <c r="C45" s="131"/>
      <c r="D45" s="132"/>
      <c r="E45" s="132"/>
      <c r="F45" s="132"/>
      <c r="G45" s="132"/>
      <c r="H45" s="132"/>
      <c r="I45" s="132"/>
      <c r="J45" s="132"/>
      <c r="K45" s="132"/>
      <c r="L45" s="133"/>
      <c r="M45" s="134"/>
      <c r="N45" s="135"/>
      <c r="O45" s="136"/>
      <c r="P45" s="136"/>
      <c r="Q45" s="136"/>
      <c r="R45" s="136"/>
      <c r="S45" s="136"/>
      <c r="T45" s="136"/>
      <c r="U45" s="136"/>
      <c r="V45" s="137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8"/>
      <c r="AO45" s="139"/>
      <c r="AP45" s="139"/>
    </row>
    <row r="46" spans="1:42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230"/>
      <c r="D47" s="1223"/>
      <c r="E47" s="1224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219"/>
      <c r="B48" s="1220"/>
      <c r="C48" s="140" t="s">
        <v>33</v>
      </c>
      <c r="D48" s="141" t="s">
        <v>34</v>
      </c>
      <c r="E48" s="142" t="s">
        <v>35</v>
      </c>
      <c r="F48" s="16" t="s">
        <v>34</v>
      </c>
      <c r="G48" s="87" t="s">
        <v>35</v>
      </c>
      <c r="H48" s="16" t="s">
        <v>34</v>
      </c>
      <c r="I48" s="87" t="s">
        <v>35</v>
      </c>
      <c r="J48" s="16" t="s">
        <v>34</v>
      </c>
      <c r="K48" s="87" t="s">
        <v>35</v>
      </c>
      <c r="L48" s="16" t="s">
        <v>34</v>
      </c>
      <c r="M48" s="87" t="s">
        <v>35</v>
      </c>
      <c r="N48" s="16" t="s">
        <v>34</v>
      </c>
      <c r="O48" s="87" t="s">
        <v>35</v>
      </c>
      <c r="P48" s="16" t="s">
        <v>34</v>
      </c>
      <c r="Q48" s="87" t="s">
        <v>35</v>
      </c>
      <c r="R48" s="16" t="s">
        <v>34</v>
      </c>
      <c r="S48" s="87" t="s">
        <v>35</v>
      </c>
      <c r="T48" s="16" t="s">
        <v>34</v>
      </c>
      <c r="U48" s="87" t="s">
        <v>35</v>
      </c>
      <c r="V48" s="16" t="s">
        <v>34</v>
      </c>
      <c r="W48" s="87" t="s">
        <v>35</v>
      </c>
      <c r="X48" s="16" t="s">
        <v>34</v>
      </c>
      <c r="Y48" s="87" t="s">
        <v>35</v>
      </c>
      <c r="Z48" s="16" t="s">
        <v>34</v>
      </c>
      <c r="AA48" s="87" t="s">
        <v>35</v>
      </c>
      <c r="AB48" s="16" t="s">
        <v>34</v>
      </c>
      <c r="AC48" s="87" t="s">
        <v>35</v>
      </c>
      <c r="AD48" s="16" t="s">
        <v>34</v>
      </c>
      <c r="AE48" s="87" t="s">
        <v>35</v>
      </c>
      <c r="AF48" s="16" t="s">
        <v>34</v>
      </c>
      <c r="AG48" s="87" t="s">
        <v>35</v>
      </c>
      <c r="AH48" s="16" t="s">
        <v>34</v>
      </c>
      <c r="AI48" s="87" t="s">
        <v>35</v>
      </c>
      <c r="AJ48" s="143" t="s">
        <v>34</v>
      </c>
      <c r="AK48" s="89" t="s">
        <v>35</v>
      </c>
      <c r="AL48" s="1150"/>
      <c r="AM48" s="1150"/>
      <c r="AN48" s="1150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147" t="s">
        <v>81</v>
      </c>
      <c r="B50" s="147" t="s">
        <v>80</v>
      </c>
      <c r="C50" s="74">
        <f>SUM(D50+E50)</f>
        <v>0</v>
      </c>
      <c r="D50" s="75">
        <f>SUM(F50+H50+J50+L50+N50+P50+R50+T50+V50+X50+Z50+AB50+AD50+AF50+AH50+AJ50)</f>
        <v>0</v>
      </c>
      <c r="E50" s="148">
        <f>SUM(G50+I50+K50+M50+O50+Q50+S50+U50+W50+Y50+AA50+AC50+AE50+AG50+AI50+AK50)</f>
        <v>0</v>
      </c>
      <c r="F50" s="116"/>
      <c r="G50" s="116"/>
      <c r="H50" s="116"/>
      <c r="I50" s="116"/>
      <c r="J50" s="116"/>
      <c r="K50" s="118"/>
      <c r="L50" s="116"/>
      <c r="M50" s="118"/>
      <c r="N50" s="80"/>
      <c r="O50" s="118"/>
      <c r="P50" s="80"/>
      <c r="Q50" s="118"/>
      <c r="R50" s="80"/>
      <c r="S50" s="118"/>
      <c r="T50" s="80"/>
      <c r="U50" s="118"/>
      <c r="V50" s="80"/>
      <c r="W50" s="118"/>
      <c r="X50" s="80"/>
      <c r="Y50" s="118"/>
      <c r="Z50" s="80"/>
      <c r="AA50" s="118"/>
      <c r="AB50" s="80"/>
      <c r="AC50" s="118"/>
      <c r="AD50" s="80"/>
      <c r="AE50" s="118"/>
      <c r="AF50" s="80"/>
      <c r="AG50" s="118"/>
      <c r="AH50" s="80"/>
      <c r="AI50" s="118"/>
      <c r="AJ50" s="149"/>
      <c r="AK50" s="150"/>
      <c r="AL50" s="151"/>
      <c r="AM50" s="151"/>
      <c r="AN50" s="151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223"/>
      <c r="D53" s="1223"/>
      <c r="E53" s="1224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219"/>
      <c r="B54" s="1220"/>
      <c r="C54" s="156" t="s">
        <v>33</v>
      </c>
      <c r="D54" s="157" t="s">
        <v>34</v>
      </c>
      <c r="E54" s="158" t="s">
        <v>35</v>
      </c>
      <c r="F54" s="13" t="s">
        <v>34</v>
      </c>
      <c r="G54" s="159" t="s">
        <v>35</v>
      </c>
      <c r="H54" s="13" t="s">
        <v>34</v>
      </c>
      <c r="I54" s="159" t="s">
        <v>35</v>
      </c>
      <c r="J54" s="13" t="s">
        <v>34</v>
      </c>
      <c r="K54" s="159" t="s">
        <v>35</v>
      </c>
      <c r="L54" s="13" t="s">
        <v>34</v>
      </c>
      <c r="M54" s="159" t="s">
        <v>35</v>
      </c>
      <c r="N54" s="13" t="s">
        <v>34</v>
      </c>
      <c r="O54" s="159" t="s">
        <v>35</v>
      </c>
      <c r="P54" s="13" t="s">
        <v>34</v>
      </c>
      <c r="Q54" s="159" t="s">
        <v>35</v>
      </c>
      <c r="R54" s="13" t="s">
        <v>34</v>
      </c>
      <c r="S54" s="159" t="s">
        <v>35</v>
      </c>
      <c r="T54" s="13" t="s">
        <v>34</v>
      </c>
      <c r="U54" s="159" t="s">
        <v>35</v>
      </c>
      <c r="V54" s="13" t="s">
        <v>34</v>
      </c>
      <c r="W54" s="159" t="s">
        <v>35</v>
      </c>
      <c r="X54" s="13" t="s">
        <v>34</v>
      </c>
      <c r="Y54" s="159" t="s">
        <v>35</v>
      </c>
      <c r="Z54" s="13" t="s">
        <v>34</v>
      </c>
      <c r="AA54" s="159" t="s">
        <v>35</v>
      </c>
      <c r="AB54" s="13" t="s">
        <v>34</v>
      </c>
      <c r="AC54" s="159" t="s">
        <v>35</v>
      </c>
      <c r="AD54" s="13" t="s">
        <v>34</v>
      </c>
      <c r="AE54" s="159" t="s">
        <v>35</v>
      </c>
      <c r="AF54" s="13" t="s">
        <v>34</v>
      </c>
      <c r="AG54" s="159" t="s">
        <v>35</v>
      </c>
      <c r="AH54" s="13" t="s">
        <v>34</v>
      </c>
      <c r="AI54" s="159" t="s">
        <v>35</v>
      </c>
      <c r="AJ54" s="160" t="s">
        <v>34</v>
      </c>
      <c r="AK54" s="161" t="s">
        <v>35</v>
      </c>
      <c r="AL54" s="1150"/>
      <c r="AM54" s="1150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213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213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213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213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213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213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185"/>
      <c r="C77" s="185"/>
      <c r="D77" s="186"/>
      <c r="E77" s="186"/>
      <c r="F77" s="186"/>
      <c r="G77" s="154"/>
      <c r="H77" s="154"/>
      <c r="I77" s="154"/>
    </row>
    <row r="78" spans="1:85" x14ac:dyDescent="0.25">
      <c r="A78" s="1205" t="s">
        <v>92</v>
      </c>
      <c r="B78" s="1207" t="s">
        <v>93</v>
      </c>
      <c r="C78" s="1207"/>
      <c r="D78" s="1207" t="s">
        <v>94</v>
      </c>
      <c r="E78" s="1208"/>
      <c r="F78" s="1209" t="s">
        <v>95</v>
      </c>
      <c r="G78" s="1207"/>
      <c r="H78" s="1209" t="s">
        <v>96</v>
      </c>
      <c r="I78" s="1207"/>
    </row>
    <row r="79" spans="1:85" ht="21" x14ac:dyDescent="0.25">
      <c r="A79" s="1206"/>
      <c r="B79" s="187" t="s">
        <v>97</v>
      </c>
      <c r="C79" s="188" t="s">
        <v>98</v>
      </c>
      <c r="D79" s="187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132"/>
      <c r="C84" s="132"/>
      <c r="D84" s="132"/>
    </row>
    <row r="85" spans="1:9" ht="31.5" x14ac:dyDescent="0.25">
      <c r="A85" s="203" t="s">
        <v>104</v>
      </c>
      <c r="B85" s="204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2">
        <f>SUM(ENERO:DICIEMBRE!B86)</f>
        <v>1926</v>
      </c>
      <c r="C86" s="22">
        <f>SUM(ENERO:DICIEMBRE!C86)</f>
        <v>264</v>
      </c>
      <c r="D86" s="22">
        <f>SUM(ENERO:DICIEMBRE!D86)</f>
        <v>816</v>
      </c>
    </row>
    <row r="87" spans="1:9" x14ac:dyDescent="0.25">
      <c r="A87" s="196" t="s">
        <v>109</v>
      </c>
      <c r="B87" s="22">
        <f>SUM(ENERO:DICIEMBRE!B87)</f>
        <v>0</v>
      </c>
      <c r="C87" s="22">
        <f>SUM(ENERO:DICIEMBRE!C87)</f>
        <v>6</v>
      </c>
      <c r="D87" s="22">
        <f>SUM(ENERO:DICIEMBRE!D87)</f>
        <v>0</v>
      </c>
    </row>
    <row r="88" spans="1:9" x14ac:dyDescent="0.25">
      <c r="A88" s="196" t="s">
        <v>110</v>
      </c>
      <c r="B88" s="22">
        <f>SUM(ENERO:DICIEMBRE!B88)</f>
        <v>0</v>
      </c>
      <c r="C88" s="22">
        <f>SUM(ENERO:DICIEMBRE!C88)</f>
        <v>6</v>
      </c>
      <c r="D88" s="22">
        <f>SUM(ENERO:DICIEMBRE!D88)</f>
        <v>0</v>
      </c>
    </row>
    <row r="89" spans="1:9" x14ac:dyDescent="0.25">
      <c r="A89" s="214" t="s">
        <v>111</v>
      </c>
      <c r="B89" s="22">
        <f>SUM(ENERO:DICIEMBRE!B89)</f>
        <v>0</v>
      </c>
      <c r="C89" s="22">
        <f>SUM(ENERO:DICIEMBRE!C89)</f>
        <v>0</v>
      </c>
      <c r="D89" s="22">
        <f>SUM(ENERO:DICIEMBRE!D89)</f>
        <v>0</v>
      </c>
    </row>
    <row r="90" spans="1:9" ht="22.5" x14ac:dyDescent="0.25">
      <c r="A90" s="215" t="s">
        <v>112</v>
      </c>
      <c r="B90" s="22">
        <f>SUM(ENERO:DICIEMBRE!B90)</f>
        <v>0</v>
      </c>
      <c r="C90" s="22">
        <f>SUM(ENERO:DICIEMBRE!C90)</f>
        <v>0</v>
      </c>
      <c r="D90" s="22">
        <f>SUM(ENERO:DICIEMBRE!D90)</f>
        <v>0</v>
      </c>
    </row>
    <row r="91" spans="1:9" ht="22.5" x14ac:dyDescent="0.25">
      <c r="A91" s="215" t="s">
        <v>113</v>
      </c>
      <c r="B91" s="22">
        <f>SUM(ENERO:DICIEMBRE!B91)</f>
        <v>0</v>
      </c>
      <c r="C91" s="22">
        <f>SUM(ENERO:DICIEMBRE!C91)</f>
        <v>0</v>
      </c>
      <c r="D91" s="22">
        <f>SUM(ENERO:DICIEMBRE!D91)</f>
        <v>0</v>
      </c>
    </row>
    <row r="92" spans="1:9" ht="22.5" x14ac:dyDescent="0.25">
      <c r="A92" s="217" t="s">
        <v>114</v>
      </c>
      <c r="B92" s="22">
        <f>SUM(ENERO:DICIEMBRE!B92)</f>
        <v>0</v>
      </c>
      <c r="C92" s="22">
        <f>SUM(ENERO:DICIEMBRE!C92)</f>
        <v>0</v>
      </c>
      <c r="D92" s="22">
        <f>SUM(ENERO:DICIEMBRE!D92)</f>
        <v>0</v>
      </c>
    </row>
    <row r="93" spans="1:9" s="12" customFormat="1" ht="12" x14ac:dyDescent="0.2">
      <c r="A93" s="135" t="s">
        <v>115</v>
      </c>
      <c r="B93" s="138"/>
      <c r="C93" s="138"/>
      <c r="D93" s="138"/>
      <c r="E93" s="9"/>
      <c r="F93" s="138"/>
    </row>
    <row r="94" spans="1:9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199"/>
      <c r="B95" s="1206"/>
      <c r="C95" s="1206"/>
      <c r="D95" s="1206"/>
      <c r="E95" s="187" t="s">
        <v>121</v>
      </c>
      <c r="F95" s="221" t="s">
        <v>122</v>
      </c>
    </row>
    <row r="96" spans="1:9" x14ac:dyDescent="0.25">
      <c r="A96" s="222" t="s">
        <v>123</v>
      </c>
      <c r="B96" s="22">
        <f>SUM(ENERO:DICIEMBRE!B96)</f>
        <v>316</v>
      </c>
      <c r="C96" s="22">
        <f>SUM(ENERO:DICIEMBRE!C96)</f>
        <v>10</v>
      </c>
      <c r="D96" s="22">
        <f>SUM(ENERO:DICIEMBRE!D96)</f>
        <v>326</v>
      </c>
      <c r="E96" s="22">
        <f>SUM(ENERO:DICIEMBRE!E96)</f>
        <v>0</v>
      </c>
      <c r="F96" s="22">
        <f>SUM(ENERO:DICIEMBRE!F96)</f>
        <v>0</v>
      </c>
    </row>
    <row r="97" spans="1:85" x14ac:dyDescent="0.25">
      <c r="A97" s="223" t="s">
        <v>124</v>
      </c>
      <c r="B97" s="22">
        <f>SUM(ENERO:DICIEMBRE!B97)</f>
        <v>2</v>
      </c>
      <c r="C97" s="22">
        <f>SUM(ENERO:DICIEMBRE!C97)</f>
        <v>0</v>
      </c>
      <c r="D97" s="22">
        <f>SUM(ENERO:DICIEMBRE!D97)</f>
        <v>2</v>
      </c>
      <c r="E97" s="22">
        <f>SUM(ENERO:DICIEMBRE!E97)</f>
        <v>0</v>
      </c>
      <c r="F97" s="22">
        <f>SUM(ENERO:DICIEMBRE!F97)</f>
        <v>0</v>
      </c>
    </row>
    <row r="98" spans="1:85" x14ac:dyDescent="0.25">
      <c r="A98" s="223" t="s">
        <v>125</v>
      </c>
      <c r="B98" s="22">
        <f>SUM(ENERO:DICIEMBRE!B98)</f>
        <v>0</v>
      </c>
      <c r="C98" s="22">
        <f>SUM(ENERO:DICIEMBRE!C98)</f>
        <v>0</v>
      </c>
      <c r="D98" s="22">
        <f>SUM(ENERO:DICIEMBRE!D98)</f>
        <v>0</v>
      </c>
      <c r="E98" s="22">
        <f>SUM(ENERO:DICIEMBRE!E98)</f>
        <v>0</v>
      </c>
      <c r="F98" s="22">
        <f>SUM(ENERO:DICIEMBRE!F98)</f>
        <v>0</v>
      </c>
    </row>
    <row r="99" spans="1:85" x14ac:dyDescent="0.25">
      <c r="A99" s="223" t="s">
        <v>126</v>
      </c>
      <c r="B99" s="22">
        <f>SUM(ENERO:DICIEMBRE!B99)</f>
        <v>0</v>
      </c>
      <c r="C99" s="22">
        <f>SUM(ENERO:DICIEMBRE!C99)</f>
        <v>0</v>
      </c>
      <c r="D99" s="22">
        <f>SUM(ENERO:DICIEMBRE!D99)</f>
        <v>0</v>
      </c>
      <c r="E99" s="22">
        <f>SUM(ENERO:DICIEMBRE!E99)</f>
        <v>0</v>
      </c>
      <c r="F99" s="22">
        <f>SUM(ENERO:DICIEMBRE!F99)</f>
        <v>0</v>
      </c>
    </row>
    <row r="100" spans="1:85" x14ac:dyDescent="0.25">
      <c r="A100" s="223" t="s">
        <v>127</v>
      </c>
      <c r="B100" s="22">
        <f>SUM(ENERO:DICIEMBRE!B100)</f>
        <v>14</v>
      </c>
      <c r="C100" s="22">
        <f>SUM(ENERO:DICIEMBRE!C100)</f>
        <v>1</v>
      </c>
      <c r="D100" s="22">
        <f>SUM(ENERO:DICIEMBRE!D100)</f>
        <v>15</v>
      </c>
      <c r="E100" s="22">
        <f>SUM(ENERO:DICIEMBRE!E100)</f>
        <v>0</v>
      </c>
      <c r="F100" s="22">
        <f>SUM(ENERO:DICIEMBRE!F100)</f>
        <v>0</v>
      </c>
    </row>
    <row r="101" spans="1:85" x14ac:dyDescent="0.25">
      <c r="A101" s="224" t="s">
        <v>47</v>
      </c>
      <c r="B101" s="225">
        <f>SUM(B96:B100)</f>
        <v>332</v>
      </c>
      <c r="C101" s="225">
        <f>SUM(C96:C100)</f>
        <v>11</v>
      </c>
      <c r="D101" s="225">
        <f>SUM(D96:D100)</f>
        <v>343</v>
      </c>
      <c r="E101" s="226">
        <f>SUM(E96:E100)</f>
        <v>0</v>
      </c>
      <c r="F101" s="227">
        <f>SUM(F96:F100)</f>
        <v>0</v>
      </c>
    </row>
    <row r="102" spans="1:85" s="12" customFormat="1" ht="12" x14ac:dyDescent="0.2">
      <c r="A102" s="228" t="s">
        <v>128</v>
      </c>
      <c r="B102" s="11"/>
      <c r="C102" s="11"/>
      <c r="D102" s="11"/>
      <c r="E102" s="136"/>
      <c r="F102" s="229"/>
      <c r="G102" s="136"/>
      <c r="H102" s="136"/>
      <c r="I102" s="136"/>
      <c r="J102" s="136"/>
      <c r="K102" s="136"/>
      <c r="L102" s="136"/>
      <c r="M102" s="136"/>
      <c r="N102" s="138"/>
      <c r="O102" s="138"/>
      <c r="P102" s="138"/>
    </row>
    <row r="103" spans="1:85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203"/>
      <c r="C104" s="1204"/>
      <c r="D104" s="1150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175"/>
      <c r="B105" s="231" t="s">
        <v>33</v>
      </c>
      <c r="C105" s="232" t="s">
        <v>34</v>
      </c>
      <c r="D105" s="233" t="s">
        <v>35</v>
      </c>
      <c r="E105" s="16" t="s">
        <v>34</v>
      </c>
      <c r="F105" s="87" t="s">
        <v>35</v>
      </c>
      <c r="G105" s="16" t="s">
        <v>34</v>
      </c>
      <c r="H105" s="87" t="s">
        <v>35</v>
      </c>
      <c r="I105" s="16" t="s">
        <v>34</v>
      </c>
      <c r="J105" s="87" t="s">
        <v>35</v>
      </c>
      <c r="K105" s="16" t="s">
        <v>34</v>
      </c>
      <c r="L105" s="87" t="s">
        <v>35</v>
      </c>
      <c r="M105" s="16" t="s">
        <v>34</v>
      </c>
      <c r="N105" s="89" t="s">
        <v>35</v>
      </c>
      <c r="O105" s="1150"/>
      <c r="P105" s="1150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113" t="s">
        <v>131</v>
      </c>
      <c r="B108" s="243">
        <f>SUM(C108:D108)</f>
        <v>0</v>
      </c>
      <c r="C108" s="244">
        <f t="shared" si="49"/>
        <v>0</v>
      </c>
      <c r="D108" s="148">
        <f t="shared" si="49"/>
        <v>0</v>
      </c>
      <c r="E108" s="245"/>
      <c r="F108" s="246"/>
      <c r="G108" s="245"/>
      <c r="H108" s="247"/>
      <c r="I108" s="245"/>
      <c r="J108" s="246"/>
      <c r="K108" s="245"/>
      <c r="L108" s="246"/>
      <c r="M108" s="248"/>
      <c r="N108" s="249"/>
      <c r="O108" s="246"/>
      <c r="P108" s="246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199"/>
      <c r="B111" s="250" t="s">
        <v>136</v>
      </c>
      <c r="C111" s="250" t="s">
        <v>137</v>
      </c>
      <c r="D111" s="251" t="s">
        <v>138</v>
      </c>
      <c r="E111" s="1201"/>
    </row>
    <row r="112" spans="1:85" x14ac:dyDescent="0.25">
      <c r="A112" s="224" t="s">
        <v>47</v>
      </c>
      <c r="B112" s="252"/>
      <c r="C112" s="252"/>
      <c r="D112" s="253"/>
      <c r="E112" s="254"/>
    </row>
    <row r="113" spans="1:88" s="12" customFormat="1" ht="12" x14ac:dyDescent="0.2">
      <c r="A113" s="255" t="s">
        <v>139</v>
      </c>
      <c r="B113" s="11"/>
      <c r="C113" s="11"/>
      <c r="D113" s="9"/>
      <c r="E113" s="9"/>
      <c r="F113" s="9"/>
      <c r="G113" s="9"/>
      <c r="H113" s="256"/>
      <c r="I113" s="256"/>
      <c r="J113" s="256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202"/>
      <c r="B115" s="231" t="s">
        <v>33</v>
      </c>
      <c r="C115" s="257" t="s">
        <v>34</v>
      </c>
      <c r="D115" s="258" t="s">
        <v>35</v>
      </c>
      <c r="E115" s="16" t="s">
        <v>34</v>
      </c>
      <c r="F115" s="87" t="s">
        <v>35</v>
      </c>
      <c r="G115" s="16" t="s">
        <v>34</v>
      </c>
      <c r="H115" s="87" t="s">
        <v>35</v>
      </c>
      <c r="I115" s="16" t="s">
        <v>34</v>
      </c>
      <c r="J115" s="87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266">
        <f>SUM(C118:D118)</f>
        <v>0</v>
      </c>
      <c r="C118" s="267">
        <f t="shared" si="55"/>
        <v>0</v>
      </c>
      <c r="D118" s="268">
        <f t="shared" si="55"/>
        <v>0</v>
      </c>
      <c r="E118" s="269"/>
      <c r="F118" s="270"/>
      <c r="G118" s="269"/>
      <c r="H118" s="247"/>
      <c r="I118" s="269"/>
      <c r="J118" s="270"/>
    </row>
    <row r="119" spans="1:88" s="12" customFormat="1" ht="12" x14ac:dyDescent="0.2">
      <c r="A119" s="271" t="s">
        <v>146</v>
      </c>
      <c r="B119" s="272"/>
      <c r="C119" s="273"/>
      <c r="D119" s="273"/>
      <c r="E119" s="9"/>
      <c r="F119" s="274"/>
      <c r="G119" s="275"/>
      <c r="H119" s="275"/>
    </row>
    <row r="120" spans="1:88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156"/>
      <c r="B121" s="1191"/>
      <c r="C121" s="16" t="s">
        <v>34</v>
      </c>
      <c r="D121" s="276" t="s">
        <v>35</v>
      </c>
      <c r="E121" s="143" t="s">
        <v>150</v>
      </c>
      <c r="F121" s="87" t="s">
        <v>151</v>
      </c>
      <c r="G121" s="143" t="s">
        <v>152</v>
      </c>
      <c r="H121" s="86" t="s">
        <v>153</v>
      </c>
      <c r="I121" s="87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194"/>
      <c r="D125" s="1195"/>
      <c r="E125" s="1156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191"/>
      <c r="B126" s="1191"/>
      <c r="C126" s="13" t="s">
        <v>33</v>
      </c>
      <c r="D126" s="14" t="s">
        <v>34</v>
      </c>
      <c r="E126" s="15" t="s">
        <v>35</v>
      </c>
      <c r="F126" s="16" t="s">
        <v>34</v>
      </c>
      <c r="G126" s="15" t="s">
        <v>35</v>
      </c>
      <c r="H126" s="16" t="s">
        <v>34</v>
      </c>
      <c r="I126" s="15" t="s">
        <v>35</v>
      </c>
      <c r="J126" s="16" t="s">
        <v>34</v>
      </c>
      <c r="K126" s="15" t="s">
        <v>35</v>
      </c>
      <c r="L126" s="16" t="s">
        <v>34</v>
      </c>
      <c r="M126" s="15" t="s">
        <v>35</v>
      </c>
      <c r="N126" s="16" t="s">
        <v>34</v>
      </c>
      <c r="O126" s="15" t="s">
        <v>35</v>
      </c>
      <c r="P126" s="16" t="s">
        <v>34</v>
      </c>
      <c r="Q126" s="15" t="s">
        <v>35</v>
      </c>
      <c r="R126" s="16" t="s">
        <v>34</v>
      </c>
      <c r="S126" s="15" t="s">
        <v>35</v>
      </c>
      <c r="T126" s="16" t="s">
        <v>34</v>
      </c>
      <c r="U126" s="15" t="s">
        <v>35</v>
      </c>
      <c r="V126" s="16" t="s">
        <v>34</v>
      </c>
      <c r="W126" s="15" t="s">
        <v>35</v>
      </c>
      <c r="X126" s="16" t="s">
        <v>34</v>
      </c>
      <c r="Y126" s="15" t="s">
        <v>35</v>
      </c>
      <c r="Z126" s="16" t="s">
        <v>34</v>
      </c>
      <c r="AA126" s="15" t="s">
        <v>35</v>
      </c>
      <c r="AB126" s="16" t="s">
        <v>34</v>
      </c>
      <c r="AC126" s="15" t="s">
        <v>35</v>
      </c>
      <c r="AD126" s="16" t="s">
        <v>34</v>
      </c>
      <c r="AE126" s="15" t="s">
        <v>35</v>
      </c>
      <c r="AF126" s="16" t="s">
        <v>34</v>
      </c>
      <c r="AG126" s="15" t="s">
        <v>35</v>
      </c>
      <c r="AH126" s="16" t="s">
        <v>34</v>
      </c>
      <c r="AI126" s="15" t="s">
        <v>35</v>
      </c>
      <c r="AJ126" s="16" t="s">
        <v>34</v>
      </c>
      <c r="AK126" s="15" t="s">
        <v>35</v>
      </c>
      <c r="AL126" s="16" t="s">
        <v>34</v>
      </c>
      <c r="AM126" s="17" t="s">
        <v>35</v>
      </c>
      <c r="AN126" s="1156"/>
      <c r="AO126" s="1156"/>
      <c r="AP126" s="1156"/>
      <c r="AQ126" s="1159"/>
      <c r="AR126" s="1156"/>
    </row>
    <row r="127" spans="1:88" x14ac:dyDescent="0.25">
      <c r="A127" s="1170" t="s">
        <v>158</v>
      </c>
      <c r="B127" s="283" t="s">
        <v>159</v>
      </c>
      <c r="C127" s="284">
        <f>SUM(D127+E127)</f>
        <v>562</v>
      </c>
      <c r="D127" s="285">
        <f t="shared" ref="D127:E130" si="56">SUM(F127+H127+J127+L127+N127+P127+R127+T127+V127+X127+Z127+AB127+AD127+AF127+AH127+AJ127+AL127)</f>
        <v>251</v>
      </c>
      <c r="E127" s="286">
        <f t="shared" si="56"/>
        <v>311</v>
      </c>
      <c r="F127" s="22">
        <f>SUM(ENERO:DICIEMBRE!F127)</f>
        <v>0</v>
      </c>
      <c r="G127" s="22">
        <f>SUM(ENERO:DICIEMBRE!G127)</f>
        <v>0</v>
      </c>
      <c r="H127" s="22">
        <f>SUM(ENERO:DICIEMBRE!H127)</f>
        <v>5</v>
      </c>
      <c r="I127" s="22">
        <f>SUM(ENERO:DICIEMBRE!I127)</f>
        <v>3</v>
      </c>
      <c r="J127" s="22">
        <f>SUM(ENERO:DICIEMBRE!J127)</f>
        <v>16</v>
      </c>
      <c r="K127" s="22">
        <f>SUM(ENERO:DICIEMBRE!K127)</f>
        <v>18</v>
      </c>
      <c r="L127" s="22">
        <f>SUM(ENERO:DICIEMBRE!L127)</f>
        <v>30</v>
      </c>
      <c r="M127" s="22">
        <f>SUM(ENERO:DICIEMBRE!M127)</f>
        <v>52</v>
      </c>
      <c r="N127" s="22">
        <f>SUM(ENERO:DICIEMBRE!N127)</f>
        <v>30</v>
      </c>
      <c r="O127" s="22">
        <f>SUM(ENERO:DICIEMBRE!O127)</f>
        <v>31</v>
      </c>
      <c r="P127" s="22">
        <f>SUM(ENERO:DICIEMBRE!P127)</f>
        <v>16</v>
      </c>
      <c r="Q127" s="22">
        <f>SUM(ENERO:DICIEMBRE!Q127)</f>
        <v>30</v>
      </c>
      <c r="R127" s="22">
        <f>SUM(ENERO:DICIEMBRE!R127)</f>
        <v>21</v>
      </c>
      <c r="S127" s="22">
        <f>SUM(ENERO:DICIEMBRE!S127)</f>
        <v>24</v>
      </c>
      <c r="T127" s="22">
        <f>SUM(ENERO:DICIEMBRE!T127)</f>
        <v>34</v>
      </c>
      <c r="U127" s="22">
        <f>SUM(ENERO:DICIEMBRE!U127)</f>
        <v>25</v>
      </c>
      <c r="V127" s="22">
        <f>SUM(ENERO:DICIEMBRE!V127)</f>
        <v>24</v>
      </c>
      <c r="W127" s="22">
        <f>SUM(ENERO:DICIEMBRE!W127)</f>
        <v>29</v>
      </c>
      <c r="X127" s="22">
        <f>SUM(ENERO:DICIEMBRE!X127)</f>
        <v>16</v>
      </c>
      <c r="Y127" s="22">
        <f>SUM(ENERO:DICIEMBRE!Y127)</f>
        <v>23</v>
      </c>
      <c r="Z127" s="22">
        <f>SUM(ENERO:DICIEMBRE!Z127)</f>
        <v>12</v>
      </c>
      <c r="AA127" s="22">
        <f>SUM(ENERO:DICIEMBRE!AA127)</f>
        <v>19</v>
      </c>
      <c r="AB127" s="22">
        <f>SUM(ENERO:DICIEMBRE!AB127)</f>
        <v>10</v>
      </c>
      <c r="AC127" s="22">
        <f>SUM(ENERO:DICIEMBRE!AC127)</f>
        <v>20</v>
      </c>
      <c r="AD127" s="22">
        <f>SUM(ENERO:DICIEMBRE!AD127)</f>
        <v>16</v>
      </c>
      <c r="AE127" s="22">
        <f>SUM(ENERO:DICIEMBRE!AE127)</f>
        <v>19</v>
      </c>
      <c r="AF127" s="22">
        <f>SUM(ENERO:DICIEMBRE!AF127)</f>
        <v>13</v>
      </c>
      <c r="AG127" s="22">
        <f>SUM(ENERO:DICIEMBRE!AG127)</f>
        <v>6</v>
      </c>
      <c r="AH127" s="22">
        <f>SUM(ENERO:DICIEMBRE!AH127)</f>
        <v>2</v>
      </c>
      <c r="AI127" s="22">
        <f>SUM(ENERO:DICIEMBRE!AI127)</f>
        <v>9</v>
      </c>
      <c r="AJ127" s="22">
        <f>SUM(ENERO:DICIEMBRE!AJ127)</f>
        <v>4</v>
      </c>
      <c r="AK127" s="22">
        <f>SUM(ENERO:DICIEMBRE!AK127)</f>
        <v>1</v>
      </c>
      <c r="AL127" s="22">
        <f>SUM(ENERO:DICIEMBRE!AL127)</f>
        <v>2</v>
      </c>
      <c r="AM127" s="22">
        <f>SUM(ENERO:DICIEMBRE!AM127)</f>
        <v>2</v>
      </c>
      <c r="AN127" s="22">
        <f>SUM(ENERO:DICIEMBRE!AN127)</f>
        <v>561</v>
      </c>
      <c r="AO127" s="22">
        <f>SUM(ENERO:DICIEMBRE!AO127)</f>
        <v>0</v>
      </c>
      <c r="AP127" s="22">
        <f>SUM(ENERO:DICIEMBRE!AP127)</f>
        <v>0</v>
      </c>
      <c r="AQ127" s="22">
        <f>SUM(ENERO:DICIEMBRE!AQ127)</f>
        <v>0</v>
      </c>
      <c r="AR127" s="22">
        <f>SUM(ENERO:DICIEMBRE!AR127)</f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103</v>
      </c>
      <c r="D128" s="289">
        <f t="shared" si="56"/>
        <v>46</v>
      </c>
      <c r="E128" s="290">
        <f t="shared" si="56"/>
        <v>57</v>
      </c>
      <c r="F128" s="22">
        <f>SUM(ENERO:DICIEMBRE!F128)</f>
        <v>0</v>
      </c>
      <c r="G128" s="22">
        <f>SUM(ENERO:DICIEMBRE!G128)</f>
        <v>0</v>
      </c>
      <c r="H128" s="22">
        <f>SUM(ENERO:DICIEMBRE!H128)</f>
        <v>2</v>
      </c>
      <c r="I128" s="22">
        <f>SUM(ENERO:DICIEMBRE!I128)</f>
        <v>1</v>
      </c>
      <c r="J128" s="22">
        <f>SUM(ENERO:DICIEMBRE!J128)</f>
        <v>7</v>
      </c>
      <c r="K128" s="22">
        <f>SUM(ENERO:DICIEMBRE!K128)</f>
        <v>8</v>
      </c>
      <c r="L128" s="22">
        <f>SUM(ENERO:DICIEMBRE!L128)</f>
        <v>17</v>
      </c>
      <c r="M128" s="22">
        <f>SUM(ENERO:DICIEMBRE!M128)</f>
        <v>28</v>
      </c>
      <c r="N128" s="22">
        <f>SUM(ENERO:DICIEMBRE!N128)</f>
        <v>0</v>
      </c>
      <c r="O128" s="22">
        <f>SUM(ENERO:DICIEMBRE!O128)</f>
        <v>0</v>
      </c>
      <c r="P128" s="22">
        <f>SUM(ENERO:DICIEMBRE!P128)</f>
        <v>0</v>
      </c>
      <c r="Q128" s="22">
        <f>SUM(ENERO:DICIEMBRE!Q128)</f>
        <v>1</v>
      </c>
      <c r="R128" s="22">
        <f>SUM(ENERO:DICIEMBRE!R128)</f>
        <v>0</v>
      </c>
      <c r="S128" s="22">
        <f>SUM(ENERO:DICIEMBRE!S128)</f>
        <v>2</v>
      </c>
      <c r="T128" s="22">
        <f>SUM(ENERO:DICIEMBRE!T128)</f>
        <v>9</v>
      </c>
      <c r="U128" s="22">
        <f>SUM(ENERO:DICIEMBRE!U128)</f>
        <v>1</v>
      </c>
      <c r="V128" s="22">
        <f>SUM(ENERO:DICIEMBRE!V128)</f>
        <v>2</v>
      </c>
      <c r="W128" s="22">
        <f>SUM(ENERO:DICIEMBRE!W128)</f>
        <v>1</v>
      </c>
      <c r="X128" s="22">
        <f>SUM(ENERO:DICIEMBRE!X128)</f>
        <v>1</v>
      </c>
      <c r="Y128" s="22">
        <f>SUM(ENERO:DICIEMBRE!Y128)</f>
        <v>1</v>
      </c>
      <c r="Z128" s="22">
        <f>SUM(ENERO:DICIEMBRE!Z128)</f>
        <v>0</v>
      </c>
      <c r="AA128" s="22">
        <f>SUM(ENERO:DICIEMBRE!AA128)</f>
        <v>1</v>
      </c>
      <c r="AB128" s="22">
        <f>SUM(ENERO:DICIEMBRE!AB128)</f>
        <v>1</v>
      </c>
      <c r="AC128" s="22">
        <f>SUM(ENERO:DICIEMBRE!AC128)</f>
        <v>8</v>
      </c>
      <c r="AD128" s="22">
        <f>SUM(ENERO:DICIEMBRE!AD128)</f>
        <v>2</v>
      </c>
      <c r="AE128" s="22">
        <f>SUM(ENERO:DICIEMBRE!AE128)</f>
        <v>0</v>
      </c>
      <c r="AF128" s="22">
        <f>SUM(ENERO:DICIEMBRE!AF128)</f>
        <v>4</v>
      </c>
      <c r="AG128" s="22">
        <f>SUM(ENERO:DICIEMBRE!AG128)</f>
        <v>3</v>
      </c>
      <c r="AH128" s="22">
        <f>SUM(ENERO:DICIEMBRE!AH128)</f>
        <v>0</v>
      </c>
      <c r="AI128" s="22">
        <f>SUM(ENERO:DICIEMBRE!AI128)</f>
        <v>0</v>
      </c>
      <c r="AJ128" s="22">
        <f>SUM(ENERO:DICIEMBRE!AJ128)</f>
        <v>1</v>
      </c>
      <c r="AK128" s="22">
        <f>SUM(ENERO:DICIEMBRE!AK128)</f>
        <v>2</v>
      </c>
      <c r="AL128" s="22">
        <f>SUM(ENERO:DICIEMBRE!AL128)</f>
        <v>0</v>
      </c>
      <c r="AM128" s="22">
        <f>SUM(ENERO:DICIEMBRE!AM128)</f>
        <v>0</v>
      </c>
      <c r="AN128" s="22">
        <f>SUM(ENERO:DICIEMBRE!AN128)</f>
        <v>103</v>
      </c>
      <c r="AO128" s="22">
        <f>SUM(ENERO:DICIEMBRE!AO128)</f>
        <v>0</v>
      </c>
      <c r="AP128" s="22">
        <f>SUM(ENERO:DICIEMBRE!AP128)</f>
        <v>0</v>
      </c>
      <c r="AQ128" s="22">
        <f>SUM(ENERO:DICIEMBRE!AQ128)</f>
        <v>0</v>
      </c>
      <c r="AR128" s="22">
        <f>SUM(ENERO:DICIEMBRE!AR128)</f>
        <v>0</v>
      </c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70</v>
      </c>
      <c r="D129" s="289">
        <f t="shared" si="56"/>
        <v>34</v>
      </c>
      <c r="E129" s="290">
        <f t="shared" si="56"/>
        <v>36</v>
      </c>
      <c r="F129" s="22">
        <f>SUM(ENERO:DICIEMBRE!F129)</f>
        <v>0</v>
      </c>
      <c r="G129" s="22">
        <f>SUM(ENERO:DICIEMBRE!G129)</f>
        <v>0</v>
      </c>
      <c r="H129" s="22">
        <f>SUM(ENERO:DICIEMBRE!H129)</f>
        <v>1</v>
      </c>
      <c r="I129" s="22">
        <f>SUM(ENERO:DICIEMBRE!I129)</f>
        <v>1</v>
      </c>
      <c r="J129" s="22">
        <f>SUM(ENERO:DICIEMBRE!J129)</f>
        <v>2</v>
      </c>
      <c r="K129" s="22">
        <f>SUM(ENERO:DICIEMBRE!K129)</f>
        <v>9</v>
      </c>
      <c r="L129" s="22">
        <f>SUM(ENERO:DICIEMBRE!L129)</f>
        <v>12</v>
      </c>
      <c r="M129" s="22">
        <f>SUM(ENERO:DICIEMBRE!M129)</f>
        <v>14</v>
      </c>
      <c r="N129" s="22">
        <f>SUM(ENERO:DICIEMBRE!N129)</f>
        <v>2</v>
      </c>
      <c r="O129" s="22">
        <f>SUM(ENERO:DICIEMBRE!O129)</f>
        <v>1</v>
      </c>
      <c r="P129" s="22">
        <f>SUM(ENERO:DICIEMBRE!P129)</f>
        <v>0</v>
      </c>
      <c r="Q129" s="22">
        <f>SUM(ENERO:DICIEMBRE!Q129)</f>
        <v>0</v>
      </c>
      <c r="R129" s="22">
        <f>SUM(ENERO:DICIEMBRE!R129)</f>
        <v>3</v>
      </c>
      <c r="S129" s="22">
        <f>SUM(ENERO:DICIEMBRE!S129)</f>
        <v>2</v>
      </c>
      <c r="T129" s="22">
        <f>SUM(ENERO:DICIEMBRE!T129)</f>
        <v>3</v>
      </c>
      <c r="U129" s="22">
        <f>SUM(ENERO:DICIEMBRE!U129)</f>
        <v>1</v>
      </c>
      <c r="V129" s="22">
        <f>SUM(ENERO:DICIEMBRE!V129)</f>
        <v>2</v>
      </c>
      <c r="W129" s="22">
        <f>SUM(ENERO:DICIEMBRE!W129)</f>
        <v>0</v>
      </c>
      <c r="X129" s="22">
        <f>SUM(ENERO:DICIEMBRE!X129)</f>
        <v>4</v>
      </c>
      <c r="Y129" s="22">
        <f>SUM(ENERO:DICIEMBRE!Y129)</f>
        <v>1</v>
      </c>
      <c r="Z129" s="22">
        <f>SUM(ENERO:DICIEMBRE!Z129)</f>
        <v>0</v>
      </c>
      <c r="AA129" s="22">
        <f>SUM(ENERO:DICIEMBRE!AA129)</f>
        <v>2</v>
      </c>
      <c r="AB129" s="22">
        <f>SUM(ENERO:DICIEMBRE!AB129)</f>
        <v>0</v>
      </c>
      <c r="AC129" s="22">
        <f>SUM(ENERO:DICIEMBRE!AC129)</f>
        <v>4</v>
      </c>
      <c r="AD129" s="22">
        <f>SUM(ENERO:DICIEMBRE!AD129)</f>
        <v>1</v>
      </c>
      <c r="AE129" s="22">
        <f>SUM(ENERO:DICIEMBRE!AE129)</f>
        <v>0</v>
      </c>
      <c r="AF129" s="22">
        <f>SUM(ENERO:DICIEMBRE!AF129)</f>
        <v>3</v>
      </c>
      <c r="AG129" s="22">
        <f>SUM(ENERO:DICIEMBRE!AG129)</f>
        <v>1</v>
      </c>
      <c r="AH129" s="22">
        <f>SUM(ENERO:DICIEMBRE!AH129)</f>
        <v>0</v>
      </c>
      <c r="AI129" s="22">
        <f>SUM(ENERO:DICIEMBRE!AI129)</f>
        <v>0</v>
      </c>
      <c r="AJ129" s="22">
        <f>SUM(ENERO:DICIEMBRE!AJ129)</f>
        <v>1</v>
      </c>
      <c r="AK129" s="22">
        <f>SUM(ENERO:DICIEMBRE!AK129)</f>
        <v>0</v>
      </c>
      <c r="AL129" s="22">
        <f>SUM(ENERO:DICIEMBRE!AL129)</f>
        <v>0</v>
      </c>
      <c r="AM129" s="22">
        <f>SUM(ENERO:DICIEMBRE!AM129)</f>
        <v>0</v>
      </c>
      <c r="AN129" s="22">
        <f>SUM(ENERO:DICIEMBRE!AN129)</f>
        <v>70</v>
      </c>
      <c r="AO129" s="22">
        <f>SUM(ENERO:DICIEMBRE!AO129)</f>
        <v>0</v>
      </c>
      <c r="AP129" s="22">
        <f>SUM(ENERO:DICIEMBRE!AP129)</f>
        <v>0</v>
      </c>
      <c r="AQ129" s="22">
        <f>SUM(ENERO:DICIEMBRE!AQ129)</f>
        <v>0</v>
      </c>
      <c r="AR129" s="22">
        <f>SUM(ENERO:DICIEMBRE!AR129)</f>
        <v>0</v>
      </c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172"/>
      <c r="B130" s="47" t="s">
        <v>47</v>
      </c>
      <c r="C130" s="48">
        <f>SUM(D130+E130)</f>
        <v>735</v>
      </c>
      <c r="D130" s="49">
        <f t="shared" si="56"/>
        <v>331</v>
      </c>
      <c r="E130" s="50">
        <f t="shared" si="56"/>
        <v>404</v>
      </c>
      <c r="F130" s="51">
        <f>SUM(F127:F129)</f>
        <v>0</v>
      </c>
      <c r="G130" s="52">
        <f t="shared" ref="G130:AR130" si="68">SUM(G127:G129)</f>
        <v>0</v>
      </c>
      <c r="H130" s="51">
        <f t="shared" si="68"/>
        <v>8</v>
      </c>
      <c r="I130" s="52">
        <f t="shared" si="68"/>
        <v>5</v>
      </c>
      <c r="J130" s="51">
        <f t="shared" si="68"/>
        <v>25</v>
      </c>
      <c r="K130" s="53">
        <f t="shared" si="68"/>
        <v>35</v>
      </c>
      <c r="L130" s="51">
        <f t="shared" si="68"/>
        <v>59</v>
      </c>
      <c r="M130" s="53">
        <f t="shared" si="68"/>
        <v>94</v>
      </c>
      <c r="N130" s="51">
        <f t="shared" si="68"/>
        <v>32</v>
      </c>
      <c r="O130" s="53">
        <f t="shared" si="68"/>
        <v>32</v>
      </c>
      <c r="P130" s="51">
        <f t="shared" si="68"/>
        <v>16</v>
      </c>
      <c r="Q130" s="53">
        <f t="shared" si="68"/>
        <v>31</v>
      </c>
      <c r="R130" s="51">
        <f t="shared" si="68"/>
        <v>24</v>
      </c>
      <c r="S130" s="53">
        <f t="shared" si="68"/>
        <v>28</v>
      </c>
      <c r="T130" s="51">
        <f t="shared" si="68"/>
        <v>46</v>
      </c>
      <c r="U130" s="53">
        <f t="shared" si="68"/>
        <v>27</v>
      </c>
      <c r="V130" s="51">
        <f t="shared" si="68"/>
        <v>28</v>
      </c>
      <c r="W130" s="53">
        <f t="shared" si="68"/>
        <v>30</v>
      </c>
      <c r="X130" s="51">
        <f t="shared" si="68"/>
        <v>21</v>
      </c>
      <c r="Y130" s="53">
        <f t="shared" si="68"/>
        <v>25</v>
      </c>
      <c r="Z130" s="51">
        <f t="shared" si="68"/>
        <v>12</v>
      </c>
      <c r="AA130" s="53">
        <f t="shared" si="68"/>
        <v>22</v>
      </c>
      <c r="AB130" s="51">
        <f t="shared" si="68"/>
        <v>11</v>
      </c>
      <c r="AC130" s="53">
        <f t="shared" si="68"/>
        <v>32</v>
      </c>
      <c r="AD130" s="51">
        <f t="shared" si="68"/>
        <v>19</v>
      </c>
      <c r="AE130" s="53">
        <f t="shared" si="68"/>
        <v>19</v>
      </c>
      <c r="AF130" s="51">
        <f t="shared" si="68"/>
        <v>20</v>
      </c>
      <c r="AG130" s="53">
        <f t="shared" si="68"/>
        <v>10</v>
      </c>
      <c r="AH130" s="51">
        <f t="shared" si="68"/>
        <v>2</v>
      </c>
      <c r="AI130" s="53">
        <f t="shared" si="68"/>
        <v>9</v>
      </c>
      <c r="AJ130" s="51">
        <f t="shared" si="68"/>
        <v>6</v>
      </c>
      <c r="AK130" s="53">
        <f t="shared" si="68"/>
        <v>3</v>
      </c>
      <c r="AL130" s="54">
        <f t="shared" si="68"/>
        <v>2</v>
      </c>
      <c r="AM130" s="55">
        <f t="shared" si="68"/>
        <v>2</v>
      </c>
      <c r="AN130" s="52">
        <f t="shared" si="68"/>
        <v>734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291" t="s">
        <v>162</v>
      </c>
      <c r="B131" s="291"/>
      <c r="C131" s="291"/>
      <c r="D131" s="291"/>
      <c r="E131" s="291"/>
      <c r="F131" s="291"/>
      <c r="G131" s="291"/>
      <c r="H131" s="292"/>
      <c r="I131" s="11"/>
    </row>
    <row r="132" spans="1:88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184"/>
      <c r="I133" s="1183"/>
    </row>
    <row r="134" spans="1:88" ht="31.5" x14ac:dyDescent="0.25">
      <c r="A134" s="1175"/>
      <c r="B134" s="1186"/>
      <c r="C134" s="16" t="s">
        <v>168</v>
      </c>
      <c r="D134" s="143" t="s">
        <v>169</v>
      </c>
      <c r="E134" s="86" t="s">
        <v>170</v>
      </c>
      <c r="F134" s="276" t="s">
        <v>171</v>
      </c>
      <c r="G134" s="1181"/>
      <c r="H134" s="87" t="s">
        <v>172</v>
      </c>
      <c r="I134" s="258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2">
        <f>SUM(ENERO:DICIEMBRE!H135)</f>
        <v>0</v>
      </c>
      <c r="I135" s="22">
        <f>SUM(ENERO:DICIEMBRE!I135)</f>
        <v>0</v>
      </c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2">
        <f>SUM(ENERO:DICIEMBRE!H136)</f>
        <v>0</v>
      </c>
      <c r="I136" s="22">
        <f>SUM(ENERO:DICIEMBRE!I136)</f>
        <v>0</v>
      </c>
    </row>
    <row r="137" spans="1:88" x14ac:dyDescent="0.25">
      <c r="A137" s="298" t="s">
        <v>16</v>
      </c>
      <c r="B137" s="294">
        <f>SUM(C137:F137)+H137</f>
        <v>2</v>
      </c>
      <c r="C137" s="33"/>
      <c r="D137" s="295"/>
      <c r="E137" s="296"/>
      <c r="F137" s="35"/>
      <c r="G137" s="36"/>
      <c r="H137" s="22">
        <f>SUM(ENERO:DICIEMBRE!H137)</f>
        <v>2</v>
      </c>
      <c r="I137" s="22">
        <f>SUM(ENERO:DICIEMBRE!I137)</f>
        <v>0</v>
      </c>
    </row>
    <row r="138" spans="1:88" x14ac:dyDescent="0.25">
      <c r="A138" s="298" t="s">
        <v>17</v>
      </c>
      <c r="B138" s="294">
        <f t="shared" si="69"/>
        <v>53</v>
      </c>
      <c r="C138" s="33"/>
      <c r="D138" s="295"/>
      <c r="E138" s="296"/>
      <c r="F138" s="35"/>
      <c r="G138" s="36"/>
      <c r="H138" s="22">
        <f>SUM(ENERO:DICIEMBRE!H138)</f>
        <v>53</v>
      </c>
      <c r="I138" s="22">
        <f>SUM(ENERO:DICIEMBRE!I138)</f>
        <v>0</v>
      </c>
    </row>
    <row r="139" spans="1:88" x14ac:dyDescent="0.25">
      <c r="A139" s="293" t="s">
        <v>18</v>
      </c>
      <c r="B139" s="294">
        <f>SUM(C139:F139)+H139</f>
        <v>7</v>
      </c>
      <c r="C139" s="33"/>
      <c r="D139" s="295"/>
      <c r="E139" s="296"/>
      <c r="F139" s="35"/>
      <c r="G139" s="36"/>
      <c r="H139" s="22">
        <f>SUM(ENERO:DICIEMBRE!H139)</f>
        <v>7</v>
      </c>
      <c r="I139" s="22">
        <f>SUM(ENERO:DICIEMBRE!I139)</f>
        <v>0</v>
      </c>
    </row>
    <row r="140" spans="1:88" x14ac:dyDescent="0.25">
      <c r="A140" s="293" t="s">
        <v>174</v>
      </c>
      <c r="B140" s="294">
        <f t="shared" si="69"/>
        <v>102</v>
      </c>
      <c r="C140" s="33"/>
      <c r="D140" s="295"/>
      <c r="E140" s="296"/>
      <c r="F140" s="35"/>
      <c r="G140" s="36"/>
      <c r="H140" s="22">
        <f>SUM(ENERO:DICIEMBRE!H140)</f>
        <v>102</v>
      </c>
      <c r="I140" s="22">
        <f>SUM(ENERO:DICIEMBRE!I140)</f>
        <v>0</v>
      </c>
    </row>
    <row r="141" spans="1:88" x14ac:dyDescent="0.25">
      <c r="A141" s="299" t="s">
        <v>175</v>
      </c>
      <c r="B141" s="300">
        <f>SUM(C141:F141)+H141</f>
        <v>15</v>
      </c>
      <c r="C141" s="41"/>
      <c r="D141" s="301"/>
      <c r="E141" s="302"/>
      <c r="F141" s="43"/>
      <c r="G141" s="44"/>
      <c r="H141" s="22">
        <f>SUM(ENERO:DICIEMBRE!H141)</f>
        <v>15</v>
      </c>
      <c r="I141" s="22">
        <f>SUM(ENERO:DICIEMBRE!I141)</f>
        <v>0</v>
      </c>
    </row>
    <row r="142" spans="1:88" x14ac:dyDescent="0.25">
      <c r="A142" s="305" t="s">
        <v>176</v>
      </c>
      <c r="B142" s="306">
        <f>SUM(C142:F142)+H142</f>
        <v>4</v>
      </c>
      <c r="C142" s="77"/>
      <c r="D142" s="202"/>
      <c r="E142" s="307"/>
      <c r="F142" s="78"/>
      <c r="G142" s="81"/>
      <c r="H142" s="22">
        <f>SUM(ENERO:DICIEMBRE!H142)</f>
        <v>4</v>
      </c>
      <c r="I142" s="22">
        <f>SUM(ENERO:DICIEMBRE!I142)</f>
        <v>0</v>
      </c>
    </row>
    <row r="143" spans="1:88" x14ac:dyDescent="0.25">
      <c r="A143" s="309" t="s">
        <v>177</v>
      </c>
    </row>
    <row r="144" spans="1:88" s="12" customFormat="1" ht="12" x14ac:dyDescent="0.2">
      <c r="A144" s="310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160" t="s">
        <v>184</v>
      </c>
      <c r="B148" s="1160"/>
      <c r="C148" s="1160"/>
      <c r="D148" s="1160"/>
      <c r="E148" s="1160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169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x14ac:dyDescent="0.25">
      <c r="A150" s="1162"/>
      <c r="B150" s="1162"/>
      <c r="C150" s="1166"/>
      <c r="D150" s="1167"/>
      <c r="E150" s="1147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169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163"/>
      <c r="B151" s="1163"/>
      <c r="C151" s="317" t="s">
        <v>33</v>
      </c>
      <c r="D151" s="318" t="s">
        <v>34</v>
      </c>
      <c r="E151" s="319" t="s">
        <v>35</v>
      </c>
      <c r="F151" s="320" t="s">
        <v>34</v>
      </c>
      <c r="G151" s="321" t="s">
        <v>35</v>
      </c>
      <c r="H151" s="320" t="s">
        <v>34</v>
      </c>
      <c r="I151" s="321" t="s">
        <v>35</v>
      </c>
      <c r="J151" s="320" t="s">
        <v>34</v>
      </c>
      <c r="K151" s="321" t="s">
        <v>35</v>
      </c>
      <c r="L151" s="320" t="s">
        <v>34</v>
      </c>
      <c r="M151" s="322" t="s">
        <v>35</v>
      </c>
      <c r="N151" s="1140"/>
      <c r="O151" s="1140"/>
      <c r="P151" s="1140"/>
      <c r="Q151" s="1144"/>
      <c r="R151" s="1147"/>
      <c r="S151" s="1150"/>
      <c r="T151" s="1140"/>
      <c r="U151" s="1140"/>
      <c r="V151" s="1140"/>
      <c r="W151" s="1140"/>
      <c r="X151" s="1140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344"/>
      <c r="B155" s="345" t="s">
        <v>47</v>
      </c>
      <c r="C155" s="346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49">
        <f t="shared" si="87"/>
        <v>0</v>
      </c>
      <c r="G155" s="350">
        <f t="shared" si="87"/>
        <v>0</v>
      </c>
      <c r="H155" s="349">
        <f t="shared" si="87"/>
        <v>0</v>
      </c>
      <c r="I155" s="350">
        <f t="shared" si="87"/>
        <v>0</v>
      </c>
      <c r="J155" s="349">
        <f t="shared" si="87"/>
        <v>0</v>
      </c>
      <c r="K155" s="350">
        <f t="shared" si="87"/>
        <v>0</v>
      </c>
      <c r="L155" s="349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5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344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49">
        <f t="shared" ref="F159:Q159" si="105">SUM(F156:F158)</f>
        <v>0</v>
      </c>
      <c r="G159" s="350">
        <f t="shared" si="105"/>
        <v>0</v>
      </c>
      <c r="H159" s="349">
        <f t="shared" si="105"/>
        <v>0</v>
      </c>
      <c r="I159" s="350">
        <f t="shared" si="105"/>
        <v>0</v>
      </c>
      <c r="J159" s="349">
        <f t="shared" si="105"/>
        <v>0</v>
      </c>
      <c r="K159" s="350">
        <f t="shared" si="105"/>
        <v>0</v>
      </c>
      <c r="L159" s="349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5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57"/>
      <c r="G160" s="358"/>
      <c r="H160" s="357"/>
      <c r="I160" s="358"/>
      <c r="J160" s="357"/>
      <c r="K160" s="358"/>
      <c r="L160" s="357"/>
      <c r="M160" s="359"/>
      <c r="N160" s="358"/>
      <c r="O160" s="358"/>
      <c r="P160" s="358"/>
      <c r="Q160" s="360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362"/>
      <c r="C161" s="362"/>
      <c r="D161" s="362"/>
    </row>
    <row r="162" spans="1:4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140"/>
      <c r="B163" s="1140"/>
      <c r="C163" s="1155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21027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F12:AU26 C36:M37 F55:AM76 B80:I83 C41:C44 B86:D92 E106:P108 B112:E112 E116:J118 C122:I122 B96:F100 F127:AR129 B146:C147 B164:D166 F49:AN50 F152:X154 F156:X158 F160:X160 C135:I142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A6" sqref="A6:W6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",[2]NOMBRE!B2," - ","( ",[2]NOMBRE!C2,[2]NOMBRE!D2,[2]NOMBRE!E2,[2]NOMBRE!F2,[2]NOMBRE!G2," )")</f>
        <v>COMUNA: LINARES - ( 07401 )</v>
      </c>
    </row>
    <row r="3" spans="1:122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22" x14ac:dyDescent="0.25">
      <c r="A4" s="1" t="str">
        <f>CONCATENATE("MES: ",[2]NOMBRE!B6," - ","( ",[2]NOMBRE!C6,[2]NOMBRE!D6," )")</f>
        <v>MES: ENERO - ( 01 )</v>
      </c>
    </row>
    <row r="5" spans="1:122" x14ac:dyDescent="0.25">
      <c r="A5" s="1" t="str">
        <f>CONCATENATE("AÑO: ",[2]NOMBRE!B7)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278"/>
      <c r="D10" s="1279"/>
      <c r="E10" s="1269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277"/>
      <c r="B11" s="1277"/>
      <c r="C11" s="13" t="s">
        <v>33</v>
      </c>
      <c r="D11" s="14" t="s">
        <v>34</v>
      </c>
      <c r="E11" s="398" t="s">
        <v>35</v>
      </c>
      <c r="F11" s="413" t="s">
        <v>34</v>
      </c>
      <c r="G11" s="398" t="s">
        <v>35</v>
      </c>
      <c r="H11" s="413" t="s">
        <v>34</v>
      </c>
      <c r="I11" s="398" t="s">
        <v>35</v>
      </c>
      <c r="J11" s="413" t="s">
        <v>34</v>
      </c>
      <c r="K11" s="398" t="s">
        <v>35</v>
      </c>
      <c r="L11" s="413" t="s">
        <v>34</v>
      </c>
      <c r="M11" s="398" t="s">
        <v>35</v>
      </c>
      <c r="N11" s="413" t="s">
        <v>34</v>
      </c>
      <c r="O11" s="398" t="s">
        <v>35</v>
      </c>
      <c r="P11" s="413" t="s">
        <v>34</v>
      </c>
      <c r="Q11" s="398" t="s">
        <v>35</v>
      </c>
      <c r="R11" s="413" t="s">
        <v>34</v>
      </c>
      <c r="S11" s="398" t="s">
        <v>35</v>
      </c>
      <c r="T11" s="413" t="s">
        <v>34</v>
      </c>
      <c r="U11" s="398" t="s">
        <v>35</v>
      </c>
      <c r="V11" s="413" t="s">
        <v>34</v>
      </c>
      <c r="W11" s="398" t="s">
        <v>35</v>
      </c>
      <c r="X11" s="413" t="s">
        <v>34</v>
      </c>
      <c r="Y11" s="398" t="s">
        <v>35</v>
      </c>
      <c r="Z11" s="413" t="s">
        <v>34</v>
      </c>
      <c r="AA11" s="398" t="s">
        <v>35</v>
      </c>
      <c r="AB11" s="413" t="s">
        <v>34</v>
      </c>
      <c r="AC11" s="398" t="s">
        <v>35</v>
      </c>
      <c r="AD11" s="413" t="s">
        <v>34</v>
      </c>
      <c r="AE11" s="398" t="s">
        <v>35</v>
      </c>
      <c r="AF11" s="413" t="s">
        <v>34</v>
      </c>
      <c r="AG11" s="398" t="s">
        <v>35</v>
      </c>
      <c r="AH11" s="413" t="s">
        <v>34</v>
      </c>
      <c r="AI11" s="398" t="s">
        <v>35</v>
      </c>
      <c r="AJ11" s="413" t="s">
        <v>34</v>
      </c>
      <c r="AK11" s="398" t="s">
        <v>35</v>
      </c>
      <c r="AL11" s="413" t="s">
        <v>34</v>
      </c>
      <c r="AM11" s="17" t="s">
        <v>35</v>
      </c>
      <c r="AN11" s="1269"/>
      <c r="AO11" s="1269"/>
      <c r="AP11" s="1269"/>
      <c r="AQ11" s="1269"/>
      <c r="AR11" s="1269"/>
      <c r="AS11" s="1269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>
        <v>0</v>
      </c>
      <c r="AO12" s="23"/>
      <c r="AP12" s="23"/>
      <c r="AQ12" s="23"/>
      <c r="AR12" s="23"/>
      <c r="AS12" s="23"/>
      <c r="AT12" s="22"/>
      <c r="AU12" s="24"/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119</v>
      </c>
      <c r="D13" s="31">
        <f t="shared" ref="D13:E26" si="1">SUM(F13+H13+J13+L13+N13+P13+R13+T13+V13+X13+Z13+AB13+AD13+AF13+AH13+AJ13+AL13)</f>
        <v>32</v>
      </c>
      <c r="E13" s="32">
        <f t="shared" si="1"/>
        <v>87</v>
      </c>
      <c r="F13" s="33">
        <v>0</v>
      </c>
      <c r="G13" s="34">
        <v>0</v>
      </c>
      <c r="H13" s="33">
        <v>2</v>
      </c>
      <c r="I13" s="34">
        <v>2</v>
      </c>
      <c r="J13" s="33">
        <v>6</v>
      </c>
      <c r="K13" s="35">
        <v>23</v>
      </c>
      <c r="L13" s="33">
        <v>10</v>
      </c>
      <c r="M13" s="35">
        <v>51</v>
      </c>
      <c r="N13" s="33">
        <v>0</v>
      </c>
      <c r="O13" s="35">
        <v>2</v>
      </c>
      <c r="P13" s="33">
        <v>0</v>
      </c>
      <c r="Q13" s="35">
        <v>0</v>
      </c>
      <c r="R13" s="33">
        <v>5</v>
      </c>
      <c r="S13" s="35">
        <v>0</v>
      </c>
      <c r="T13" s="33">
        <v>0</v>
      </c>
      <c r="U13" s="35">
        <v>1</v>
      </c>
      <c r="V13" s="33">
        <v>4</v>
      </c>
      <c r="W13" s="35">
        <v>1</v>
      </c>
      <c r="X13" s="33">
        <v>0</v>
      </c>
      <c r="Y13" s="35">
        <v>2</v>
      </c>
      <c r="Z13" s="33">
        <v>0</v>
      </c>
      <c r="AA13" s="35">
        <v>2</v>
      </c>
      <c r="AB13" s="33">
        <v>0</v>
      </c>
      <c r="AC13" s="35">
        <v>0</v>
      </c>
      <c r="AD13" s="33">
        <v>0</v>
      </c>
      <c r="AE13" s="35">
        <v>1</v>
      </c>
      <c r="AF13" s="33">
        <v>5</v>
      </c>
      <c r="AG13" s="35">
        <v>0</v>
      </c>
      <c r="AH13" s="33">
        <v>0</v>
      </c>
      <c r="AI13" s="35">
        <v>1</v>
      </c>
      <c r="AJ13" s="33">
        <v>0</v>
      </c>
      <c r="AK13" s="35">
        <v>0</v>
      </c>
      <c r="AL13" s="36">
        <v>0</v>
      </c>
      <c r="AM13" s="37">
        <v>1</v>
      </c>
      <c r="AN13" s="34">
        <v>119</v>
      </c>
      <c r="AO13" s="34">
        <v>0</v>
      </c>
      <c r="AP13" s="34">
        <v>32</v>
      </c>
      <c r="AQ13" s="34">
        <v>3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197</v>
      </c>
      <c r="D14" s="31">
        <f t="shared" si="1"/>
        <v>88</v>
      </c>
      <c r="E14" s="32">
        <f t="shared" si="1"/>
        <v>109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0</v>
      </c>
      <c r="M14" s="35">
        <v>0</v>
      </c>
      <c r="N14" s="33">
        <v>5</v>
      </c>
      <c r="O14" s="35">
        <v>1</v>
      </c>
      <c r="P14" s="33">
        <v>2</v>
      </c>
      <c r="Q14" s="35">
        <v>1</v>
      </c>
      <c r="R14" s="33">
        <v>9</v>
      </c>
      <c r="S14" s="35">
        <v>9</v>
      </c>
      <c r="T14" s="33">
        <v>20</v>
      </c>
      <c r="U14" s="35">
        <v>4</v>
      </c>
      <c r="V14" s="33">
        <v>11</v>
      </c>
      <c r="W14" s="35">
        <v>7</v>
      </c>
      <c r="X14" s="33">
        <v>7</v>
      </c>
      <c r="Y14" s="35">
        <v>6</v>
      </c>
      <c r="Z14" s="33">
        <v>8</v>
      </c>
      <c r="AA14" s="35">
        <v>21</v>
      </c>
      <c r="AB14" s="33">
        <v>9</v>
      </c>
      <c r="AC14" s="35">
        <v>20</v>
      </c>
      <c r="AD14" s="33">
        <v>6</v>
      </c>
      <c r="AE14" s="35">
        <v>17</v>
      </c>
      <c r="AF14" s="33">
        <v>7</v>
      </c>
      <c r="AG14" s="35">
        <v>14</v>
      </c>
      <c r="AH14" s="33">
        <v>1</v>
      </c>
      <c r="AI14" s="35">
        <v>5</v>
      </c>
      <c r="AJ14" s="33">
        <v>2</v>
      </c>
      <c r="AK14" s="35">
        <v>0</v>
      </c>
      <c r="AL14" s="36">
        <v>1</v>
      </c>
      <c r="AM14" s="37">
        <v>4</v>
      </c>
      <c r="AN14" s="34">
        <v>197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/>
      <c r="AQ15" s="34"/>
      <c r="AR15" s="34">
        <v>0</v>
      </c>
      <c r="AS15" s="34">
        <v>0</v>
      </c>
      <c r="AT15" s="33">
        <v>0</v>
      </c>
      <c r="AU15" s="35"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143</v>
      </c>
      <c r="D16" s="31">
        <f t="shared" si="1"/>
        <v>55</v>
      </c>
      <c r="E16" s="32">
        <f t="shared" si="1"/>
        <v>88</v>
      </c>
      <c r="F16" s="33">
        <v>0</v>
      </c>
      <c r="G16" s="34">
        <v>0</v>
      </c>
      <c r="H16" s="33">
        <v>1</v>
      </c>
      <c r="I16" s="34">
        <v>1</v>
      </c>
      <c r="J16" s="33">
        <v>5</v>
      </c>
      <c r="K16" s="35">
        <v>12</v>
      </c>
      <c r="L16" s="33">
        <v>9</v>
      </c>
      <c r="M16" s="35">
        <v>26</v>
      </c>
      <c r="N16" s="33">
        <v>6</v>
      </c>
      <c r="O16" s="35">
        <v>5</v>
      </c>
      <c r="P16" s="33">
        <v>9</v>
      </c>
      <c r="Q16" s="35">
        <v>1</v>
      </c>
      <c r="R16" s="33">
        <v>1</v>
      </c>
      <c r="S16" s="35">
        <v>4</v>
      </c>
      <c r="T16" s="33">
        <v>6</v>
      </c>
      <c r="U16" s="35">
        <v>2</v>
      </c>
      <c r="V16" s="33">
        <v>3</v>
      </c>
      <c r="W16" s="35">
        <v>7</v>
      </c>
      <c r="X16" s="33">
        <v>2</v>
      </c>
      <c r="Y16" s="35">
        <v>2</v>
      </c>
      <c r="Z16" s="33">
        <v>6</v>
      </c>
      <c r="AA16" s="35">
        <v>9</v>
      </c>
      <c r="AB16" s="33">
        <v>2</v>
      </c>
      <c r="AC16" s="35">
        <v>7</v>
      </c>
      <c r="AD16" s="33">
        <v>3</v>
      </c>
      <c r="AE16" s="35">
        <v>3</v>
      </c>
      <c r="AF16" s="33">
        <v>2</v>
      </c>
      <c r="AG16" s="35">
        <v>7</v>
      </c>
      <c r="AH16" s="33">
        <v>0</v>
      </c>
      <c r="AI16" s="35">
        <v>1</v>
      </c>
      <c r="AJ16" s="33">
        <v>0</v>
      </c>
      <c r="AK16" s="35">
        <v>0</v>
      </c>
      <c r="AL16" s="36">
        <v>0</v>
      </c>
      <c r="AM16" s="37">
        <v>1</v>
      </c>
      <c r="AN16" s="34">
        <v>143</v>
      </c>
      <c r="AO16" s="34">
        <v>0</v>
      </c>
      <c r="AP16" s="34">
        <v>18</v>
      </c>
      <c r="AQ16" s="34">
        <v>0</v>
      </c>
      <c r="AR16" s="34">
        <v>0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/>
      <c r="AQ17" s="34"/>
      <c r="AR17" s="34">
        <v>0</v>
      </c>
      <c r="AS17" s="34">
        <v>0</v>
      </c>
      <c r="AT17" s="33">
        <v>0</v>
      </c>
      <c r="AU17" s="35"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72</v>
      </c>
      <c r="D18" s="39">
        <f t="shared" si="1"/>
        <v>38</v>
      </c>
      <c r="E18" s="40">
        <f t="shared" si="1"/>
        <v>34</v>
      </c>
      <c r="F18" s="41">
        <v>0</v>
      </c>
      <c r="G18" s="42">
        <v>0</v>
      </c>
      <c r="H18" s="41">
        <v>3</v>
      </c>
      <c r="I18" s="42">
        <v>0</v>
      </c>
      <c r="J18" s="41">
        <v>14</v>
      </c>
      <c r="K18" s="43">
        <v>13</v>
      </c>
      <c r="L18" s="41">
        <v>2</v>
      </c>
      <c r="M18" s="43">
        <v>12</v>
      </c>
      <c r="N18" s="41">
        <v>6</v>
      </c>
      <c r="O18" s="43">
        <v>1</v>
      </c>
      <c r="P18" s="41">
        <v>4</v>
      </c>
      <c r="Q18" s="43">
        <v>0</v>
      </c>
      <c r="R18" s="41">
        <v>3</v>
      </c>
      <c r="S18" s="43">
        <v>2</v>
      </c>
      <c r="T18" s="41">
        <v>4</v>
      </c>
      <c r="U18" s="43">
        <v>0</v>
      </c>
      <c r="V18" s="41">
        <v>0</v>
      </c>
      <c r="W18" s="43">
        <v>0</v>
      </c>
      <c r="X18" s="41">
        <v>1</v>
      </c>
      <c r="Y18" s="43">
        <v>0</v>
      </c>
      <c r="Z18" s="41">
        <v>0</v>
      </c>
      <c r="AA18" s="43">
        <v>3</v>
      </c>
      <c r="AB18" s="41">
        <v>0</v>
      </c>
      <c r="AC18" s="43">
        <v>3</v>
      </c>
      <c r="AD18" s="41">
        <v>0</v>
      </c>
      <c r="AE18" s="43">
        <v>0</v>
      </c>
      <c r="AF18" s="41">
        <v>1</v>
      </c>
      <c r="AG18" s="43">
        <v>0</v>
      </c>
      <c r="AH18" s="41">
        <v>0</v>
      </c>
      <c r="AI18" s="43">
        <v>0</v>
      </c>
      <c r="AJ18" s="41">
        <v>0</v>
      </c>
      <c r="AK18" s="43">
        <v>0</v>
      </c>
      <c r="AL18" s="44">
        <v>0</v>
      </c>
      <c r="AM18" s="45">
        <v>0</v>
      </c>
      <c r="AN18" s="42">
        <v>72</v>
      </c>
      <c r="AO18" s="42">
        <v>0</v>
      </c>
      <c r="AP18" s="42">
        <v>13</v>
      </c>
      <c r="AQ18" s="42">
        <v>2</v>
      </c>
      <c r="AR18" s="42">
        <v>0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>
        <v>0</v>
      </c>
      <c r="AO19" s="42"/>
      <c r="AP19" s="42"/>
      <c r="AQ19" s="42"/>
      <c r="AR19" s="42"/>
      <c r="AS19" s="42"/>
      <c r="AT19" s="41"/>
      <c r="AU19" s="43"/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>
        <v>0</v>
      </c>
      <c r="AO20" s="42"/>
      <c r="AP20" s="42"/>
      <c r="AQ20" s="42"/>
      <c r="AR20" s="42"/>
      <c r="AS20" s="42"/>
      <c r="AT20" s="41"/>
      <c r="AU20" s="43"/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>
        <v>0</v>
      </c>
      <c r="AO21" s="42"/>
      <c r="AP21" s="42"/>
      <c r="AQ21" s="42"/>
      <c r="AR21" s="42"/>
      <c r="AS21" s="42"/>
      <c r="AT21" s="41"/>
      <c r="AU21" s="43"/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274"/>
      <c r="B22" s="47" t="s">
        <v>47</v>
      </c>
      <c r="C22" s="377">
        <f>SUM(D22+E22)</f>
        <v>531</v>
      </c>
      <c r="D22" s="49">
        <f t="shared" si="1"/>
        <v>213</v>
      </c>
      <c r="E22" s="50">
        <f t="shared" si="1"/>
        <v>318</v>
      </c>
      <c r="F22" s="378">
        <f>SUM(F12:F21)</f>
        <v>0</v>
      </c>
      <c r="G22" s="52">
        <f t="shared" ref="G22:AS22" si="19">SUM(G12:G21)</f>
        <v>0</v>
      </c>
      <c r="H22" s="378">
        <f t="shared" si="19"/>
        <v>6</v>
      </c>
      <c r="I22" s="52">
        <f t="shared" si="19"/>
        <v>3</v>
      </c>
      <c r="J22" s="378">
        <f t="shared" si="19"/>
        <v>25</v>
      </c>
      <c r="K22" s="53">
        <f t="shared" si="19"/>
        <v>48</v>
      </c>
      <c r="L22" s="378">
        <f t="shared" si="19"/>
        <v>21</v>
      </c>
      <c r="M22" s="53">
        <f t="shared" si="19"/>
        <v>89</v>
      </c>
      <c r="N22" s="378">
        <f t="shared" si="19"/>
        <v>17</v>
      </c>
      <c r="O22" s="53">
        <f t="shared" si="19"/>
        <v>9</v>
      </c>
      <c r="P22" s="378">
        <f t="shared" si="19"/>
        <v>15</v>
      </c>
      <c r="Q22" s="53">
        <f t="shared" si="19"/>
        <v>2</v>
      </c>
      <c r="R22" s="378">
        <f t="shared" si="19"/>
        <v>18</v>
      </c>
      <c r="S22" s="53">
        <f t="shared" si="19"/>
        <v>15</v>
      </c>
      <c r="T22" s="378">
        <f t="shared" si="19"/>
        <v>30</v>
      </c>
      <c r="U22" s="53">
        <f t="shared" si="19"/>
        <v>7</v>
      </c>
      <c r="V22" s="378">
        <f t="shared" si="19"/>
        <v>18</v>
      </c>
      <c r="W22" s="53">
        <f t="shared" si="19"/>
        <v>15</v>
      </c>
      <c r="X22" s="378">
        <f t="shared" si="19"/>
        <v>10</v>
      </c>
      <c r="Y22" s="53">
        <f t="shared" si="19"/>
        <v>10</v>
      </c>
      <c r="Z22" s="378">
        <f t="shared" si="19"/>
        <v>14</v>
      </c>
      <c r="AA22" s="53">
        <f t="shared" si="19"/>
        <v>35</v>
      </c>
      <c r="AB22" s="378">
        <f t="shared" si="19"/>
        <v>11</v>
      </c>
      <c r="AC22" s="53">
        <f t="shared" si="19"/>
        <v>30</v>
      </c>
      <c r="AD22" s="378">
        <f t="shared" si="19"/>
        <v>9</v>
      </c>
      <c r="AE22" s="53">
        <f t="shared" si="19"/>
        <v>21</v>
      </c>
      <c r="AF22" s="378">
        <f t="shared" si="19"/>
        <v>15</v>
      </c>
      <c r="AG22" s="53">
        <f t="shared" si="19"/>
        <v>21</v>
      </c>
      <c r="AH22" s="378">
        <f t="shared" si="19"/>
        <v>1</v>
      </c>
      <c r="AI22" s="53">
        <f t="shared" si="19"/>
        <v>7</v>
      </c>
      <c r="AJ22" s="378">
        <f t="shared" si="19"/>
        <v>2</v>
      </c>
      <c r="AK22" s="53">
        <f t="shared" si="19"/>
        <v>0</v>
      </c>
      <c r="AL22" s="54">
        <f t="shared" si="19"/>
        <v>1</v>
      </c>
      <c r="AM22" s="55">
        <f t="shared" si="19"/>
        <v>6</v>
      </c>
      <c r="AN22" s="52">
        <f t="shared" si="19"/>
        <v>531</v>
      </c>
      <c r="AO22" s="52">
        <f t="shared" si="19"/>
        <v>0</v>
      </c>
      <c r="AP22" s="52">
        <f>SUM(AP12:AP21)</f>
        <v>63</v>
      </c>
      <c r="AQ22" s="52">
        <f t="shared" si="19"/>
        <v>5</v>
      </c>
      <c r="AR22" s="52">
        <f t="shared" si="19"/>
        <v>0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18</v>
      </c>
      <c r="D23" s="57">
        <f t="shared" si="1"/>
        <v>10</v>
      </c>
      <c r="E23" s="50">
        <f t="shared" si="1"/>
        <v>8</v>
      </c>
      <c r="F23" s="380">
        <v>0</v>
      </c>
      <c r="G23" s="58">
        <v>0</v>
      </c>
      <c r="H23" s="380">
        <v>0</v>
      </c>
      <c r="I23" s="58">
        <v>0</v>
      </c>
      <c r="J23" s="380">
        <v>0</v>
      </c>
      <c r="K23" s="59">
        <v>0</v>
      </c>
      <c r="L23" s="380">
        <v>0</v>
      </c>
      <c r="M23" s="59">
        <v>0</v>
      </c>
      <c r="N23" s="380">
        <v>3</v>
      </c>
      <c r="O23" s="59">
        <v>0</v>
      </c>
      <c r="P23" s="380">
        <v>0</v>
      </c>
      <c r="Q23" s="59">
        <v>3</v>
      </c>
      <c r="R23" s="380">
        <v>4</v>
      </c>
      <c r="S23" s="59">
        <v>3</v>
      </c>
      <c r="T23" s="380">
        <v>0</v>
      </c>
      <c r="U23" s="59">
        <v>0</v>
      </c>
      <c r="V23" s="380">
        <v>0</v>
      </c>
      <c r="W23" s="59">
        <v>0</v>
      </c>
      <c r="X23" s="380">
        <v>0</v>
      </c>
      <c r="Y23" s="59">
        <v>2</v>
      </c>
      <c r="Z23" s="380">
        <v>0</v>
      </c>
      <c r="AA23" s="59">
        <v>0</v>
      </c>
      <c r="AB23" s="380">
        <v>3</v>
      </c>
      <c r="AC23" s="59">
        <v>0</v>
      </c>
      <c r="AD23" s="380">
        <v>0</v>
      </c>
      <c r="AE23" s="59">
        <v>0</v>
      </c>
      <c r="AF23" s="380">
        <v>0</v>
      </c>
      <c r="AG23" s="59">
        <v>0</v>
      </c>
      <c r="AH23" s="380">
        <v>0</v>
      </c>
      <c r="AI23" s="59">
        <v>0</v>
      </c>
      <c r="AJ23" s="380">
        <v>0</v>
      </c>
      <c r="AK23" s="59">
        <v>0</v>
      </c>
      <c r="AL23" s="60">
        <v>0</v>
      </c>
      <c r="AM23" s="61">
        <v>0</v>
      </c>
      <c r="AN23" s="58">
        <v>18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0</v>
      </c>
      <c r="D24" s="65">
        <f t="shared" si="1"/>
        <v>0</v>
      </c>
      <c r="E24" s="66">
        <f t="shared" si="1"/>
        <v>0</v>
      </c>
      <c r="F24" s="67">
        <v>0</v>
      </c>
      <c r="G24" s="68">
        <v>0</v>
      </c>
      <c r="H24" s="67">
        <v>0</v>
      </c>
      <c r="I24" s="68">
        <v>0</v>
      </c>
      <c r="J24" s="67">
        <v>0</v>
      </c>
      <c r="K24" s="69">
        <v>0</v>
      </c>
      <c r="L24" s="67">
        <v>0</v>
      </c>
      <c r="M24" s="69">
        <v>0</v>
      </c>
      <c r="N24" s="67">
        <v>0</v>
      </c>
      <c r="O24" s="69">
        <v>0</v>
      </c>
      <c r="P24" s="67">
        <v>0</v>
      </c>
      <c r="Q24" s="69">
        <v>0</v>
      </c>
      <c r="R24" s="67">
        <v>0</v>
      </c>
      <c r="S24" s="69">
        <v>0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0</v>
      </c>
      <c r="Z24" s="67">
        <v>0</v>
      </c>
      <c r="AA24" s="69">
        <v>0</v>
      </c>
      <c r="AB24" s="67">
        <v>0</v>
      </c>
      <c r="AC24" s="69">
        <v>0</v>
      </c>
      <c r="AD24" s="67">
        <v>0</v>
      </c>
      <c r="AE24" s="69">
        <v>0</v>
      </c>
      <c r="AF24" s="67">
        <v>0</v>
      </c>
      <c r="AG24" s="69">
        <v>0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0</v>
      </c>
      <c r="AO24" s="68"/>
      <c r="AP24" s="68"/>
      <c r="AQ24" s="68"/>
      <c r="AR24" s="68"/>
      <c r="AS24" s="68"/>
      <c r="AT24" s="67"/>
      <c r="AU24" s="69"/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173</v>
      </c>
      <c r="D25" s="20">
        <f t="shared" si="1"/>
        <v>59</v>
      </c>
      <c r="E25" s="21">
        <f t="shared" si="1"/>
        <v>114</v>
      </c>
      <c r="F25" s="22">
        <v>0</v>
      </c>
      <c r="G25" s="23">
        <v>0</v>
      </c>
      <c r="H25" s="22">
        <v>0</v>
      </c>
      <c r="I25" s="23">
        <v>0</v>
      </c>
      <c r="J25" s="22">
        <v>1</v>
      </c>
      <c r="K25" s="24">
        <v>3</v>
      </c>
      <c r="L25" s="22">
        <v>3</v>
      </c>
      <c r="M25" s="24">
        <v>19</v>
      </c>
      <c r="N25" s="22">
        <v>8</v>
      </c>
      <c r="O25" s="24">
        <v>13</v>
      </c>
      <c r="P25" s="22">
        <v>11</v>
      </c>
      <c r="Q25" s="24">
        <v>3</v>
      </c>
      <c r="R25" s="22">
        <v>4</v>
      </c>
      <c r="S25" s="24">
        <v>13</v>
      </c>
      <c r="T25" s="22">
        <v>7</v>
      </c>
      <c r="U25" s="24">
        <v>4</v>
      </c>
      <c r="V25" s="22">
        <v>7</v>
      </c>
      <c r="W25" s="24">
        <v>13</v>
      </c>
      <c r="X25" s="22">
        <v>1</v>
      </c>
      <c r="Y25" s="24">
        <v>13</v>
      </c>
      <c r="Z25" s="22">
        <v>4</v>
      </c>
      <c r="AA25" s="24">
        <v>6</v>
      </c>
      <c r="AB25" s="22">
        <v>6</v>
      </c>
      <c r="AC25" s="24">
        <v>13</v>
      </c>
      <c r="AD25" s="22">
        <v>4</v>
      </c>
      <c r="AE25" s="24">
        <v>5</v>
      </c>
      <c r="AF25" s="22">
        <v>2</v>
      </c>
      <c r="AG25" s="24">
        <v>4</v>
      </c>
      <c r="AH25" s="22">
        <v>1</v>
      </c>
      <c r="AI25" s="24">
        <v>4</v>
      </c>
      <c r="AJ25" s="22">
        <v>0</v>
      </c>
      <c r="AK25" s="24">
        <v>1</v>
      </c>
      <c r="AL25" s="25">
        <v>0</v>
      </c>
      <c r="AM25" s="26">
        <v>0</v>
      </c>
      <c r="AN25" s="23">
        <v>173</v>
      </c>
      <c r="AO25" s="23">
        <v>0</v>
      </c>
      <c r="AP25" s="23">
        <v>6</v>
      </c>
      <c r="AQ25" s="23">
        <v>0</v>
      </c>
      <c r="AR25" s="23">
        <v>2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274"/>
      <c r="B26" s="482" t="s">
        <v>51</v>
      </c>
      <c r="C26" s="483">
        <f t="shared" si="0"/>
        <v>0</v>
      </c>
      <c r="D26" s="75">
        <f t="shared" si="1"/>
        <v>0</v>
      </c>
      <c r="E26" s="484">
        <f t="shared" si="1"/>
        <v>0</v>
      </c>
      <c r="F26" s="77"/>
      <c r="G26" s="485"/>
      <c r="H26" s="77"/>
      <c r="I26" s="78"/>
      <c r="J26" s="77"/>
      <c r="K26" s="78"/>
      <c r="L26" s="77"/>
      <c r="M26" s="78"/>
      <c r="N26" s="77"/>
      <c r="O26" s="79"/>
      <c r="P26" s="77"/>
      <c r="Q26" s="485"/>
      <c r="R26" s="486"/>
      <c r="S26" s="78"/>
      <c r="T26" s="77"/>
      <c r="U26" s="78"/>
      <c r="V26" s="77"/>
      <c r="W26" s="78"/>
      <c r="X26" s="77"/>
      <c r="Y26" s="485"/>
      <c r="Z26" s="77"/>
      <c r="AA26" s="485"/>
      <c r="AB26" s="77"/>
      <c r="AC26" s="78"/>
      <c r="AD26" s="77"/>
      <c r="AE26" s="485"/>
      <c r="AF26" s="77"/>
      <c r="AG26" s="485"/>
      <c r="AH26" s="77"/>
      <c r="AI26" s="78"/>
      <c r="AJ26" s="77"/>
      <c r="AK26" s="78"/>
      <c r="AL26" s="81"/>
      <c r="AM26" s="82"/>
      <c r="AN26" s="79">
        <v>0</v>
      </c>
      <c r="AO26" s="79"/>
      <c r="AP26" s="79"/>
      <c r="AQ26" s="79"/>
      <c r="AR26" s="79"/>
      <c r="AS26" s="79"/>
      <c r="AT26" s="77"/>
      <c r="AU26" s="78"/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267"/>
      <c r="B29" s="1267"/>
      <c r="C29" s="487" t="s">
        <v>58</v>
      </c>
      <c r="D29" s="487" t="s">
        <v>59</v>
      </c>
      <c r="E29" s="413" t="s">
        <v>33</v>
      </c>
      <c r="F29" s="86" t="s">
        <v>34</v>
      </c>
      <c r="G29" s="404" t="s">
        <v>35</v>
      </c>
      <c r="H29" s="413" t="s">
        <v>34</v>
      </c>
      <c r="I29" s="404" t="s">
        <v>35</v>
      </c>
      <c r="J29" s="413" t="s">
        <v>34</v>
      </c>
      <c r="K29" s="404" t="s">
        <v>35</v>
      </c>
      <c r="L29" s="413" t="s">
        <v>34</v>
      </c>
      <c r="M29" s="404" t="s">
        <v>35</v>
      </c>
      <c r="N29" s="413" t="s">
        <v>34</v>
      </c>
      <c r="O29" s="404" t="s">
        <v>35</v>
      </c>
      <c r="P29" s="413" t="s">
        <v>34</v>
      </c>
      <c r="Q29" s="404" t="s">
        <v>35</v>
      </c>
      <c r="R29" s="413" t="s">
        <v>34</v>
      </c>
      <c r="S29" s="404" t="s">
        <v>35</v>
      </c>
      <c r="T29" s="413" t="s">
        <v>34</v>
      </c>
      <c r="U29" s="405" t="s">
        <v>35</v>
      </c>
      <c r="V29" s="413" t="s">
        <v>34</v>
      </c>
      <c r="W29" s="404" t="s">
        <v>35</v>
      </c>
      <c r="X29" s="413" t="s">
        <v>34</v>
      </c>
      <c r="Y29" s="404" t="s">
        <v>35</v>
      </c>
      <c r="Z29" s="413" t="s">
        <v>34</v>
      </c>
      <c r="AA29" s="404" t="s">
        <v>35</v>
      </c>
      <c r="AB29" s="413" t="s">
        <v>34</v>
      </c>
      <c r="AC29" s="404" t="s">
        <v>35</v>
      </c>
      <c r="AD29" s="413" t="s">
        <v>34</v>
      </c>
      <c r="AE29" s="404" t="s">
        <v>35</v>
      </c>
      <c r="AF29" s="413" t="s">
        <v>34</v>
      </c>
      <c r="AG29" s="404" t="s">
        <v>35</v>
      </c>
      <c r="AH29" s="413" t="s">
        <v>34</v>
      </c>
      <c r="AI29" s="404" t="s">
        <v>35</v>
      </c>
      <c r="AJ29" s="413" t="s">
        <v>34</v>
      </c>
      <c r="AK29" s="404" t="s">
        <v>35</v>
      </c>
      <c r="AL29" s="413" t="s">
        <v>34</v>
      </c>
      <c r="AM29" s="404" t="s">
        <v>35</v>
      </c>
      <c r="AN29" s="413" t="s">
        <v>34</v>
      </c>
      <c r="AO29" s="406" t="s">
        <v>35</v>
      </c>
      <c r="AP29" s="1269"/>
      <c r="AQ29" s="1269"/>
      <c r="AR29" s="1269"/>
      <c r="AS29" s="1269"/>
      <c r="AT29" s="1267"/>
      <c r="AU29" s="1267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267"/>
      <c r="B35" s="1267"/>
      <c r="C35" s="487" t="s">
        <v>58</v>
      </c>
      <c r="D35" s="487" t="s">
        <v>66</v>
      </c>
      <c r="E35" s="413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3</v>
      </c>
      <c r="C36" s="23"/>
      <c r="D36" s="23">
        <v>3</v>
      </c>
      <c r="E36" s="110">
        <f>SUM(F36:G36)</f>
        <v>11</v>
      </c>
      <c r="F36" s="111">
        <v>4</v>
      </c>
      <c r="G36" s="23">
        <v>7</v>
      </c>
      <c r="H36" s="22"/>
      <c r="I36" s="112"/>
      <c r="J36" s="112"/>
      <c r="K36" s="112">
        <v>3</v>
      </c>
      <c r="L36" s="112"/>
      <c r="M36" s="24"/>
    </row>
    <row r="37" spans="1:42" x14ac:dyDescent="0.25">
      <c r="A37" s="488" t="s">
        <v>61</v>
      </c>
      <c r="B37" s="489">
        <f>SUM(C37:D37)</f>
        <v>0</v>
      </c>
      <c r="C37" s="485"/>
      <c r="D37" s="485"/>
      <c r="E37" s="490">
        <f>SUM(F37:G37)</f>
        <v>0</v>
      </c>
      <c r="F37" s="491"/>
      <c r="G37" s="485"/>
      <c r="H37" s="492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3</v>
      </c>
      <c r="C38" s="382">
        <f t="shared" si="38"/>
        <v>0</v>
      </c>
      <c r="D38" s="120">
        <f t="shared" si="38"/>
        <v>3</v>
      </c>
      <c r="E38" s="120">
        <f t="shared" si="38"/>
        <v>11</v>
      </c>
      <c r="F38" s="121">
        <f t="shared" si="38"/>
        <v>4</v>
      </c>
      <c r="G38" s="121">
        <f t="shared" si="38"/>
        <v>7</v>
      </c>
      <c r="H38" s="382">
        <f t="shared" si="38"/>
        <v>0</v>
      </c>
      <c r="I38" s="122">
        <f t="shared" si="38"/>
        <v>0</v>
      </c>
      <c r="J38" s="122">
        <f t="shared" si="38"/>
        <v>0</v>
      </c>
      <c r="K38" s="122">
        <f t="shared" si="38"/>
        <v>3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400" t="s">
        <v>3</v>
      </c>
      <c r="B40" s="399" t="s">
        <v>4</v>
      </c>
      <c r="C40" s="399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274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274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493"/>
      <c r="E45" s="493"/>
      <c r="F45" s="493"/>
      <c r="G45" s="493"/>
      <c r="H45" s="493"/>
      <c r="I45" s="493"/>
      <c r="J45" s="493"/>
      <c r="K45" s="493"/>
      <c r="L45" s="494"/>
      <c r="M45" s="495"/>
      <c r="N45" s="496"/>
      <c r="O45" s="497"/>
      <c r="P45" s="497"/>
      <c r="Q45" s="497"/>
      <c r="R45" s="497"/>
      <c r="S45" s="497"/>
      <c r="T45" s="497"/>
      <c r="U45" s="497"/>
      <c r="V45" s="498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497"/>
      <c r="AJ45" s="497"/>
      <c r="AK45" s="497"/>
      <c r="AL45" s="497"/>
      <c r="AM45" s="497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275"/>
      <c r="D47" s="1272"/>
      <c r="E47" s="1273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270"/>
      <c r="B48" s="1271"/>
      <c r="C48" s="140" t="s">
        <v>33</v>
      </c>
      <c r="D48" s="141" t="s">
        <v>34</v>
      </c>
      <c r="E48" s="499" t="s">
        <v>35</v>
      </c>
      <c r="F48" s="413" t="s">
        <v>34</v>
      </c>
      <c r="G48" s="404" t="s">
        <v>35</v>
      </c>
      <c r="H48" s="413" t="s">
        <v>34</v>
      </c>
      <c r="I48" s="404" t="s">
        <v>35</v>
      </c>
      <c r="J48" s="413" t="s">
        <v>34</v>
      </c>
      <c r="K48" s="404" t="s">
        <v>35</v>
      </c>
      <c r="L48" s="413" t="s">
        <v>34</v>
      </c>
      <c r="M48" s="404" t="s">
        <v>35</v>
      </c>
      <c r="N48" s="413" t="s">
        <v>34</v>
      </c>
      <c r="O48" s="404" t="s">
        <v>35</v>
      </c>
      <c r="P48" s="413" t="s">
        <v>34</v>
      </c>
      <c r="Q48" s="404" t="s">
        <v>35</v>
      </c>
      <c r="R48" s="413" t="s">
        <v>34</v>
      </c>
      <c r="S48" s="404" t="s">
        <v>35</v>
      </c>
      <c r="T48" s="413" t="s">
        <v>34</v>
      </c>
      <c r="U48" s="404" t="s">
        <v>35</v>
      </c>
      <c r="V48" s="413" t="s">
        <v>34</v>
      </c>
      <c r="W48" s="404" t="s">
        <v>35</v>
      </c>
      <c r="X48" s="413" t="s">
        <v>34</v>
      </c>
      <c r="Y48" s="404" t="s">
        <v>35</v>
      </c>
      <c r="Z48" s="413" t="s">
        <v>34</v>
      </c>
      <c r="AA48" s="404" t="s">
        <v>35</v>
      </c>
      <c r="AB48" s="413" t="s">
        <v>34</v>
      </c>
      <c r="AC48" s="404" t="s">
        <v>35</v>
      </c>
      <c r="AD48" s="413" t="s">
        <v>34</v>
      </c>
      <c r="AE48" s="404" t="s">
        <v>35</v>
      </c>
      <c r="AF48" s="413" t="s">
        <v>34</v>
      </c>
      <c r="AG48" s="404" t="s">
        <v>35</v>
      </c>
      <c r="AH48" s="413" t="s">
        <v>34</v>
      </c>
      <c r="AI48" s="404" t="s">
        <v>35</v>
      </c>
      <c r="AJ48" s="143" t="s">
        <v>34</v>
      </c>
      <c r="AK48" s="406" t="s">
        <v>35</v>
      </c>
      <c r="AL48" s="1269"/>
      <c r="AM48" s="1269"/>
      <c r="AN48" s="1269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500" t="s">
        <v>81</v>
      </c>
      <c r="B50" s="500" t="s">
        <v>80</v>
      </c>
      <c r="C50" s="483">
        <f>SUM(D50+E50)</f>
        <v>0</v>
      </c>
      <c r="D50" s="75">
        <f>SUM(F50+H50+J50+L50+N50+P50+R50+T50+V50+X50+Z50+AB50+AD50+AF50+AH50+AJ50)</f>
        <v>0</v>
      </c>
      <c r="E50" s="501">
        <f>SUM(G50+I50+K50+M50+O50+Q50+S50+U50+W50+Y50+AA50+AC50+AE50+AG50+AI50+AK50)</f>
        <v>0</v>
      </c>
      <c r="F50" s="492"/>
      <c r="G50" s="492"/>
      <c r="H50" s="492"/>
      <c r="I50" s="492"/>
      <c r="J50" s="492"/>
      <c r="K50" s="118"/>
      <c r="L50" s="492"/>
      <c r="M50" s="118"/>
      <c r="N50" s="486"/>
      <c r="O50" s="118"/>
      <c r="P50" s="486"/>
      <c r="Q50" s="118"/>
      <c r="R50" s="486"/>
      <c r="S50" s="118"/>
      <c r="T50" s="486"/>
      <c r="U50" s="118"/>
      <c r="V50" s="486"/>
      <c r="W50" s="118"/>
      <c r="X50" s="486"/>
      <c r="Y50" s="118"/>
      <c r="Z50" s="486"/>
      <c r="AA50" s="118"/>
      <c r="AB50" s="486"/>
      <c r="AC50" s="118"/>
      <c r="AD50" s="486"/>
      <c r="AE50" s="118"/>
      <c r="AF50" s="486"/>
      <c r="AG50" s="118"/>
      <c r="AH50" s="486"/>
      <c r="AI50" s="118"/>
      <c r="AJ50" s="502"/>
      <c r="AK50" s="150"/>
      <c r="AL50" s="503"/>
      <c r="AM50" s="503"/>
      <c r="AN50" s="503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272"/>
      <c r="D53" s="1272"/>
      <c r="E53" s="1273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270"/>
      <c r="B54" s="1271"/>
      <c r="C54" s="383" t="s">
        <v>33</v>
      </c>
      <c r="D54" s="157" t="s">
        <v>34</v>
      </c>
      <c r="E54" s="158" t="s">
        <v>35</v>
      </c>
      <c r="F54" s="13" t="s">
        <v>34</v>
      </c>
      <c r="G54" s="397" t="s">
        <v>35</v>
      </c>
      <c r="H54" s="13" t="s">
        <v>34</v>
      </c>
      <c r="I54" s="397" t="s">
        <v>35</v>
      </c>
      <c r="J54" s="13" t="s">
        <v>34</v>
      </c>
      <c r="K54" s="397" t="s">
        <v>35</v>
      </c>
      <c r="L54" s="13" t="s">
        <v>34</v>
      </c>
      <c r="M54" s="397" t="s">
        <v>35</v>
      </c>
      <c r="N54" s="13" t="s">
        <v>34</v>
      </c>
      <c r="O54" s="397" t="s">
        <v>35</v>
      </c>
      <c r="P54" s="13" t="s">
        <v>34</v>
      </c>
      <c r="Q54" s="397" t="s">
        <v>35</v>
      </c>
      <c r="R54" s="13" t="s">
        <v>34</v>
      </c>
      <c r="S54" s="397" t="s">
        <v>35</v>
      </c>
      <c r="T54" s="13" t="s">
        <v>34</v>
      </c>
      <c r="U54" s="397" t="s">
        <v>35</v>
      </c>
      <c r="V54" s="13" t="s">
        <v>34</v>
      </c>
      <c r="W54" s="397" t="s">
        <v>35</v>
      </c>
      <c r="X54" s="13" t="s">
        <v>34</v>
      </c>
      <c r="Y54" s="397" t="s">
        <v>35</v>
      </c>
      <c r="Z54" s="13" t="s">
        <v>34</v>
      </c>
      <c r="AA54" s="397" t="s">
        <v>35</v>
      </c>
      <c r="AB54" s="13" t="s">
        <v>34</v>
      </c>
      <c r="AC54" s="397" t="s">
        <v>35</v>
      </c>
      <c r="AD54" s="13" t="s">
        <v>34</v>
      </c>
      <c r="AE54" s="397" t="s">
        <v>35</v>
      </c>
      <c r="AF54" s="13" t="s">
        <v>34</v>
      </c>
      <c r="AG54" s="397" t="s">
        <v>35</v>
      </c>
      <c r="AH54" s="13" t="s">
        <v>34</v>
      </c>
      <c r="AI54" s="397" t="s">
        <v>35</v>
      </c>
      <c r="AJ54" s="160" t="s">
        <v>34</v>
      </c>
      <c r="AK54" s="161" t="s">
        <v>35</v>
      </c>
      <c r="AL54" s="1269"/>
      <c r="AM54" s="1269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268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268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268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268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268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268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411"/>
      <c r="C77" s="411"/>
      <c r="D77" s="504"/>
      <c r="E77" s="504"/>
      <c r="F77" s="504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265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493"/>
      <c r="C84" s="493"/>
      <c r="D84" s="493"/>
    </row>
    <row r="85" spans="1:9" ht="31.5" x14ac:dyDescent="0.25">
      <c r="A85" s="408" t="s">
        <v>104</v>
      </c>
      <c r="B85" s="407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78</v>
      </c>
      <c r="C86" s="209">
        <v>29</v>
      </c>
      <c r="D86" s="210">
        <v>61</v>
      </c>
    </row>
    <row r="87" spans="1:9" x14ac:dyDescent="0.25">
      <c r="A87" s="196" t="s">
        <v>109</v>
      </c>
      <c r="B87" s="211">
        <v>0</v>
      </c>
      <c r="C87" s="212">
        <v>0</v>
      </c>
      <c r="D87" s="213">
        <v>0</v>
      </c>
    </row>
    <row r="88" spans="1:9" x14ac:dyDescent="0.25">
      <c r="A88" s="196" t="s">
        <v>110</v>
      </c>
      <c r="B88" s="211">
        <v>0</v>
      </c>
      <c r="C88" s="212">
        <v>0</v>
      </c>
      <c r="D88" s="213">
        <v>0</v>
      </c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496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267"/>
      <c r="B95" s="1265"/>
      <c r="C95" s="1265"/>
      <c r="D95" s="1265"/>
      <c r="E95" s="384" t="s">
        <v>121</v>
      </c>
      <c r="F95" s="409" t="s">
        <v>122</v>
      </c>
    </row>
    <row r="96" spans="1:9" x14ac:dyDescent="0.25">
      <c r="A96" s="222" t="s">
        <v>123</v>
      </c>
      <c r="B96" s="129">
        <v>53</v>
      </c>
      <c r="C96" s="129"/>
      <c r="D96" s="91">
        <v>53</v>
      </c>
      <c r="E96" s="22"/>
      <c r="F96" s="23"/>
    </row>
    <row r="97" spans="1:85" x14ac:dyDescent="0.25">
      <c r="A97" s="223" t="s">
        <v>124</v>
      </c>
      <c r="B97" s="129"/>
      <c r="C97" s="129"/>
      <c r="D97" s="129"/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/>
      <c r="C100" s="129"/>
      <c r="D100" s="129"/>
      <c r="E100" s="33"/>
      <c r="F100" s="34"/>
    </row>
    <row r="101" spans="1:85" x14ac:dyDescent="0.25">
      <c r="A101" s="410" t="s">
        <v>47</v>
      </c>
      <c r="B101" s="225">
        <f>SUM(B96:B100)</f>
        <v>53</v>
      </c>
      <c r="C101" s="225">
        <f>SUM(C96:C100)</f>
        <v>0</v>
      </c>
      <c r="D101" s="225">
        <f>SUM(D96:D100)</f>
        <v>53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505" t="s">
        <v>128</v>
      </c>
      <c r="B102" s="11"/>
      <c r="C102" s="11"/>
      <c r="D102" s="11"/>
      <c r="E102" s="506"/>
      <c r="F102" s="507"/>
      <c r="G102" s="506"/>
      <c r="H102" s="506"/>
      <c r="I102" s="506"/>
      <c r="J102" s="506"/>
      <c r="K102" s="506"/>
      <c r="L102" s="506"/>
      <c r="M102" s="506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262"/>
      <c r="C104" s="1263"/>
      <c r="D104" s="1264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261"/>
      <c r="B105" s="231" t="s">
        <v>33</v>
      </c>
      <c r="C105" s="232" t="s">
        <v>34</v>
      </c>
      <c r="D105" s="508" t="s">
        <v>35</v>
      </c>
      <c r="E105" s="413" t="s">
        <v>34</v>
      </c>
      <c r="F105" s="404" t="s">
        <v>35</v>
      </c>
      <c r="G105" s="413" t="s">
        <v>34</v>
      </c>
      <c r="H105" s="404" t="s">
        <v>35</v>
      </c>
      <c r="I105" s="413" t="s">
        <v>34</v>
      </c>
      <c r="J105" s="404" t="s">
        <v>35</v>
      </c>
      <c r="K105" s="413" t="s">
        <v>34</v>
      </c>
      <c r="L105" s="404" t="s">
        <v>35</v>
      </c>
      <c r="M105" s="413" t="s">
        <v>34</v>
      </c>
      <c r="N105" s="406" t="s">
        <v>35</v>
      </c>
      <c r="O105" s="1264"/>
      <c r="P105" s="1264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509" t="s">
        <v>131</v>
      </c>
      <c r="B108" s="510">
        <f>SUM(C108:D108)</f>
        <v>0</v>
      </c>
      <c r="C108" s="511">
        <f t="shared" si="49"/>
        <v>0</v>
      </c>
      <c r="D108" s="512">
        <f t="shared" si="49"/>
        <v>0</v>
      </c>
      <c r="E108" s="471"/>
      <c r="F108" s="513"/>
      <c r="G108" s="471"/>
      <c r="H108" s="247"/>
      <c r="I108" s="471"/>
      <c r="J108" s="513"/>
      <c r="K108" s="471"/>
      <c r="L108" s="513"/>
      <c r="M108" s="514"/>
      <c r="N108" s="249"/>
      <c r="O108" s="513"/>
      <c r="P108" s="513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259"/>
      <c r="B111" s="386" t="s">
        <v>136</v>
      </c>
      <c r="C111" s="386" t="s">
        <v>137</v>
      </c>
      <c r="D111" s="387" t="s">
        <v>138</v>
      </c>
      <c r="E111" s="1260"/>
    </row>
    <row r="112" spans="1:85" x14ac:dyDescent="0.25">
      <c r="A112" s="410" t="s">
        <v>47</v>
      </c>
      <c r="B112" s="388"/>
      <c r="C112" s="388"/>
      <c r="D112" s="389"/>
      <c r="E112" s="254"/>
    </row>
    <row r="113" spans="1:88" s="12" customFormat="1" ht="12" x14ac:dyDescent="0.2">
      <c r="A113" s="515" t="s">
        <v>139</v>
      </c>
      <c r="B113" s="11"/>
      <c r="C113" s="11"/>
      <c r="D113" s="9"/>
      <c r="E113" s="9"/>
      <c r="F113" s="9"/>
      <c r="G113" s="9"/>
      <c r="H113" s="516"/>
      <c r="I113" s="516"/>
      <c r="J113" s="516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253"/>
      <c r="B115" s="231" t="s">
        <v>33</v>
      </c>
      <c r="C115" s="401" t="s">
        <v>34</v>
      </c>
      <c r="D115" s="402" t="s">
        <v>35</v>
      </c>
      <c r="E115" s="413" t="s">
        <v>34</v>
      </c>
      <c r="F115" s="404" t="s">
        <v>35</v>
      </c>
      <c r="G115" s="413" t="s">
        <v>34</v>
      </c>
      <c r="H115" s="404" t="s">
        <v>35</v>
      </c>
      <c r="I115" s="413" t="s">
        <v>34</v>
      </c>
      <c r="J115" s="404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517">
        <f>SUM(C118:D118)</f>
        <v>0</v>
      </c>
      <c r="C118" s="518">
        <f t="shared" si="55"/>
        <v>0</v>
      </c>
      <c r="D118" s="519">
        <f t="shared" si="55"/>
        <v>0</v>
      </c>
      <c r="E118" s="520"/>
      <c r="F118" s="521"/>
      <c r="G118" s="520"/>
      <c r="H118" s="247"/>
      <c r="I118" s="520"/>
      <c r="J118" s="521"/>
    </row>
    <row r="119" spans="1:88" s="12" customFormat="1" ht="12" x14ac:dyDescent="0.2">
      <c r="A119" s="522" t="s">
        <v>146</v>
      </c>
      <c r="B119" s="272"/>
      <c r="C119" s="273"/>
      <c r="D119" s="273"/>
      <c r="E119" s="9"/>
      <c r="F119" s="523"/>
      <c r="G119" s="524"/>
      <c r="H119" s="524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244"/>
      <c r="B121" s="1253"/>
      <c r="C121" s="413" t="s">
        <v>34</v>
      </c>
      <c r="D121" s="412" t="s">
        <v>35</v>
      </c>
      <c r="E121" s="143" t="s">
        <v>150</v>
      </c>
      <c r="F121" s="404" t="s">
        <v>151</v>
      </c>
      <c r="G121" s="143" t="s">
        <v>152</v>
      </c>
      <c r="H121" s="86" t="s">
        <v>153</v>
      </c>
      <c r="I121" s="404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257"/>
      <c r="D125" s="1258"/>
      <c r="E125" s="1244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253"/>
      <c r="B126" s="1253"/>
      <c r="C126" s="13" t="s">
        <v>33</v>
      </c>
      <c r="D126" s="14" t="s">
        <v>34</v>
      </c>
      <c r="E126" s="398" t="s">
        <v>35</v>
      </c>
      <c r="F126" s="413" t="s">
        <v>34</v>
      </c>
      <c r="G126" s="398" t="s">
        <v>35</v>
      </c>
      <c r="H126" s="413" t="s">
        <v>34</v>
      </c>
      <c r="I126" s="398" t="s">
        <v>35</v>
      </c>
      <c r="J126" s="413" t="s">
        <v>34</v>
      </c>
      <c r="K126" s="398" t="s">
        <v>35</v>
      </c>
      <c r="L126" s="413" t="s">
        <v>34</v>
      </c>
      <c r="M126" s="398" t="s">
        <v>35</v>
      </c>
      <c r="N126" s="413" t="s">
        <v>34</v>
      </c>
      <c r="O126" s="398" t="s">
        <v>35</v>
      </c>
      <c r="P126" s="413" t="s">
        <v>34</v>
      </c>
      <c r="Q126" s="398" t="s">
        <v>35</v>
      </c>
      <c r="R126" s="413" t="s">
        <v>34</v>
      </c>
      <c r="S126" s="398" t="s">
        <v>35</v>
      </c>
      <c r="T126" s="413" t="s">
        <v>34</v>
      </c>
      <c r="U126" s="398" t="s">
        <v>35</v>
      </c>
      <c r="V126" s="413" t="s">
        <v>34</v>
      </c>
      <c r="W126" s="398" t="s">
        <v>35</v>
      </c>
      <c r="X126" s="413" t="s">
        <v>34</v>
      </c>
      <c r="Y126" s="398" t="s">
        <v>35</v>
      </c>
      <c r="Z126" s="413" t="s">
        <v>34</v>
      </c>
      <c r="AA126" s="398" t="s">
        <v>35</v>
      </c>
      <c r="AB126" s="413" t="s">
        <v>34</v>
      </c>
      <c r="AC126" s="398" t="s">
        <v>35</v>
      </c>
      <c r="AD126" s="413" t="s">
        <v>34</v>
      </c>
      <c r="AE126" s="398" t="s">
        <v>35</v>
      </c>
      <c r="AF126" s="413" t="s">
        <v>34</v>
      </c>
      <c r="AG126" s="398" t="s">
        <v>35</v>
      </c>
      <c r="AH126" s="413" t="s">
        <v>34</v>
      </c>
      <c r="AI126" s="398" t="s">
        <v>35</v>
      </c>
      <c r="AJ126" s="413" t="s">
        <v>34</v>
      </c>
      <c r="AK126" s="398" t="s">
        <v>35</v>
      </c>
      <c r="AL126" s="413" t="s">
        <v>34</v>
      </c>
      <c r="AM126" s="17" t="s">
        <v>35</v>
      </c>
      <c r="AN126" s="1244"/>
      <c r="AO126" s="1244"/>
      <c r="AP126" s="1244"/>
      <c r="AQ126" s="1246"/>
      <c r="AR126" s="1244"/>
    </row>
    <row r="127" spans="1:88" x14ac:dyDescent="0.25">
      <c r="A127" s="1170" t="s">
        <v>158</v>
      </c>
      <c r="B127" s="283" t="s">
        <v>159</v>
      </c>
      <c r="C127" s="284">
        <f>SUM(D127+E127)</f>
        <v>40</v>
      </c>
      <c r="D127" s="285">
        <f t="shared" ref="D127:E130" si="56">SUM(F127+H127+J127+L127+N127+P127+R127+T127+V127+X127+Z127+AB127+AD127+AF127+AH127+AJ127+AL127)</f>
        <v>22</v>
      </c>
      <c r="E127" s="286">
        <f t="shared" si="56"/>
        <v>18</v>
      </c>
      <c r="F127" s="22"/>
      <c r="G127" s="24"/>
      <c r="H127" s="22"/>
      <c r="I127" s="24"/>
      <c r="J127" s="22">
        <v>3</v>
      </c>
      <c r="K127" s="24">
        <v>5</v>
      </c>
      <c r="L127" s="22">
        <v>4</v>
      </c>
      <c r="M127" s="24">
        <v>1</v>
      </c>
      <c r="N127" s="22">
        <v>1</v>
      </c>
      <c r="O127" s="24">
        <v>2</v>
      </c>
      <c r="P127" s="22">
        <v>2</v>
      </c>
      <c r="Q127" s="24"/>
      <c r="R127" s="22">
        <v>1</v>
      </c>
      <c r="S127" s="24"/>
      <c r="T127" s="22">
        <v>2</v>
      </c>
      <c r="U127" s="24">
        <v>2</v>
      </c>
      <c r="V127" s="22">
        <v>3</v>
      </c>
      <c r="W127" s="24">
        <v>1</v>
      </c>
      <c r="X127" s="22"/>
      <c r="Y127" s="24">
        <v>1</v>
      </c>
      <c r="Z127" s="22">
        <v>1</v>
      </c>
      <c r="AA127" s="24">
        <v>1</v>
      </c>
      <c r="AB127" s="22">
        <v>2</v>
      </c>
      <c r="AC127" s="24"/>
      <c r="AD127" s="22">
        <v>2</v>
      </c>
      <c r="AE127" s="24">
        <v>1</v>
      </c>
      <c r="AF127" s="22">
        <v>1</v>
      </c>
      <c r="AG127" s="24">
        <v>2</v>
      </c>
      <c r="AH127" s="22"/>
      <c r="AI127" s="24">
        <v>2</v>
      </c>
      <c r="AJ127" s="22"/>
      <c r="AK127" s="24"/>
      <c r="AL127" s="22"/>
      <c r="AM127" s="26"/>
      <c r="AN127" s="23">
        <v>40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12</v>
      </c>
      <c r="D128" s="289">
        <f t="shared" si="56"/>
        <v>5</v>
      </c>
      <c r="E128" s="290">
        <f t="shared" si="56"/>
        <v>7</v>
      </c>
      <c r="F128" s="33"/>
      <c r="G128" s="35"/>
      <c r="H128" s="33">
        <v>1</v>
      </c>
      <c r="I128" s="35">
        <v>1</v>
      </c>
      <c r="J128" s="33">
        <v>2</v>
      </c>
      <c r="K128" s="35">
        <v>2</v>
      </c>
      <c r="L128" s="33">
        <v>2</v>
      </c>
      <c r="M128" s="35"/>
      <c r="N128" s="33"/>
      <c r="O128" s="35"/>
      <c r="P128" s="33"/>
      <c r="Q128" s="35"/>
      <c r="R128" s="33"/>
      <c r="S128" s="35"/>
      <c r="T128" s="33"/>
      <c r="U128" s="35"/>
      <c r="V128" s="33"/>
      <c r="W128" s="35">
        <v>1</v>
      </c>
      <c r="X128" s="33"/>
      <c r="Y128" s="35"/>
      <c r="Z128" s="33"/>
      <c r="AA128" s="35"/>
      <c r="AB128" s="33"/>
      <c r="AC128" s="35"/>
      <c r="AD128" s="33"/>
      <c r="AE128" s="35"/>
      <c r="AF128" s="33"/>
      <c r="AG128" s="35">
        <v>1</v>
      </c>
      <c r="AH128" s="33"/>
      <c r="AI128" s="35"/>
      <c r="AJ128" s="33"/>
      <c r="AK128" s="35">
        <v>2</v>
      </c>
      <c r="AL128" s="33"/>
      <c r="AM128" s="37"/>
      <c r="AN128" s="34">
        <v>12</v>
      </c>
      <c r="AO128" s="34">
        <v>0</v>
      </c>
      <c r="AP128" s="34">
        <v>0</v>
      </c>
      <c r="AQ128" s="129">
        <v>0</v>
      </c>
      <c r="AR128" s="34">
        <v>0</v>
      </c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8</v>
      </c>
      <c r="D129" s="289">
        <f t="shared" si="56"/>
        <v>5</v>
      </c>
      <c r="E129" s="290">
        <f t="shared" si="56"/>
        <v>3</v>
      </c>
      <c r="F129" s="77"/>
      <c r="G129" s="78"/>
      <c r="H129" s="77"/>
      <c r="I129" s="78"/>
      <c r="J129" s="77">
        <v>1</v>
      </c>
      <c r="K129" s="78"/>
      <c r="L129" s="77"/>
      <c r="M129" s="78">
        <v>1</v>
      </c>
      <c r="N129" s="77">
        <v>1</v>
      </c>
      <c r="O129" s="78"/>
      <c r="P129" s="77"/>
      <c r="Q129" s="78"/>
      <c r="R129" s="77">
        <v>2</v>
      </c>
      <c r="S129" s="78"/>
      <c r="T129" s="77"/>
      <c r="U129" s="78"/>
      <c r="V129" s="77">
        <v>1</v>
      </c>
      <c r="W129" s="78"/>
      <c r="X129" s="77"/>
      <c r="Y129" s="78">
        <v>1</v>
      </c>
      <c r="Z129" s="77"/>
      <c r="AA129" s="78"/>
      <c r="AB129" s="77"/>
      <c r="AC129" s="78"/>
      <c r="AD129" s="77"/>
      <c r="AE129" s="78"/>
      <c r="AF129" s="77"/>
      <c r="AG129" s="78">
        <v>1</v>
      </c>
      <c r="AH129" s="77"/>
      <c r="AI129" s="78"/>
      <c r="AJ129" s="77"/>
      <c r="AK129" s="78"/>
      <c r="AL129" s="77"/>
      <c r="AM129" s="82"/>
      <c r="AN129" s="79">
        <v>8</v>
      </c>
      <c r="AO129" s="79">
        <v>0</v>
      </c>
      <c r="AP129" s="79">
        <v>0</v>
      </c>
      <c r="AQ129" s="97">
        <v>0</v>
      </c>
      <c r="AR129" s="79">
        <v>0</v>
      </c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252"/>
      <c r="B130" s="47" t="s">
        <v>47</v>
      </c>
      <c r="C130" s="377">
        <f>SUM(D130+E130)</f>
        <v>60</v>
      </c>
      <c r="D130" s="49">
        <f t="shared" si="56"/>
        <v>32</v>
      </c>
      <c r="E130" s="50">
        <f t="shared" si="56"/>
        <v>28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1</v>
      </c>
      <c r="I130" s="52">
        <f t="shared" si="68"/>
        <v>1</v>
      </c>
      <c r="J130" s="378">
        <f t="shared" si="68"/>
        <v>6</v>
      </c>
      <c r="K130" s="53">
        <f t="shared" si="68"/>
        <v>7</v>
      </c>
      <c r="L130" s="378">
        <f t="shared" si="68"/>
        <v>6</v>
      </c>
      <c r="M130" s="53">
        <f t="shared" si="68"/>
        <v>2</v>
      </c>
      <c r="N130" s="378">
        <f t="shared" si="68"/>
        <v>2</v>
      </c>
      <c r="O130" s="53">
        <f t="shared" si="68"/>
        <v>2</v>
      </c>
      <c r="P130" s="378">
        <f t="shared" si="68"/>
        <v>2</v>
      </c>
      <c r="Q130" s="53">
        <f t="shared" si="68"/>
        <v>0</v>
      </c>
      <c r="R130" s="378">
        <f t="shared" si="68"/>
        <v>3</v>
      </c>
      <c r="S130" s="53">
        <f t="shared" si="68"/>
        <v>0</v>
      </c>
      <c r="T130" s="378">
        <f t="shared" si="68"/>
        <v>2</v>
      </c>
      <c r="U130" s="53">
        <f t="shared" si="68"/>
        <v>2</v>
      </c>
      <c r="V130" s="378">
        <f t="shared" si="68"/>
        <v>4</v>
      </c>
      <c r="W130" s="53">
        <f t="shared" si="68"/>
        <v>2</v>
      </c>
      <c r="X130" s="378">
        <f t="shared" si="68"/>
        <v>0</v>
      </c>
      <c r="Y130" s="53">
        <f t="shared" si="68"/>
        <v>2</v>
      </c>
      <c r="Z130" s="378">
        <f t="shared" si="68"/>
        <v>1</v>
      </c>
      <c r="AA130" s="53">
        <f t="shared" si="68"/>
        <v>1</v>
      </c>
      <c r="AB130" s="378">
        <f t="shared" si="68"/>
        <v>2</v>
      </c>
      <c r="AC130" s="53">
        <f t="shared" si="68"/>
        <v>0</v>
      </c>
      <c r="AD130" s="378">
        <f t="shared" si="68"/>
        <v>2</v>
      </c>
      <c r="AE130" s="53">
        <f t="shared" si="68"/>
        <v>1</v>
      </c>
      <c r="AF130" s="378">
        <f t="shared" si="68"/>
        <v>1</v>
      </c>
      <c r="AG130" s="53">
        <f t="shared" si="68"/>
        <v>4</v>
      </c>
      <c r="AH130" s="378">
        <f t="shared" si="68"/>
        <v>0</v>
      </c>
      <c r="AI130" s="53">
        <f t="shared" si="68"/>
        <v>2</v>
      </c>
      <c r="AJ130" s="378">
        <f t="shared" si="68"/>
        <v>0</v>
      </c>
      <c r="AK130" s="53">
        <f t="shared" si="68"/>
        <v>2</v>
      </c>
      <c r="AL130" s="54">
        <f t="shared" si="68"/>
        <v>0</v>
      </c>
      <c r="AM130" s="55">
        <f t="shared" si="68"/>
        <v>0</v>
      </c>
      <c r="AN130" s="52">
        <f t="shared" si="68"/>
        <v>60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526" t="s">
        <v>162</v>
      </c>
      <c r="B131" s="526"/>
      <c r="C131" s="526"/>
      <c r="D131" s="526"/>
      <c r="E131" s="526"/>
      <c r="F131" s="526"/>
      <c r="G131" s="526"/>
      <c r="H131" s="527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255"/>
      <c r="I133" s="1183"/>
    </row>
    <row r="134" spans="1:88" ht="31.5" x14ac:dyDescent="0.25">
      <c r="A134" s="1253"/>
      <c r="B134" s="1256"/>
      <c r="C134" s="413" t="s">
        <v>168</v>
      </c>
      <c r="D134" s="143" t="s">
        <v>169</v>
      </c>
      <c r="E134" s="86" t="s">
        <v>170</v>
      </c>
      <c r="F134" s="412" t="s">
        <v>171</v>
      </c>
      <c r="G134" s="1254"/>
      <c r="H134" s="404" t="s">
        <v>172</v>
      </c>
      <c r="I134" s="402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>
        <v>0</v>
      </c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>
        <v>0</v>
      </c>
      <c r="I136" s="129"/>
    </row>
    <row r="137" spans="1:88" x14ac:dyDescent="0.25">
      <c r="A137" s="298" t="s">
        <v>16</v>
      </c>
      <c r="B137" s="294">
        <f>SUM(C137:F137)+H137</f>
        <v>1</v>
      </c>
      <c r="C137" s="33"/>
      <c r="D137" s="295"/>
      <c r="E137" s="296"/>
      <c r="F137" s="35"/>
      <c r="G137" s="36"/>
      <c r="H137" s="297">
        <v>1</v>
      </c>
      <c r="I137" s="129"/>
    </row>
    <row r="138" spans="1:88" x14ac:dyDescent="0.25">
      <c r="A138" s="298" t="s">
        <v>17</v>
      </c>
      <c r="B138" s="294">
        <f t="shared" si="69"/>
        <v>6</v>
      </c>
      <c r="C138" s="33"/>
      <c r="D138" s="295"/>
      <c r="E138" s="296"/>
      <c r="F138" s="35"/>
      <c r="G138" s="36"/>
      <c r="H138" s="297">
        <v>6</v>
      </c>
      <c r="I138" s="129"/>
    </row>
    <row r="139" spans="1:88" x14ac:dyDescent="0.25">
      <c r="A139" s="293" t="s">
        <v>18</v>
      </c>
      <c r="B139" s="294">
        <f>SUM(C139:F139)+H139</f>
        <v>2</v>
      </c>
      <c r="C139" s="33"/>
      <c r="D139" s="295"/>
      <c r="E139" s="296"/>
      <c r="F139" s="35"/>
      <c r="G139" s="36"/>
      <c r="H139" s="297">
        <v>2</v>
      </c>
      <c r="I139" s="129"/>
    </row>
    <row r="140" spans="1:88" x14ac:dyDescent="0.25">
      <c r="A140" s="293" t="s">
        <v>174</v>
      </c>
      <c r="B140" s="294">
        <f t="shared" si="69"/>
        <v>2</v>
      </c>
      <c r="C140" s="33"/>
      <c r="D140" s="295"/>
      <c r="E140" s="296"/>
      <c r="F140" s="35"/>
      <c r="G140" s="36"/>
      <c r="H140" s="297">
        <v>2</v>
      </c>
      <c r="I140" s="129"/>
    </row>
    <row r="141" spans="1:88" x14ac:dyDescent="0.25">
      <c r="A141" s="299" t="s">
        <v>175</v>
      </c>
      <c r="B141" s="300">
        <f>SUM(C141:F141)+H141</f>
        <v>1</v>
      </c>
      <c r="C141" s="41"/>
      <c r="D141" s="301"/>
      <c r="E141" s="302"/>
      <c r="F141" s="43"/>
      <c r="G141" s="44"/>
      <c r="H141" s="303">
        <v>1</v>
      </c>
      <c r="I141" s="304"/>
    </row>
    <row r="142" spans="1:88" x14ac:dyDescent="0.25">
      <c r="A142" s="528" t="s">
        <v>176</v>
      </c>
      <c r="B142" s="306">
        <f>SUM(C142:F142)+H142</f>
        <v>0</v>
      </c>
      <c r="C142" s="77"/>
      <c r="D142" s="202"/>
      <c r="E142" s="307"/>
      <c r="F142" s="78"/>
      <c r="G142" s="81"/>
      <c r="H142" s="308">
        <v>0</v>
      </c>
      <c r="I142" s="97"/>
    </row>
    <row r="143" spans="1:88" x14ac:dyDescent="0.25">
      <c r="A143" s="309" t="s">
        <v>177</v>
      </c>
    </row>
    <row r="144" spans="1:88" s="12" customFormat="1" ht="12" x14ac:dyDescent="0.2">
      <c r="A144" s="529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247" t="s">
        <v>184</v>
      </c>
      <c r="B148" s="1247"/>
      <c r="C148" s="1247"/>
      <c r="D148" s="1247"/>
      <c r="E148" s="1247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249"/>
      <c r="D150" s="1250"/>
      <c r="E150" s="1243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248"/>
      <c r="B151" s="1248"/>
      <c r="C151" s="317" t="s">
        <v>33</v>
      </c>
      <c r="D151" s="318" t="s">
        <v>34</v>
      </c>
      <c r="E151" s="396" t="s">
        <v>35</v>
      </c>
      <c r="F151" s="390" t="s">
        <v>34</v>
      </c>
      <c r="G151" s="403" t="s">
        <v>35</v>
      </c>
      <c r="H151" s="390" t="s">
        <v>34</v>
      </c>
      <c r="I151" s="403" t="s">
        <v>35</v>
      </c>
      <c r="J151" s="390" t="s">
        <v>34</v>
      </c>
      <c r="K151" s="403" t="s">
        <v>35</v>
      </c>
      <c r="L151" s="390" t="s">
        <v>34</v>
      </c>
      <c r="M151" s="322" t="s">
        <v>35</v>
      </c>
      <c r="N151" s="1241"/>
      <c r="O151" s="1241"/>
      <c r="P151" s="1241"/>
      <c r="Q151" s="1242"/>
      <c r="R151" s="1243"/>
      <c r="S151" s="1244"/>
      <c r="T151" s="1241"/>
      <c r="U151" s="1241"/>
      <c r="V151" s="1241"/>
      <c r="W151" s="1241"/>
      <c r="X151" s="1241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530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530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531"/>
      <c r="C161" s="531"/>
      <c r="D161" s="531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241"/>
      <c r="B163" s="1241"/>
      <c r="C163" s="1245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1687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A6" sqref="A6:W6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",[3]NOMBRE!B2," - ","( ",[3]NOMBRE!C2,[3]NOMBRE!D2,[3]NOMBRE!E2,[3]NOMBRE!F2,[3]NOMBRE!G2," )")</f>
        <v>COMUNA: LINARES - ( 07401 )</v>
      </c>
    </row>
    <row r="3" spans="1:122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22" x14ac:dyDescent="0.25">
      <c r="A4" s="1" t="str">
        <f>CONCATENATE("MES: ",[3]NOMBRE!B6," - ","( ",[3]NOMBRE!C6,[3]NOMBRE!D6," )")</f>
        <v>MES: FEBRERO - ( 02 )</v>
      </c>
    </row>
    <row r="5" spans="1:122" x14ac:dyDescent="0.25">
      <c r="A5" s="1" t="str">
        <f>CONCATENATE("AÑO: ",[3]NOMBRE!B7)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309"/>
      <c r="D10" s="1310"/>
      <c r="E10" s="1301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308"/>
      <c r="B11" s="1308"/>
      <c r="C11" s="13" t="s">
        <v>33</v>
      </c>
      <c r="D11" s="14" t="s">
        <v>34</v>
      </c>
      <c r="E11" s="398" t="s">
        <v>35</v>
      </c>
      <c r="F11" s="413" t="s">
        <v>34</v>
      </c>
      <c r="G11" s="398" t="s">
        <v>35</v>
      </c>
      <c r="H11" s="413" t="s">
        <v>34</v>
      </c>
      <c r="I11" s="398" t="s">
        <v>35</v>
      </c>
      <c r="J11" s="413" t="s">
        <v>34</v>
      </c>
      <c r="K11" s="398" t="s">
        <v>35</v>
      </c>
      <c r="L11" s="413" t="s">
        <v>34</v>
      </c>
      <c r="M11" s="398" t="s">
        <v>35</v>
      </c>
      <c r="N11" s="413" t="s">
        <v>34</v>
      </c>
      <c r="O11" s="398" t="s">
        <v>35</v>
      </c>
      <c r="P11" s="413" t="s">
        <v>34</v>
      </c>
      <c r="Q11" s="398" t="s">
        <v>35</v>
      </c>
      <c r="R11" s="413" t="s">
        <v>34</v>
      </c>
      <c r="S11" s="398" t="s">
        <v>35</v>
      </c>
      <c r="T11" s="413" t="s">
        <v>34</v>
      </c>
      <c r="U11" s="398" t="s">
        <v>35</v>
      </c>
      <c r="V11" s="413" t="s">
        <v>34</v>
      </c>
      <c r="W11" s="398" t="s">
        <v>35</v>
      </c>
      <c r="X11" s="413" t="s">
        <v>34</v>
      </c>
      <c r="Y11" s="398" t="s">
        <v>35</v>
      </c>
      <c r="Z11" s="413" t="s">
        <v>34</v>
      </c>
      <c r="AA11" s="398" t="s">
        <v>35</v>
      </c>
      <c r="AB11" s="413" t="s">
        <v>34</v>
      </c>
      <c r="AC11" s="398" t="s">
        <v>35</v>
      </c>
      <c r="AD11" s="413" t="s">
        <v>34</v>
      </c>
      <c r="AE11" s="398" t="s">
        <v>35</v>
      </c>
      <c r="AF11" s="413" t="s">
        <v>34</v>
      </c>
      <c r="AG11" s="398" t="s">
        <v>35</v>
      </c>
      <c r="AH11" s="413" t="s">
        <v>34</v>
      </c>
      <c r="AI11" s="398" t="s">
        <v>35</v>
      </c>
      <c r="AJ11" s="413" t="s">
        <v>34</v>
      </c>
      <c r="AK11" s="398" t="s">
        <v>35</v>
      </c>
      <c r="AL11" s="413" t="s">
        <v>34</v>
      </c>
      <c r="AM11" s="17" t="s">
        <v>35</v>
      </c>
      <c r="AN11" s="1301"/>
      <c r="AO11" s="1301"/>
      <c r="AP11" s="1301"/>
      <c r="AQ11" s="1301"/>
      <c r="AR11" s="1301"/>
      <c r="AS11" s="1301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/>
      <c r="AO12" s="23"/>
      <c r="AP12" s="23"/>
      <c r="AQ12" s="23"/>
      <c r="AR12" s="23"/>
      <c r="AS12" s="23"/>
      <c r="AT12" s="22"/>
      <c r="AU12" s="24"/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137</v>
      </c>
      <c r="D13" s="31">
        <f t="shared" ref="D13:E26" si="1">SUM(F13+H13+J13+L13+N13+P13+R13+T13+V13+X13+Z13+AB13+AD13+AF13+AH13+AJ13+AL13)</f>
        <v>38</v>
      </c>
      <c r="E13" s="32">
        <f t="shared" si="1"/>
        <v>99</v>
      </c>
      <c r="F13" s="33">
        <v>0</v>
      </c>
      <c r="G13" s="34">
        <v>0</v>
      </c>
      <c r="H13" s="33">
        <v>0</v>
      </c>
      <c r="I13" s="34">
        <v>3</v>
      </c>
      <c r="J13" s="33">
        <v>8</v>
      </c>
      <c r="K13" s="35">
        <v>27</v>
      </c>
      <c r="L13" s="33">
        <v>10</v>
      </c>
      <c r="M13" s="35">
        <v>51</v>
      </c>
      <c r="N13" s="33">
        <v>0</v>
      </c>
      <c r="O13" s="35">
        <v>0</v>
      </c>
      <c r="P13" s="33">
        <v>0</v>
      </c>
      <c r="Q13" s="35">
        <v>0</v>
      </c>
      <c r="R13" s="33">
        <v>0</v>
      </c>
      <c r="S13" s="35">
        <v>4</v>
      </c>
      <c r="T13" s="33">
        <v>1</v>
      </c>
      <c r="U13" s="35">
        <v>1</v>
      </c>
      <c r="V13" s="33">
        <v>2</v>
      </c>
      <c r="W13" s="35">
        <v>0</v>
      </c>
      <c r="X13" s="33">
        <v>0</v>
      </c>
      <c r="Y13" s="35">
        <v>0</v>
      </c>
      <c r="Z13" s="33">
        <v>0</v>
      </c>
      <c r="AA13" s="35">
        <v>2</v>
      </c>
      <c r="AB13" s="33">
        <v>2</v>
      </c>
      <c r="AC13" s="35">
        <v>9</v>
      </c>
      <c r="AD13" s="33">
        <v>1</v>
      </c>
      <c r="AE13" s="35">
        <v>0</v>
      </c>
      <c r="AF13" s="33">
        <v>11</v>
      </c>
      <c r="AG13" s="35">
        <v>2</v>
      </c>
      <c r="AH13" s="33">
        <v>0</v>
      </c>
      <c r="AI13" s="35">
        <v>0</v>
      </c>
      <c r="AJ13" s="33">
        <v>3</v>
      </c>
      <c r="AK13" s="35">
        <v>0</v>
      </c>
      <c r="AL13" s="36">
        <v>0</v>
      </c>
      <c r="AM13" s="37">
        <v>0</v>
      </c>
      <c r="AN13" s="34">
        <v>137</v>
      </c>
      <c r="AO13" s="34">
        <v>1</v>
      </c>
      <c r="AP13" s="34">
        <v>29</v>
      </c>
      <c r="AQ13" s="34">
        <v>2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230</v>
      </c>
      <c r="D14" s="31">
        <f t="shared" si="1"/>
        <v>115</v>
      </c>
      <c r="E14" s="32">
        <f t="shared" si="1"/>
        <v>115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1</v>
      </c>
      <c r="M14" s="35">
        <v>0</v>
      </c>
      <c r="N14" s="33">
        <v>2</v>
      </c>
      <c r="O14" s="35">
        <v>4</v>
      </c>
      <c r="P14" s="33">
        <v>4</v>
      </c>
      <c r="Q14" s="35">
        <v>0</v>
      </c>
      <c r="R14" s="33">
        <v>11</v>
      </c>
      <c r="S14" s="35">
        <v>8</v>
      </c>
      <c r="T14" s="33">
        <v>23</v>
      </c>
      <c r="U14" s="35">
        <v>8</v>
      </c>
      <c r="V14" s="33">
        <v>13</v>
      </c>
      <c r="W14" s="35">
        <v>4</v>
      </c>
      <c r="X14" s="33">
        <v>8</v>
      </c>
      <c r="Y14" s="35">
        <v>7</v>
      </c>
      <c r="Z14" s="33">
        <v>8</v>
      </c>
      <c r="AA14" s="35">
        <v>23</v>
      </c>
      <c r="AB14" s="33">
        <v>7</v>
      </c>
      <c r="AC14" s="35">
        <v>25</v>
      </c>
      <c r="AD14" s="33">
        <v>10</v>
      </c>
      <c r="AE14" s="35">
        <v>16</v>
      </c>
      <c r="AF14" s="33">
        <v>16</v>
      </c>
      <c r="AG14" s="35">
        <v>14</v>
      </c>
      <c r="AH14" s="33">
        <v>4</v>
      </c>
      <c r="AI14" s="35">
        <v>4</v>
      </c>
      <c r="AJ14" s="33">
        <v>8</v>
      </c>
      <c r="AK14" s="35">
        <v>0</v>
      </c>
      <c r="AL14" s="36">
        <v>0</v>
      </c>
      <c r="AM14" s="37">
        <v>2</v>
      </c>
      <c r="AN14" s="34">
        <v>230</v>
      </c>
      <c r="AO14" s="34">
        <v>0</v>
      </c>
      <c r="AP14" s="34">
        <v>0</v>
      </c>
      <c r="AQ14" s="34">
        <v>1</v>
      </c>
      <c r="AR14" s="34">
        <v>0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3">
        <v>0</v>
      </c>
      <c r="AU15" s="35"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102</v>
      </c>
      <c r="D16" s="31">
        <f t="shared" si="1"/>
        <v>40</v>
      </c>
      <c r="E16" s="32">
        <f t="shared" si="1"/>
        <v>62</v>
      </c>
      <c r="F16" s="33">
        <v>0</v>
      </c>
      <c r="G16" s="34">
        <v>0</v>
      </c>
      <c r="H16" s="33">
        <v>0</v>
      </c>
      <c r="I16" s="34">
        <v>1</v>
      </c>
      <c r="J16" s="33">
        <v>9</v>
      </c>
      <c r="K16" s="35">
        <v>9</v>
      </c>
      <c r="L16" s="33">
        <v>4</v>
      </c>
      <c r="M16" s="35">
        <v>12</v>
      </c>
      <c r="N16" s="33">
        <v>3</v>
      </c>
      <c r="O16" s="35">
        <v>1</v>
      </c>
      <c r="P16" s="33">
        <v>6</v>
      </c>
      <c r="Q16" s="35">
        <v>1</v>
      </c>
      <c r="R16" s="33">
        <v>3</v>
      </c>
      <c r="S16" s="35">
        <v>5</v>
      </c>
      <c r="T16" s="33">
        <v>1</v>
      </c>
      <c r="U16" s="35">
        <v>4</v>
      </c>
      <c r="V16" s="33">
        <v>2</v>
      </c>
      <c r="W16" s="35">
        <v>6</v>
      </c>
      <c r="X16" s="33">
        <v>1</v>
      </c>
      <c r="Y16" s="35">
        <v>3</v>
      </c>
      <c r="Z16" s="33">
        <v>1</v>
      </c>
      <c r="AA16" s="35">
        <v>5</v>
      </c>
      <c r="AB16" s="33">
        <v>5</v>
      </c>
      <c r="AC16" s="35">
        <v>10</v>
      </c>
      <c r="AD16" s="33">
        <v>1</v>
      </c>
      <c r="AE16" s="35">
        <v>2</v>
      </c>
      <c r="AF16" s="33">
        <v>1</v>
      </c>
      <c r="AG16" s="35">
        <v>2</v>
      </c>
      <c r="AH16" s="33">
        <v>3</v>
      </c>
      <c r="AI16" s="35">
        <v>1</v>
      </c>
      <c r="AJ16" s="33">
        <v>0</v>
      </c>
      <c r="AK16" s="35">
        <v>0</v>
      </c>
      <c r="AL16" s="36">
        <v>0</v>
      </c>
      <c r="AM16" s="37">
        <v>0</v>
      </c>
      <c r="AN16" s="34">
        <v>102</v>
      </c>
      <c r="AO16" s="34">
        <v>1</v>
      </c>
      <c r="AP16" s="34">
        <v>14</v>
      </c>
      <c r="AQ16" s="34">
        <v>0</v>
      </c>
      <c r="AR16" s="34">
        <v>0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3">
        <v>0</v>
      </c>
      <c r="AU17" s="35"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52</v>
      </c>
      <c r="D18" s="39">
        <f t="shared" si="1"/>
        <v>21</v>
      </c>
      <c r="E18" s="40">
        <f t="shared" si="1"/>
        <v>31</v>
      </c>
      <c r="F18" s="41">
        <v>0</v>
      </c>
      <c r="G18" s="42">
        <v>0</v>
      </c>
      <c r="H18" s="41">
        <v>4</v>
      </c>
      <c r="I18" s="42">
        <v>0</v>
      </c>
      <c r="J18" s="41">
        <v>4</v>
      </c>
      <c r="K18" s="43">
        <v>10</v>
      </c>
      <c r="L18" s="41">
        <v>3</v>
      </c>
      <c r="M18" s="43">
        <v>10</v>
      </c>
      <c r="N18" s="41">
        <v>2</v>
      </c>
      <c r="O18" s="43">
        <v>2</v>
      </c>
      <c r="P18" s="41">
        <v>1</v>
      </c>
      <c r="Q18" s="43">
        <v>0</v>
      </c>
      <c r="R18" s="41">
        <v>2</v>
      </c>
      <c r="S18" s="43">
        <v>0</v>
      </c>
      <c r="T18" s="41">
        <v>3</v>
      </c>
      <c r="U18" s="43">
        <v>0</v>
      </c>
      <c r="V18" s="41">
        <v>1</v>
      </c>
      <c r="W18" s="43">
        <v>2</v>
      </c>
      <c r="X18" s="41">
        <v>0</v>
      </c>
      <c r="Y18" s="43">
        <v>2</v>
      </c>
      <c r="Z18" s="41">
        <v>0</v>
      </c>
      <c r="AA18" s="43">
        <v>3</v>
      </c>
      <c r="AB18" s="41">
        <v>1</v>
      </c>
      <c r="AC18" s="43">
        <v>1</v>
      </c>
      <c r="AD18" s="41">
        <v>0</v>
      </c>
      <c r="AE18" s="43">
        <v>1</v>
      </c>
      <c r="AF18" s="41">
        <v>0</v>
      </c>
      <c r="AG18" s="43">
        <v>0</v>
      </c>
      <c r="AH18" s="41">
        <v>0</v>
      </c>
      <c r="AI18" s="43">
        <v>0</v>
      </c>
      <c r="AJ18" s="41">
        <v>0</v>
      </c>
      <c r="AK18" s="43">
        <v>0</v>
      </c>
      <c r="AL18" s="44">
        <v>0</v>
      </c>
      <c r="AM18" s="45">
        <v>0</v>
      </c>
      <c r="AN18" s="42">
        <v>52</v>
      </c>
      <c r="AO18" s="42">
        <v>0</v>
      </c>
      <c r="AP18" s="42">
        <v>9</v>
      </c>
      <c r="AQ18" s="42">
        <v>1</v>
      </c>
      <c r="AR18" s="42">
        <v>0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/>
      <c r="AO19" s="42"/>
      <c r="AP19" s="42"/>
      <c r="AQ19" s="42"/>
      <c r="AR19" s="42"/>
      <c r="AS19" s="42"/>
      <c r="AT19" s="41"/>
      <c r="AU19" s="43"/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/>
      <c r="AO20" s="42"/>
      <c r="AP20" s="42"/>
      <c r="AQ20" s="42"/>
      <c r="AR20" s="42"/>
      <c r="AS20" s="42"/>
      <c r="AT20" s="41"/>
      <c r="AU20" s="43"/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/>
      <c r="AO21" s="42"/>
      <c r="AP21" s="42"/>
      <c r="AQ21" s="42"/>
      <c r="AR21" s="42"/>
      <c r="AS21" s="42"/>
      <c r="AT21" s="41"/>
      <c r="AU21" s="43"/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306"/>
      <c r="B22" s="47" t="s">
        <v>47</v>
      </c>
      <c r="C22" s="377">
        <f>SUM(D22+E22)</f>
        <v>521</v>
      </c>
      <c r="D22" s="49">
        <f t="shared" si="1"/>
        <v>214</v>
      </c>
      <c r="E22" s="50">
        <f t="shared" si="1"/>
        <v>307</v>
      </c>
      <c r="F22" s="378">
        <f>SUM(F12:F21)</f>
        <v>0</v>
      </c>
      <c r="G22" s="52">
        <f t="shared" ref="G22:AS22" si="19">SUM(G12:G21)</f>
        <v>0</v>
      </c>
      <c r="H22" s="378">
        <f t="shared" si="19"/>
        <v>4</v>
      </c>
      <c r="I22" s="52">
        <f t="shared" si="19"/>
        <v>4</v>
      </c>
      <c r="J22" s="378">
        <f t="shared" si="19"/>
        <v>21</v>
      </c>
      <c r="K22" s="53">
        <f t="shared" si="19"/>
        <v>46</v>
      </c>
      <c r="L22" s="378">
        <f t="shared" si="19"/>
        <v>18</v>
      </c>
      <c r="M22" s="53">
        <f t="shared" si="19"/>
        <v>73</v>
      </c>
      <c r="N22" s="378">
        <f t="shared" si="19"/>
        <v>7</v>
      </c>
      <c r="O22" s="53">
        <f t="shared" si="19"/>
        <v>7</v>
      </c>
      <c r="P22" s="378">
        <f t="shared" si="19"/>
        <v>11</v>
      </c>
      <c r="Q22" s="53">
        <f t="shared" si="19"/>
        <v>1</v>
      </c>
      <c r="R22" s="378">
        <f t="shared" si="19"/>
        <v>16</v>
      </c>
      <c r="S22" s="53">
        <f t="shared" si="19"/>
        <v>17</v>
      </c>
      <c r="T22" s="378">
        <f t="shared" si="19"/>
        <v>28</v>
      </c>
      <c r="U22" s="53">
        <f t="shared" si="19"/>
        <v>13</v>
      </c>
      <c r="V22" s="378">
        <f t="shared" si="19"/>
        <v>18</v>
      </c>
      <c r="W22" s="53">
        <f t="shared" si="19"/>
        <v>12</v>
      </c>
      <c r="X22" s="378">
        <f t="shared" si="19"/>
        <v>9</v>
      </c>
      <c r="Y22" s="53">
        <f t="shared" si="19"/>
        <v>12</v>
      </c>
      <c r="Z22" s="378">
        <f t="shared" si="19"/>
        <v>9</v>
      </c>
      <c r="AA22" s="53">
        <f t="shared" si="19"/>
        <v>33</v>
      </c>
      <c r="AB22" s="378">
        <f t="shared" si="19"/>
        <v>15</v>
      </c>
      <c r="AC22" s="53">
        <f t="shared" si="19"/>
        <v>45</v>
      </c>
      <c r="AD22" s="378">
        <f t="shared" si="19"/>
        <v>12</v>
      </c>
      <c r="AE22" s="53">
        <f t="shared" si="19"/>
        <v>19</v>
      </c>
      <c r="AF22" s="378">
        <f t="shared" si="19"/>
        <v>28</v>
      </c>
      <c r="AG22" s="53">
        <f t="shared" si="19"/>
        <v>18</v>
      </c>
      <c r="AH22" s="378">
        <f t="shared" si="19"/>
        <v>7</v>
      </c>
      <c r="AI22" s="53">
        <f t="shared" si="19"/>
        <v>5</v>
      </c>
      <c r="AJ22" s="378">
        <f t="shared" si="19"/>
        <v>11</v>
      </c>
      <c r="AK22" s="53">
        <f t="shared" si="19"/>
        <v>0</v>
      </c>
      <c r="AL22" s="54">
        <f t="shared" si="19"/>
        <v>0</v>
      </c>
      <c r="AM22" s="55">
        <f t="shared" si="19"/>
        <v>2</v>
      </c>
      <c r="AN22" s="52">
        <f t="shared" si="19"/>
        <v>521</v>
      </c>
      <c r="AO22" s="52">
        <f t="shared" si="19"/>
        <v>2</v>
      </c>
      <c r="AP22" s="52">
        <f>SUM(AP12:AP21)</f>
        <v>52</v>
      </c>
      <c r="AQ22" s="52">
        <f t="shared" si="19"/>
        <v>4</v>
      </c>
      <c r="AR22" s="52">
        <f t="shared" si="19"/>
        <v>0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12</v>
      </c>
      <c r="D23" s="57">
        <f t="shared" si="1"/>
        <v>3</v>
      </c>
      <c r="E23" s="50">
        <f t="shared" si="1"/>
        <v>9</v>
      </c>
      <c r="F23" s="380">
        <v>0</v>
      </c>
      <c r="G23" s="58">
        <v>0</v>
      </c>
      <c r="H23" s="380">
        <v>0</v>
      </c>
      <c r="I23" s="58">
        <v>0</v>
      </c>
      <c r="J23" s="380">
        <v>0</v>
      </c>
      <c r="K23" s="59">
        <v>0</v>
      </c>
      <c r="L23" s="380">
        <v>0</v>
      </c>
      <c r="M23" s="59">
        <v>0</v>
      </c>
      <c r="N23" s="380">
        <v>0</v>
      </c>
      <c r="O23" s="59">
        <v>0</v>
      </c>
      <c r="P23" s="380">
        <v>3</v>
      </c>
      <c r="Q23" s="59">
        <v>3</v>
      </c>
      <c r="R23" s="380">
        <v>0</v>
      </c>
      <c r="S23" s="59">
        <v>0</v>
      </c>
      <c r="T23" s="380">
        <v>0</v>
      </c>
      <c r="U23" s="59">
        <v>0</v>
      </c>
      <c r="V23" s="380">
        <v>0</v>
      </c>
      <c r="W23" s="59">
        <v>0</v>
      </c>
      <c r="X23" s="380">
        <v>0</v>
      </c>
      <c r="Y23" s="59">
        <v>6</v>
      </c>
      <c r="Z23" s="380">
        <v>0</v>
      </c>
      <c r="AA23" s="59">
        <v>0</v>
      </c>
      <c r="AB23" s="380">
        <v>0</v>
      </c>
      <c r="AC23" s="59">
        <v>0</v>
      </c>
      <c r="AD23" s="380">
        <v>0</v>
      </c>
      <c r="AE23" s="59">
        <v>0</v>
      </c>
      <c r="AF23" s="380">
        <v>0</v>
      </c>
      <c r="AG23" s="59">
        <v>0</v>
      </c>
      <c r="AH23" s="380">
        <v>0</v>
      </c>
      <c r="AI23" s="59">
        <v>0</v>
      </c>
      <c r="AJ23" s="380">
        <v>0</v>
      </c>
      <c r="AK23" s="59">
        <v>0</v>
      </c>
      <c r="AL23" s="60">
        <v>0</v>
      </c>
      <c r="AM23" s="61">
        <v>0</v>
      </c>
      <c r="AN23" s="58">
        <v>12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1</v>
      </c>
      <c r="D24" s="65">
        <f t="shared" si="1"/>
        <v>1</v>
      </c>
      <c r="E24" s="66">
        <f t="shared" si="1"/>
        <v>0</v>
      </c>
      <c r="F24" s="67">
        <v>0</v>
      </c>
      <c r="G24" s="68">
        <v>0</v>
      </c>
      <c r="H24" s="67">
        <v>0</v>
      </c>
      <c r="I24" s="68">
        <v>0</v>
      </c>
      <c r="J24" s="67">
        <v>0</v>
      </c>
      <c r="K24" s="69">
        <v>0</v>
      </c>
      <c r="L24" s="67">
        <v>0</v>
      </c>
      <c r="M24" s="69">
        <v>0</v>
      </c>
      <c r="N24" s="67">
        <v>0</v>
      </c>
      <c r="O24" s="69">
        <v>0</v>
      </c>
      <c r="P24" s="67">
        <v>0</v>
      </c>
      <c r="Q24" s="69">
        <v>0</v>
      </c>
      <c r="R24" s="67">
        <v>0</v>
      </c>
      <c r="S24" s="69">
        <v>0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0</v>
      </c>
      <c r="Z24" s="67">
        <v>0</v>
      </c>
      <c r="AA24" s="69">
        <v>0</v>
      </c>
      <c r="AB24" s="67">
        <v>0</v>
      </c>
      <c r="AC24" s="69">
        <v>0</v>
      </c>
      <c r="AD24" s="67">
        <v>0</v>
      </c>
      <c r="AE24" s="69">
        <v>0</v>
      </c>
      <c r="AF24" s="67">
        <v>1</v>
      </c>
      <c r="AG24" s="69">
        <v>0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1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7">
        <v>0</v>
      </c>
      <c r="AU24" s="69">
        <v>0</v>
      </c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261</v>
      </c>
      <c r="D25" s="20">
        <f t="shared" si="1"/>
        <v>86</v>
      </c>
      <c r="E25" s="21">
        <f t="shared" si="1"/>
        <v>175</v>
      </c>
      <c r="F25" s="22">
        <v>0</v>
      </c>
      <c r="G25" s="23">
        <v>0</v>
      </c>
      <c r="H25" s="22">
        <v>0</v>
      </c>
      <c r="I25" s="23">
        <v>0</v>
      </c>
      <c r="J25" s="22">
        <v>0</v>
      </c>
      <c r="K25" s="24">
        <v>9</v>
      </c>
      <c r="L25" s="22">
        <v>5</v>
      </c>
      <c r="M25" s="24">
        <v>37</v>
      </c>
      <c r="N25" s="22">
        <v>8</v>
      </c>
      <c r="O25" s="24">
        <v>15</v>
      </c>
      <c r="P25" s="22">
        <v>19</v>
      </c>
      <c r="Q25" s="24">
        <v>6</v>
      </c>
      <c r="R25" s="22">
        <v>7</v>
      </c>
      <c r="S25" s="24">
        <v>21</v>
      </c>
      <c r="T25" s="22">
        <v>7</v>
      </c>
      <c r="U25" s="24">
        <v>15</v>
      </c>
      <c r="V25" s="22">
        <v>11</v>
      </c>
      <c r="W25" s="24">
        <v>14</v>
      </c>
      <c r="X25" s="22">
        <v>4</v>
      </c>
      <c r="Y25" s="24">
        <v>20</v>
      </c>
      <c r="Z25" s="22">
        <v>4</v>
      </c>
      <c r="AA25" s="24">
        <v>7</v>
      </c>
      <c r="AB25" s="22">
        <v>8</v>
      </c>
      <c r="AC25" s="24">
        <v>16</v>
      </c>
      <c r="AD25" s="22">
        <v>7</v>
      </c>
      <c r="AE25" s="24">
        <v>4</v>
      </c>
      <c r="AF25" s="22">
        <v>6</v>
      </c>
      <c r="AG25" s="24">
        <v>5</v>
      </c>
      <c r="AH25" s="22">
        <v>0</v>
      </c>
      <c r="AI25" s="24">
        <v>3</v>
      </c>
      <c r="AJ25" s="22">
        <v>0</v>
      </c>
      <c r="AK25" s="24">
        <v>3</v>
      </c>
      <c r="AL25" s="25">
        <v>0</v>
      </c>
      <c r="AM25" s="26">
        <v>0</v>
      </c>
      <c r="AN25" s="23">
        <v>261</v>
      </c>
      <c r="AO25" s="23">
        <v>0</v>
      </c>
      <c r="AP25" s="23">
        <v>9</v>
      </c>
      <c r="AQ25" s="23">
        <v>0</v>
      </c>
      <c r="AR25" s="23">
        <v>0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306"/>
      <c r="B26" s="434" t="s">
        <v>51</v>
      </c>
      <c r="C26" s="435">
        <f t="shared" si="0"/>
        <v>0</v>
      </c>
      <c r="D26" s="75">
        <f t="shared" si="1"/>
        <v>0</v>
      </c>
      <c r="E26" s="436">
        <f t="shared" si="1"/>
        <v>0</v>
      </c>
      <c r="F26" s="77"/>
      <c r="G26" s="437"/>
      <c r="H26" s="77"/>
      <c r="I26" s="78"/>
      <c r="J26" s="77"/>
      <c r="K26" s="78"/>
      <c r="L26" s="77"/>
      <c r="M26" s="78"/>
      <c r="N26" s="77"/>
      <c r="O26" s="79"/>
      <c r="P26" s="77"/>
      <c r="Q26" s="437"/>
      <c r="R26" s="438"/>
      <c r="S26" s="78"/>
      <c r="T26" s="77"/>
      <c r="U26" s="78"/>
      <c r="V26" s="77"/>
      <c r="W26" s="78"/>
      <c r="X26" s="77"/>
      <c r="Y26" s="437"/>
      <c r="Z26" s="77"/>
      <c r="AA26" s="437"/>
      <c r="AB26" s="77"/>
      <c r="AC26" s="78"/>
      <c r="AD26" s="77"/>
      <c r="AE26" s="437"/>
      <c r="AF26" s="77"/>
      <c r="AG26" s="437"/>
      <c r="AH26" s="77"/>
      <c r="AI26" s="78"/>
      <c r="AJ26" s="77"/>
      <c r="AK26" s="78"/>
      <c r="AL26" s="81"/>
      <c r="AM26" s="82"/>
      <c r="AN26" s="79"/>
      <c r="AO26" s="79"/>
      <c r="AP26" s="79"/>
      <c r="AQ26" s="79"/>
      <c r="AR26" s="79"/>
      <c r="AS26" s="79"/>
      <c r="AT26" s="77"/>
      <c r="AU26" s="78"/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299"/>
      <c r="B29" s="1299"/>
      <c r="C29" s="415" t="s">
        <v>58</v>
      </c>
      <c r="D29" s="415" t="s">
        <v>59</v>
      </c>
      <c r="E29" s="413" t="s">
        <v>33</v>
      </c>
      <c r="F29" s="86" t="s">
        <v>34</v>
      </c>
      <c r="G29" s="404" t="s">
        <v>35</v>
      </c>
      <c r="H29" s="413" t="s">
        <v>34</v>
      </c>
      <c r="I29" s="404" t="s">
        <v>35</v>
      </c>
      <c r="J29" s="413" t="s">
        <v>34</v>
      </c>
      <c r="K29" s="404" t="s">
        <v>35</v>
      </c>
      <c r="L29" s="413" t="s">
        <v>34</v>
      </c>
      <c r="M29" s="404" t="s">
        <v>35</v>
      </c>
      <c r="N29" s="413" t="s">
        <v>34</v>
      </c>
      <c r="O29" s="404" t="s">
        <v>35</v>
      </c>
      <c r="P29" s="413" t="s">
        <v>34</v>
      </c>
      <c r="Q29" s="404" t="s">
        <v>35</v>
      </c>
      <c r="R29" s="413" t="s">
        <v>34</v>
      </c>
      <c r="S29" s="404" t="s">
        <v>35</v>
      </c>
      <c r="T29" s="413" t="s">
        <v>34</v>
      </c>
      <c r="U29" s="405" t="s">
        <v>35</v>
      </c>
      <c r="V29" s="413" t="s">
        <v>34</v>
      </c>
      <c r="W29" s="404" t="s">
        <v>35</v>
      </c>
      <c r="X29" s="413" t="s">
        <v>34</v>
      </c>
      <c r="Y29" s="404" t="s">
        <v>35</v>
      </c>
      <c r="Z29" s="413" t="s">
        <v>34</v>
      </c>
      <c r="AA29" s="404" t="s">
        <v>35</v>
      </c>
      <c r="AB29" s="413" t="s">
        <v>34</v>
      </c>
      <c r="AC29" s="404" t="s">
        <v>35</v>
      </c>
      <c r="AD29" s="413" t="s">
        <v>34</v>
      </c>
      <c r="AE29" s="404" t="s">
        <v>35</v>
      </c>
      <c r="AF29" s="413" t="s">
        <v>34</v>
      </c>
      <c r="AG29" s="404" t="s">
        <v>35</v>
      </c>
      <c r="AH29" s="413" t="s">
        <v>34</v>
      </c>
      <c r="AI29" s="404" t="s">
        <v>35</v>
      </c>
      <c r="AJ29" s="413" t="s">
        <v>34</v>
      </c>
      <c r="AK29" s="404" t="s">
        <v>35</v>
      </c>
      <c r="AL29" s="413" t="s">
        <v>34</v>
      </c>
      <c r="AM29" s="404" t="s">
        <v>35</v>
      </c>
      <c r="AN29" s="413" t="s">
        <v>34</v>
      </c>
      <c r="AO29" s="406" t="s">
        <v>35</v>
      </c>
      <c r="AP29" s="1301"/>
      <c r="AQ29" s="1301"/>
      <c r="AR29" s="1301"/>
      <c r="AS29" s="1301"/>
      <c r="AT29" s="1299"/>
      <c r="AU29" s="1299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299"/>
      <c r="B35" s="1299"/>
      <c r="C35" s="415" t="s">
        <v>58</v>
      </c>
      <c r="D35" s="415" t="s">
        <v>66</v>
      </c>
      <c r="E35" s="413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3</v>
      </c>
      <c r="C36" s="23"/>
      <c r="D36" s="23">
        <v>3</v>
      </c>
      <c r="E36" s="110">
        <f>SUM(F36:G36)</f>
        <v>7</v>
      </c>
      <c r="F36" s="111">
        <v>4</v>
      </c>
      <c r="G36" s="23">
        <v>3</v>
      </c>
      <c r="H36" s="22"/>
      <c r="I36" s="112"/>
      <c r="J36" s="112"/>
      <c r="K36" s="112">
        <v>3</v>
      </c>
      <c r="L36" s="112"/>
      <c r="M36" s="24"/>
    </row>
    <row r="37" spans="1:42" x14ac:dyDescent="0.25">
      <c r="A37" s="439" t="s">
        <v>61</v>
      </c>
      <c r="B37" s="440">
        <f>SUM(C37:D37)</f>
        <v>0</v>
      </c>
      <c r="C37" s="437"/>
      <c r="D37" s="437"/>
      <c r="E37" s="441">
        <f>SUM(F37:G37)</f>
        <v>0</v>
      </c>
      <c r="F37" s="442"/>
      <c r="G37" s="437"/>
      <c r="H37" s="443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3</v>
      </c>
      <c r="C38" s="382">
        <f t="shared" si="38"/>
        <v>0</v>
      </c>
      <c r="D38" s="120">
        <f t="shared" si="38"/>
        <v>3</v>
      </c>
      <c r="E38" s="120">
        <f t="shared" si="38"/>
        <v>7</v>
      </c>
      <c r="F38" s="121">
        <f t="shared" si="38"/>
        <v>4</v>
      </c>
      <c r="G38" s="121">
        <f t="shared" si="38"/>
        <v>3</v>
      </c>
      <c r="H38" s="382">
        <f t="shared" si="38"/>
        <v>0</v>
      </c>
      <c r="I38" s="122">
        <f t="shared" si="38"/>
        <v>0</v>
      </c>
      <c r="J38" s="122">
        <f t="shared" si="38"/>
        <v>0</v>
      </c>
      <c r="K38" s="122">
        <f t="shared" si="38"/>
        <v>3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400" t="s">
        <v>3</v>
      </c>
      <c r="B40" s="399" t="s">
        <v>4</v>
      </c>
      <c r="C40" s="399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306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306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444"/>
      <c r="E45" s="444"/>
      <c r="F45" s="444"/>
      <c r="G45" s="444"/>
      <c r="H45" s="444"/>
      <c r="I45" s="444"/>
      <c r="J45" s="444"/>
      <c r="K45" s="444"/>
      <c r="L45" s="445"/>
      <c r="M45" s="446"/>
      <c r="N45" s="447"/>
      <c r="O45" s="448"/>
      <c r="P45" s="448"/>
      <c r="Q45" s="448"/>
      <c r="R45" s="448"/>
      <c r="S45" s="448"/>
      <c r="T45" s="448"/>
      <c r="U45" s="448"/>
      <c r="V45" s="449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  <c r="AL45" s="448"/>
      <c r="AM45" s="448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307"/>
      <c r="D47" s="1304"/>
      <c r="E47" s="1305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302"/>
      <c r="B48" s="1303"/>
      <c r="C48" s="140" t="s">
        <v>33</v>
      </c>
      <c r="D48" s="141" t="s">
        <v>34</v>
      </c>
      <c r="E48" s="450" t="s">
        <v>35</v>
      </c>
      <c r="F48" s="413" t="s">
        <v>34</v>
      </c>
      <c r="G48" s="404" t="s">
        <v>35</v>
      </c>
      <c r="H48" s="413" t="s">
        <v>34</v>
      </c>
      <c r="I48" s="404" t="s">
        <v>35</v>
      </c>
      <c r="J48" s="413" t="s">
        <v>34</v>
      </c>
      <c r="K48" s="404" t="s">
        <v>35</v>
      </c>
      <c r="L48" s="413" t="s">
        <v>34</v>
      </c>
      <c r="M48" s="404" t="s">
        <v>35</v>
      </c>
      <c r="N48" s="413" t="s">
        <v>34</v>
      </c>
      <c r="O48" s="404" t="s">
        <v>35</v>
      </c>
      <c r="P48" s="413" t="s">
        <v>34</v>
      </c>
      <c r="Q48" s="404" t="s">
        <v>35</v>
      </c>
      <c r="R48" s="413" t="s">
        <v>34</v>
      </c>
      <c r="S48" s="404" t="s">
        <v>35</v>
      </c>
      <c r="T48" s="413" t="s">
        <v>34</v>
      </c>
      <c r="U48" s="404" t="s">
        <v>35</v>
      </c>
      <c r="V48" s="413" t="s">
        <v>34</v>
      </c>
      <c r="W48" s="404" t="s">
        <v>35</v>
      </c>
      <c r="X48" s="413" t="s">
        <v>34</v>
      </c>
      <c r="Y48" s="404" t="s">
        <v>35</v>
      </c>
      <c r="Z48" s="413" t="s">
        <v>34</v>
      </c>
      <c r="AA48" s="404" t="s">
        <v>35</v>
      </c>
      <c r="AB48" s="413" t="s">
        <v>34</v>
      </c>
      <c r="AC48" s="404" t="s">
        <v>35</v>
      </c>
      <c r="AD48" s="413" t="s">
        <v>34</v>
      </c>
      <c r="AE48" s="404" t="s">
        <v>35</v>
      </c>
      <c r="AF48" s="413" t="s">
        <v>34</v>
      </c>
      <c r="AG48" s="404" t="s">
        <v>35</v>
      </c>
      <c r="AH48" s="413" t="s">
        <v>34</v>
      </c>
      <c r="AI48" s="404" t="s">
        <v>35</v>
      </c>
      <c r="AJ48" s="143" t="s">
        <v>34</v>
      </c>
      <c r="AK48" s="406" t="s">
        <v>35</v>
      </c>
      <c r="AL48" s="1301"/>
      <c r="AM48" s="1301"/>
      <c r="AN48" s="1301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451" t="s">
        <v>81</v>
      </c>
      <c r="B50" s="451" t="s">
        <v>80</v>
      </c>
      <c r="C50" s="435">
        <f>SUM(D50+E50)</f>
        <v>0</v>
      </c>
      <c r="D50" s="75">
        <f>SUM(F50+H50+J50+L50+N50+P50+R50+T50+V50+X50+Z50+AB50+AD50+AF50+AH50+AJ50)</f>
        <v>0</v>
      </c>
      <c r="E50" s="452">
        <f>SUM(G50+I50+K50+M50+O50+Q50+S50+U50+W50+Y50+AA50+AC50+AE50+AG50+AI50+AK50)</f>
        <v>0</v>
      </c>
      <c r="F50" s="443"/>
      <c r="G50" s="443"/>
      <c r="H50" s="443"/>
      <c r="I50" s="443"/>
      <c r="J50" s="443"/>
      <c r="K50" s="118"/>
      <c r="L50" s="443"/>
      <c r="M50" s="118"/>
      <c r="N50" s="438"/>
      <c r="O50" s="118"/>
      <c r="P50" s="438"/>
      <c r="Q50" s="118"/>
      <c r="R50" s="438"/>
      <c r="S50" s="118"/>
      <c r="T50" s="438"/>
      <c r="U50" s="118"/>
      <c r="V50" s="438"/>
      <c r="W50" s="118"/>
      <c r="X50" s="438"/>
      <c r="Y50" s="118"/>
      <c r="Z50" s="438"/>
      <c r="AA50" s="118"/>
      <c r="AB50" s="438"/>
      <c r="AC50" s="118"/>
      <c r="AD50" s="438"/>
      <c r="AE50" s="118"/>
      <c r="AF50" s="438"/>
      <c r="AG50" s="118"/>
      <c r="AH50" s="438"/>
      <c r="AI50" s="118"/>
      <c r="AJ50" s="453"/>
      <c r="AK50" s="150"/>
      <c r="AL50" s="454"/>
      <c r="AM50" s="454"/>
      <c r="AN50" s="454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304"/>
      <c r="D53" s="1304"/>
      <c r="E53" s="1305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302"/>
      <c r="B54" s="1303"/>
      <c r="C54" s="383" t="s">
        <v>33</v>
      </c>
      <c r="D54" s="157" t="s">
        <v>34</v>
      </c>
      <c r="E54" s="158" t="s">
        <v>35</v>
      </c>
      <c r="F54" s="13" t="s">
        <v>34</v>
      </c>
      <c r="G54" s="397" t="s">
        <v>35</v>
      </c>
      <c r="H54" s="13" t="s">
        <v>34</v>
      </c>
      <c r="I54" s="397" t="s">
        <v>35</v>
      </c>
      <c r="J54" s="13" t="s">
        <v>34</v>
      </c>
      <c r="K54" s="397" t="s">
        <v>35</v>
      </c>
      <c r="L54" s="13" t="s">
        <v>34</v>
      </c>
      <c r="M54" s="397" t="s">
        <v>35</v>
      </c>
      <c r="N54" s="13" t="s">
        <v>34</v>
      </c>
      <c r="O54" s="397" t="s">
        <v>35</v>
      </c>
      <c r="P54" s="13" t="s">
        <v>34</v>
      </c>
      <c r="Q54" s="397" t="s">
        <v>35</v>
      </c>
      <c r="R54" s="13" t="s">
        <v>34</v>
      </c>
      <c r="S54" s="397" t="s">
        <v>35</v>
      </c>
      <c r="T54" s="13" t="s">
        <v>34</v>
      </c>
      <c r="U54" s="397" t="s">
        <v>35</v>
      </c>
      <c r="V54" s="13" t="s">
        <v>34</v>
      </c>
      <c r="W54" s="397" t="s">
        <v>35</v>
      </c>
      <c r="X54" s="13" t="s">
        <v>34</v>
      </c>
      <c r="Y54" s="397" t="s">
        <v>35</v>
      </c>
      <c r="Z54" s="13" t="s">
        <v>34</v>
      </c>
      <c r="AA54" s="397" t="s">
        <v>35</v>
      </c>
      <c r="AB54" s="13" t="s">
        <v>34</v>
      </c>
      <c r="AC54" s="397" t="s">
        <v>35</v>
      </c>
      <c r="AD54" s="13" t="s">
        <v>34</v>
      </c>
      <c r="AE54" s="397" t="s">
        <v>35</v>
      </c>
      <c r="AF54" s="13" t="s">
        <v>34</v>
      </c>
      <c r="AG54" s="397" t="s">
        <v>35</v>
      </c>
      <c r="AH54" s="13" t="s">
        <v>34</v>
      </c>
      <c r="AI54" s="397" t="s">
        <v>35</v>
      </c>
      <c r="AJ54" s="160" t="s">
        <v>34</v>
      </c>
      <c r="AK54" s="161" t="s">
        <v>35</v>
      </c>
      <c r="AL54" s="1301"/>
      <c r="AM54" s="1301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300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300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300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300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300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300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411"/>
      <c r="C77" s="411"/>
      <c r="D77" s="455"/>
      <c r="E77" s="455"/>
      <c r="F77" s="455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298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444"/>
      <c r="C84" s="444"/>
      <c r="D84" s="444"/>
    </row>
    <row r="85" spans="1:9" ht="31.5" x14ac:dyDescent="0.25">
      <c r="A85" s="408" t="s">
        <v>104</v>
      </c>
      <c r="B85" s="407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92</v>
      </c>
      <c r="C86" s="209">
        <v>24</v>
      </c>
      <c r="D86" s="210">
        <v>48</v>
      </c>
    </row>
    <row r="87" spans="1:9" x14ac:dyDescent="0.25">
      <c r="A87" s="196" t="s">
        <v>109</v>
      </c>
      <c r="B87" s="211">
        <v>0</v>
      </c>
      <c r="C87" s="212">
        <v>0</v>
      </c>
      <c r="D87" s="213">
        <v>0</v>
      </c>
    </row>
    <row r="88" spans="1:9" x14ac:dyDescent="0.25">
      <c r="A88" s="196" t="s">
        <v>110</v>
      </c>
      <c r="B88" s="211">
        <v>0</v>
      </c>
      <c r="C88" s="212">
        <v>0</v>
      </c>
      <c r="D88" s="213">
        <v>0</v>
      </c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447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299"/>
      <c r="B95" s="1298"/>
      <c r="C95" s="1298"/>
      <c r="D95" s="1298"/>
      <c r="E95" s="384" t="s">
        <v>121</v>
      </c>
      <c r="F95" s="409" t="s">
        <v>122</v>
      </c>
    </row>
    <row r="96" spans="1:9" x14ac:dyDescent="0.25">
      <c r="A96" s="222" t="s">
        <v>123</v>
      </c>
      <c r="B96" s="129">
        <v>32</v>
      </c>
      <c r="C96" s="129">
        <v>1</v>
      </c>
      <c r="D96" s="91">
        <v>33</v>
      </c>
      <c r="E96" s="22"/>
      <c r="F96" s="23"/>
    </row>
    <row r="97" spans="1:85" x14ac:dyDescent="0.25">
      <c r="A97" s="223" t="s">
        <v>124</v>
      </c>
      <c r="B97" s="129"/>
      <c r="C97" s="129"/>
      <c r="D97" s="129"/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/>
      <c r="C100" s="129">
        <v>1</v>
      </c>
      <c r="D100" s="129">
        <v>1</v>
      </c>
      <c r="E100" s="33"/>
      <c r="F100" s="34"/>
    </row>
    <row r="101" spans="1:85" x14ac:dyDescent="0.25">
      <c r="A101" s="410" t="s">
        <v>47</v>
      </c>
      <c r="B101" s="225">
        <f>SUM(B96:B100)</f>
        <v>32</v>
      </c>
      <c r="C101" s="225">
        <f>SUM(C96:C100)</f>
        <v>2</v>
      </c>
      <c r="D101" s="225">
        <f>SUM(D96:D100)</f>
        <v>34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456" t="s">
        <v>128</v>
      </c>
      <c r="B102" s="11"/>
      <c r="C102" s="11"/>
      <c r="D102" s="11"/>
      <c r="E102" s="457"/>
      <c r="F102" s="458"/>
      <c r="G102" s="457"/>
      <c r="H102" s="457"/>
      <c r="I102" s="457"/>
      <c r="J102" s="457"/>
      <c r="K102" s="457"/>
      <c r="L102" s="457"/>
      <c r="M102" s="457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295"/>
      <c r="C104" s="1296"/>
      <c r="D104" s="1297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294"/>
      <c r="B105" s="231" t="s">
        <v>33</v>
      </c>
      <c r="C105" s="232" t="s">
        <v>34</v>
      </c>
      <c r="D105" s="459" t="s">
        <v>35</v>
      </c>
      <c r="E105" s="413" t="s">
        <v>34</v>
      </c>
      <c r="F105" s="404" t="s">
        <v>35</v>
      </c>
      <c r="G105" s="413" t="s">
        <v>34</v>
      </c>
      <c r="H105" s="404" t="s">
        <v>35</v>
      </c>
      <c r="I105" s="413" t="s">
        <v>34</v>
      </c>
      <c r="J105" s="404" t="s">
        <v>35</v>
      </c>
      <c r="K105" s="413" t="s">
        <v>34</v>
      </c>
      <c r="L105" s="404" t="s">
        <v>35</v>
      </c>
      <c r="M105" s="413" t="s">
        <v>34</v>
      </c>
      <c r="N105" s="406" t="s">
        <v>35</v>
      </c>
      <c r="O105" s="1297"/>
      <c r="P105" s="1297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460" t="s">
        <v>131</v>
      </c>
      <c r="B108" s="461">
        <f>SUM(C108:D108)</f>
        <v>0</v>
      </c>
      <c r="C108" s="462">
        <f t="shared" si="49"/>
        <v>0</v>
      </c>
      <c r="D108" s="463">
        <f t="shared" si="49"/>
        <v>0</v>
      </c>
      <c r="E108" s="414"/>
      <c r="F108" s="464"/>
      <c r="G108" s="414"/>
      <c r="H108" s="247"/>
      <c r="I108" s="414"/>
      <c r="J108" s="464"/>
      <c r="K108" s="414"/>
      <c r="L108" s="464"/>
      <c r="M108" s="465"/>
      <c r="N108" s="249"/>
      <c r="O108" s="464"/>
      <c r="P108" s="464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292"/>
      <c r="B111" s="386" t="s">
        <v>136</v>
      </c>
      <c r="C111" s="386" t="s">
        <v>137</v>
      </c>
      <c r="D111" s="387" t="s">
        <v>138</v>
      </c>
      <c r="E111" s="1293"/>
    </row>
    <row r="112" spans="1:85" x14ac:dyDescent="0.25">
      <c r="A112" s="410" t="s">
        <v>47</v>
      </c>
      <c r="B112" s="388"/>
      <c r="C112" s="388"/>
      <c r="D112" s="389"/>
      <c r="E112" s="254"/>
    </row>
    <row r="113" spans="1:88" s="12" customFormat="1" ht="12" x14ac:dyDescent="0.2">
      <c r="A113" s="466" t="s">
        <v>139</v>
      </c>
      <c r="B113" s="11"/>
      <c r="C113" s="11"/>
      <c r="D113" s="9"/>
      <c r="E113" s="9"/>
      <c r="F113" s="9"/>
      <c r="G113" s="9"/>
      <c r="H113" s="467"/>
      <c r="I113" s="467"/>
      <c r="J113" s="467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277"/>
      <c r="B115" s="231" t="s">
        <v>33</v>
      </c>
      <c r="C115" s="401" t="s">
        <v>34</v>
      </c>
      <c r="D115" s="402" t="s">
        <v>35</v>
      </c>
      <c r="E115" s="413" t="s">
        <v>34</v>
      </c>
      <c r="F115" s="404" t="s">
        <v>35</v>
      </c>
      <c r="G115" s="413" t="s">
        <v>34</v>
      </c>
      <c r="H115" s="404" t="s">
        <v>35</v>
      </c>
      <c r="I115" s="413" t="s">
        <v>34</v>
      </c>
      <c r="J115" s="404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468">
        <f>SUM(C118:D118)</f>
        <v>0</v>
      </c>
      <c r="C118" s="469">
        <f t="shared" si="55"/>
        <v>0</v>
      </c>
      <c r="D118" s="470">
        <f t="shared" si="55"/>
        <v>0</v>
      </c>
      <c r="E118" s="471"/>
      <c r="F118" s="472"/>
      <c r="G118" s="471"/>
      <c r="H118" s="247"/>
      <c r="I118" s="471"/>
      <c r="J118" s="472"/>
    </row>
    <row r="119" spans="1:88" s="12" customFormat="1" ht="12" x14ac:dyDescent="0.2">
      <c r="A119" s="473" t="s">
        <v>146</v>
      </c>
      <c r="B119" s="272"/>
      <c r="C119" s="273"/>
      <c r="D119" s="273"/>
      <c r="E119" s="9"/>
      <c r="F119" s="474"/>
      <c r="G119" s="475"/>
      <c r="H119" s="475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269"/>
      <c r="B121" s="1277"/>
      <c r="C121" s="413" t="s">
        <v>34</v>
      </c>
      <c r="D121" s="412" t="s">
        <v>35</v>
      </c>
      <c r="E121" s="143" t="s">
        <v>150</v>
      </c>
      <c r="F121" s="404" t="s">
        <v>151</v>
      </c>
      <c r="G121" s="143" t="s">
        <v>152</v>
      </c>
      <c r="H121" s="86" t="s">
        <v>153</v>
      </c>
      <c r="I121" s="404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278"/>
      <c r="D125" s="1279"/>
      <c r="E125" s="1269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277"/>
      <c r="B126" s="1277"/>
      <c r="C126" s="13" t="s">
        <v>33</v>
      </c>
      <c r="D126" s="14" t="s">
        <v>34</v>
      </c>
      <c r="E126" s="398" t="s">
        <v>35</v>
      </c>
      <c r="F126" s="413" t="s">
        <v>34</v>
      </c>
      <c r="G126" s="398" t="s">
        <v>35</v>
      </c>
      <c r="H126" s="413" t="s">
        <v>34</v>
      </c>
      <c r="I126" s="398" t="s">
        <v>35</v>
      </c>
      <c r="J126" s="413" t="s">
        <v>34</v>
      </c>
      <c r="K126" s="398" t="s">
        <v>35</v>
      </c>
      <c r="L126" s="413" t="s">
        <v>34</v>
      </c>
      <c r="M126" s="398" t="s">
        <v>35</v>
      </c>
      <c r="N126" s="413" t="s">
        <v>34</v>
      </c>
      <c r="O126" s="398" t="s">
        <v>35</v>
      </c>
      <c r="P126" s="413" t="s">
        <v>34</v>
      </c>
      <c r="Q126" s="398" t="s">
        <v>35</v>
      </c>
      <c r="R126" s="413" t="s">
        <v>34</v>
      </c>
      <c r="S126" s="398" t="s">
        <v>35</v>
      </c>
      <c r="T126" s="413" t="s">
        <v>34</v>
      </c>
      <c r="U126" s="398" t="s">
        <v>35</v>
      </c>
      <c r="V126" s="413" t="s">
        <v>34</v>
      </c>
      <c r="W126" s="398" t="s">
        <v>35</v>
      </c>
      <c r="X126" s="413" t="s">
        <v>34</v>
      </c>
      <c r="Y126" s="398" t="s">
        <v>35</v>
      </c>
      <c r="Z126" s="413" t="s">
        <v>34</v>
      </c>
      <c r="AA126" s="398" t="s">
        <v>35</v>
      </c>
      <c r="AB126" s="413" t="s">
        <v>34</v>
      </c>
      <c r="AC126" s="398" t="s">
        <v>35</v>
      </c>
      <c r="AD126" s="413" t="s">
        <v>34</v>
      </c>
      <c r="AE126" s="398" t="s">
        <v>35</v>
      </c>
      <c r="AF126" s="413" t="s">
        <v>34</v>
      </c>
      <c r="AG126" s="398" t="s">
        <v>35</v>
      </c>
      <c r="AH126" s="413" t="s">
        <v>34</v>
      </c>
      <c r="AI126" s="398" t="s">
        <v>35</v>
      </c>
      <c r="AJ126" s="413" t="s">
        <v>34</v>
      </c>
      <c r="AK126" s="398" t="s">
        <v>35</v>
      </c>
      <c r="AL126" s="413" t="s">
        <v>34</v>
      </c>
      <c r="AM126" s="17" t="s">
        <v>35</v>
      </c>
      <c r="AN126" s="1269"/>
      <c r="AO126" s="1269"/>
      <c r="AP126" s="1269"/>
      <c r="AQ126" s="1267"/>
      <c r="AR126" s="1269"/>
    </row>
    <row r="127" spans="1:88" x14ac:dyDescent="0.25">
      <c r="A127" s="1170" t="s">
        <v>158</v>
      </c>
      <c r="B127" s="283" t="s">
        <v>159</v>
      </c>
      <c r="C127" s="284">
        <f>SUM(D127+E127)</f>
        <v>29</v>
      </c>
      <c r="D127" s="285">
        <f t="shared" ref="D127:E130" si="56">SUM(F127+H127+J127+L127+N127+P127+R127+T127+V127+X127+Z127+AB127+AD127+AF127+AH127+AJ127+AL127)</f>
        <v>11</v>
      </c>
      <c r="E127" s="286">
        <f t="shared" si="56"/>
        <v>18</v>
      </c>
      <c r="F127" s="22"/>
      <c r="G127" s="24"/>
      <c r="H127" s="22"/>
      <c r="I127" s="24"/>
      <c r="J127" s="22"/>
      <c r="K127" s="24"/>
      <c r="L127" s="22">
        <v>1</v>
      </c>
      <c r="M127" s="24"/>
      <c r="N127" s="22"/>
      <c r="O127" s="24">
        <v>3</v>
      </c>
      <c r="P127" s="22"/>
      <c r="Q127" s="24">
        <v>1</v>
      </c>
      <c r="R127" s="22">
        <v>2</v>
      </c>
      <c r="S127" s="24">
        <v>4</v>
      </c>
      <c r="T127" s="22">
        <v>1</v>
      </c>
      <c r="U127" s="24">
        <v>2</v>
      </c>
      <c r="V127" s="22">
        <v>3</v>
      </c>
      <c r="W127" s="24">
        <v>2</v>
      </c>
      <c r="X127" s="22">
        <v>2</v>
      </c>
      <c r="Y127" s="24"/>
      <c r="Z127" s="22"/>
      <c r="AA127" s="24">
        <v>2</v>
      </c>
      <c r="AB127" s="22">
        <v>1</v>
      </c>
      <c r="AC127" s="24">
        <v>4</v>
      </c>
      <c r="AD127" s="22"/>
      <c r="AE127" s="24"/>
      <c r="AF127" s="22">
        <v>1</v>
      </c>
      <c r="AG127" s="24"/>
      <c r="AH127" s="22"/>
      <c r="AI127" s="24"/>
      <c r="AJ127" s="22"/>
      <c r="AK127" s="24"/>
      <c r="AL127" s="22"/>
      <c r="AM127" s="26"/>
      <c r="AN127" s="23">
        <v>29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17</v>
      </c>
      <c r="D128" s="289">
        <f t="shared" si="56"/>
        <v>7</v>
      </c>
      <c r="E128" s="290">
        <f t="shared" si="56"/>
        <v>10</v>
      </c>
      <c r="F128" s="33"/>
      <c r="G128" s="35"/>
      <c r="H128" s="33"/>
      <c r="I128" s="35"/>
      <c r="J128" s="33"/>
      <c r="K128" s="35"/>
      <c r="L128" s="33"/>
      <c r="M128" s="35"/>
      <c r="N128" s="33"/>
      <c r="O128" s="35"/>
      <c r="P128" s="33"/>
      <c r="Q128" s="35"/>
      <c r="R128" s="33"/>
      <c r="S128" s="35">
        <v>1</v>
      </c>
      <c r="T128" s="33"/>
      <c r="U128" s="35">
        <v>1</v>
      </c>
      <c r="V128" s="33">
        <v>1</v>
      </c>
      <c r="W128" s="35"/>
      <c r="X128" s="33"/>
      <c r="Y128" s="35"/>
      <c r="Z128" s="33"/>
      <c r="AA128" s="35"/>
      <c r="AB128" s="33">
        <v>1</v>
      </c>
      <c r="AC128" s="35">
        <v>8</v>
      </c>
      <c r="AD128" s="33"/>
      <c r="AE128" s="35"/>
      <c r="AF128" s="33">
        <v>4</v>
      </c>
      <c r="AG128" s="35"/>
      <c r="AH128" s="33"/>
      <c r="AI128" s="35"/>
      <c r="AJ128" s="33">
        <v>1</v>
      </c>
      <c r="AK128" s="35"/>
      <c r="AL128" s="33"/>
      <c r="AM128" s="37"/>
      <c r="AN128" s="34">
        <v>17</v>
      </c>
      <c r="AO128" s="34">
        <v>0</v>
      </c>
      <c r="AP128" s="34">
        <v>0</v>
      </c>
      <c r="AQ128" s="129">
        <v>0</v>
      </c>
      <c r="AR128" s="34">
        <v>0</v>
      </c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13</v>
      </c>
      <c r="D129" s="289">
        <f t="shared" si="56"/>
        <v>6</v>
      </c>
      <c r="E129" s="290">
        <f t="shared" si="56"/>
        <v>7</v>
      </c>
      <c r="F129" s="77"/>
      <c r="G129" s="78"/>
      <c r="H129" s="77"/>
      <c r="I129" s="78"/>
      <c r="J129" s="77"/>
      <c r="K129" s="78"/>
      <c r="L129" s="77">
        <v>2</v>
      </c>
      <c r="M129" s="78"/>
      <c r="N129" s="77"/>
      <c r="O129" s="78"/>
      <c r="P129" s="77"/>
      <c r="Q129" s="78"/>
      <c r="R129" s="77"/>
      <c r="S129" s="78">
        <v>1</v>
      </c>
      <c r="T129" s="77">
        <v>1</v>
      </c>
      <c r="U129" s="78">
        <v>1</v>
      </c>
      <c r="V129" s="77"/>
      <c r="W129" s="78"/>
      <c r="X129" s="77"/>
      <c r="Y129" s="78"/>
      <c r="Z129" s="77"/>
      <c r="AA129" s="78">
        <v>1</v>
      </c>
      <c r="AB129" s="77"/>
      <c r="AC129" s="78">
        <v>4</v>
      </c>
      <c r="AD129" s="77"/>
      <c r="AE129" s="78"/>
      <c r="AF129" s="77">
        <v>2</v>
      </c>
      <c r="AG129" s="78"/>
      <c r="AH129" s="77"/>
      <c r="AI129" s="78"/>
      <c r="AJ129" s="77">
        <v>1</v>
      </c>
      <c r="AK129" s="78"/>
      <c r="AL129" s="77"/>
      <c r="AM129" s="82"/>
      <c r="AN129" s="79">
        <v>13</v>
      </c>
      <c r="AO129" s="79">
        <v>0</v>
      </c>
      <c r="AP129" s="79">
        <v>0</v>
      </c>
      <c r="AQ129" s="97">
        <v>0</v>
      </c>
      <c r="AR129" s="79">
        <v>0</v>
      </c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288"/>
      <c r="B130" s="47" t="s">
        <v>47</v>
      </c>
      <c r="C130" s="377">
        <f>SUM(D130+E130)</f>
        <v>59</v>
      </c>
      <c r="D130" s="49">
        <f t="shared" si="56"/>
        <v>24</v>
      </c>
      <c r="E130" s="50">
        <f t="shared" si="56"/>
        <v>35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0</v>
      </c>
      <c r="I130" s="52">
        <f t="shared" si="68"/>
        <v>0</v>
      </c>
      <c r="J130" s="378">
        <f t="shared" si="68"/>
        <v>0</v>
      </c>
      <c r="K130" s="53">
        <f t="shared" si="68"/>
        <v>0</v>
      </c>
      <c r="L130" s="378">
        <f t="shared" si="68"/>
        <v>3</v>
      </c>
      <c r="M130" s="53">
        <f t="shared" si="68"/>
        <v>0</v>
      </c>
      <c r="N130" s="378">
        <f t="shared" si="68"/>
        <v>0</v>
      </c>
      <c r="O130" s="53">
        <f t="shared" si="68"/>
        <v>3</v>
      </c>
      <c r="P130" s="378">
        <f t="shared" si="68"/>
        <v>0</v>
      </c>
      <c r="Q130" s="53">
        <f t="shared" si="68"/>
        <v>1</v>
      </c>
      <c r="R130" s="378">
        <f t="shared" si="68"/>
        <v>2</v>
      </c>
      <c r="S130" s="53">
        <f t="shared" si="68"/>
        <v>6</v>
      </c>
      <c r="T130" s="378">
        <f t="shared" si="68"/>
        <v>2</v>
      </c>
      <c r="U130" s="53">
        <f t="shared" si="68"/>
        <v>4</v>
      </c>
      <c r="V130" s="378">
        <f t="shared" si="68"/>
        <v>4</v>
      </c>
      <c r="W130" s="53">
        <f t="shared" si="68"/>
        <v>2</v>
      </c>
      <c r="X130" s="378">
        <f t="shared" si="68"/>
        <v>2</v>
      </c>
      <c r="Y130" s="53">
        <f t="shared" si="68"/>
        <v>0</v>
      </c>
      <c r="Z130" s="378">
        <f t="shared" si="68"/>
        <v>0</v>
      </c>
      <c r="AA130" s="53">
        <f t="shared" si="68"/>
        <v>3</v>
      </c>
      <c r="AB130" s="378">
        <f t="shared" si="68"/>
        <v>2</v>
      </c>
      <c r="AC130" s="53">
        <f t="shared" si="68"/>
        <v>16</v>
      </c>
      <c r="AD130" s="378">
        <f t="shared" si="68"/>
        <v>0</v>
      </c>
      <c r="AE130" s="53">
        <f t="shared" si="68"/>
        <v>0</v>
      </c>
      <c r="AF130" s="378">
        <f t="shared" si="68"/>
        <v>7</v>
      </c>
      <c r="AG130" s="53">
        <f t="shared" si="68"/>
        <v>0</v>
      </c>
      <c r="AH130" s="378">
        <f t="shared" si="68"/>
        <v>0</v>
      </c>
      <c r="AI130" s="53">
        <f t="shared" si="68"/>
        <v>0</v>
      </c>
      <c r="AJ130" s="378">
        <f t="shared" si="68"/>
        <v>2</v>
      </c>
      <c r="AK130" s="53">
        <f t="shared" si="68"/>
        <v>0</v>
      </c>
      <c r="AL130" s="54">
        <f t="shared" si="68"/>
        <v>0</v>
      </c>
      <c r="AM130" s="55">
        <f t="shared" si="68"/>
        <v>0</v>
      </c>
      <c r="AN130" s="52">
        <f t="shared" si="68"/>
        <v>59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476" t="s">
        <v>162</v>
      </c>
      <c r="B131" s="476"/>
      <c r="C131" s="476"/>
      <c r="D131" s="476"/>
      <c r="E131" s="476"/>
      <c r="F131" s="476"/>
      <c r="G131" s="476"/>
      <c r="H131" s="477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290"/>
      <c r="I133" s="1183"/>
    </row>
    <row r="134" spans="1:88" ht="31.5" x14ac:dyDescent="0.25">
      <c r="A134" s="1277"/>
      <c r="B134" s="1291"/>
      <c r="C134" s="413" t="s">
        <v>168</v>
      </c>
      <c r="D134" s="143" t="s">
        <v>169</v>
      </c>
      <c r="E134" s="86" t="s">
        <v>170</v>
      </c>
      <c r="F134" s="412" t="s">
        <v>171</v>
      </c>
      <c r="G134" s="1289"/>
      <c r="H134" s="404" t="s">
        <v>172</v>
      </c>
      <c r="I134" s="402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>
        <v>0</v>
      </c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>
        <v>0</v>
      </c>
      <c r="I136" s="129"/>
    </row>
    <row r="137" spans="1:88" x14ac:dyDescent="0.25">
      <c r="A137" s="298" t="s">
        <v>16</v>
      </c>
      <c r="B137" s="294">
        <f>SUM(C137:F137)+H137</f>
        <v>0</v>
      </c>
      <c r="C137" s="33"/>
      <c r="D137" s="295"/>
      <c r="E137" s="296"/>
      <c r="F137" s="35"/>
      <c r="G137" s="36"/>
      <c r="H137" s="297">
        <v>0</v>
      </c>
      <c r="I137" s="129"/>
    </row>
    <row r="138" spans="1:88" x14ac:dyDescent="0.25">
      <c r="A138" s="298" t="s">
        <v>17</v>
      </c>
      <c r="B138" s="294">
        <f t="shared" si="69"/>
        <v>4</v>
      </c>
      <c r="C138" s="33"/>
      <c r="D138" s="295"/>
      <c r="E138" s="296"/>
      <c r="F138" s="35"/>
      <c r="G138" s="36"/>
      <c r="H138" s="297">
        <v>4</v>
      </c>
      <c r="I138" s="129"/>
    </row>
    <row r="139" spans="1:88" x14ac:dyDescent="0.25">
      <c r="A139" s="293" t="s">
        <v>18</v>
      </c>
      <c r="B139" s="294">
        <f>SUM(C139:F139)+H139</f>
        <v>0</v>
      </c>
      <c r="C139" s="33"/>
      <c r="D139" s="295"/>
      <c r="E139" s="296"/>
      <c r="F139" s="35"/>
      <c r="G139" s="36"/>
      <c r="H139" s="297">
        <v>0</v>
      </c>
      <c r="I139" s="129"/>
    </row>
    <row r="140" spans="1:88" x14ac:dyDescent="0.25">
      <c r="A140" s="293" t="s">
        <v>174</v>
      </c>
      <c r="B140" s="294">
        <f t="shared" si="69"/>
        <v>4</v>
      </c>
      <c r="C140" s="33"/>
      <c r="D140" s="295"/>
      <c r="E140" s="296"/>
      <c r="F140" s="35"/>
      <c r="G140" s="36"/>
      <c r="H140" s="297">
        <v>4</v>
      </c>
      <c r="I140" s="129"/>
    </row>
    <row r="141" spans="1:88" x14ac:dyDescent="0.25">
      <c r="A141" s="299" t="s">
        <v>175</v>
      </c>
      <c r="B141" s="300">
        <f>SUM(C141:F141)+H141</f>
        <v>1</v>
      </c>
      <c r="C141" s="41"/>
      <c r="D141" s="301"/>
      <c r="E141" s="302"/>
      <c r="F141" s="43"/>
      <c r="G141" s="44"/>
      <c r="H141" s="303">
        <v>1</v>
      </c>
      <c r="I141" s="304"/>
    </row>
    <row r="142" spans="1:88" x14ac:dyDescent="0.25">
      <c r="A142" s="478" t="s">
        <v>176</v>
      </c>
      <c r="B142" s="306">
        <f>SUM(C142:F142)+H142</f>
        <v>0</v>
      </c>
      <c r="C142" s="77"/>
      <c r="D142" s="202"/>
      <c r="E142" s="307"/>
      <c r="F142" s="78"/>
      <c r="G142" s="81"/>
      <c r="H142" s="308">
        <v>0</v>
      </c>
      <c r="I142" s="97"/>
    </row>
    <row r="143" spans="1:88" x14ac:dyDescent="0.25">
      <c r="A143" s="309" t="s">
        <v>177</v>
      </c>
    </row>
    <row r="144" spans="1:88" s="12" customFormat="1" ht="12" x14ac:dyDescent="0.2">
      <c r="A144" s="479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284" t="s">
        <v>184</v>
      </c>
      <c r="B148" s="1284"/>
      <c r="C148" s="1284"/>
      <c r="D148" s="1284"/>
      <c r="E148" s="1284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286"/>
      <c r="D150" s="1287"/>
      <c r="E150" s="1282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285"/>
      <c r="B151" s="1285"/>
      <c r="C151" s="317" t="s">
        <v>33</v>
      </c>
      <c r="D151" s="318" t="s">
        <v>34</v>
      </c>
      <c r="E151" s="396" t="s">
        <v>35</v>
      </c>
      <c r="F151" s="390" t="s">
        <v>34</v>
      </c>
      <c r="G151" s="403" t="s">
        <v>35</v>
      </c>
      <c r="H151" s="390" t="s">
        <v>34</v>
      </c>
      <c r="I151" s="403" t="s">
        <v>35</v>
      </c>
      <c r="J151" s="390" t="s">
        <v>34</v>
      </c>
      <c r="K151" s="403" t="s">
        <v>35</v>
      </c>
      <c r="L151" s="390" t="s">
        <v>34</v>
      </c>
      <c r="M151" s="322" t="s">
        <v>35</v>
      </c>
      <c r="N151" s="1280"/>
      <c r="O151" s="1280"/>
      <c r="P151" s="1280"/>
      <c r="Q151" s="1281"/>
      <c r="R151" s="1282"/>
      <c r="S151" s="1269"/>
      <c r="T151" s="1280"/>
      <c r="U151" s="1280"/>
      <c r="V151" s="1280"/>
      <c r="W151" s="1280"/>
      <c r="X151" s="1280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480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480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481"/>
      <c r="C161" s="481"/>
      <c r="D161" s="481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280"/>
      <c r="B163" s="1280"/>
      <c r="C163" s="1283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1695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A6" sqref="A6:W6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",[4]NOMBRE!B2," - ","( ",[4]NOMBRE!C2,[4]NOMBRE!D2,[4]NOMBRE!E2,[4]NOMBRE!F2,[4]NOMBRE!G2," )")</f>
        <v>COMUNA: LINARES - ( 07401 )</v>
      </c>
    </row>
    <row r="3" spans="1:122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22" x14ac:dyDescent="0.25">
      <c r="A4" s="1" t="str">
        <f>CONCATENATE("MES: ",[4]NOMBRE!B6," - ","( ",[4]NOMBRE!C6,[4]NOMBRE!D6," )")</f>
        <v>MES: MARZO - ( 03 )</v>
      </c>
    </row>
    <row r="5" spans="1:122" x14ac:dyDescent="0.25">
      <c r="A5" s="1" t="str">
        <f>CONCATENATE("AÑO: ",[4]NOMBRE!B7)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257"/>
      <c r="D10" s="1258"/>
      <c r="E10" s="1244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253"/>
      <c r="B11" s="1253"/>
      <c r="C11" s="13" t="s">
        <v>33</v>
      </c>
      <c r="D11" s="14" t="s">
        <v>34</v>
      </c>
      <c r="E11" s="420" t="s">
        <v>35</v>
      </c>
      <c r="F11" s="433" t="s">
        <v>34</v>
      </c>
      <c r="G11" s="420" t="s">
        <v>35</v>
      </c>
      <c r="H11" s="433" t="s">
        <v>34</v>
      </c>
      <c r="I11" s="420" t="s">
        <v>35</v>
      </c>
      <c r="J11" s="433" t="s">
        <v>34</v>
      </c>
      <c r="K11" s="420" t="s">
        <v>35</v>
      </c>
      <c r="L11" s="433" t="s">
        <v>34</v>
      </c>
      <c r="M11" s="420" t="s">
        <v>35</v>
      </c>
      <c r="N11" s="433" t="s">
        <v>34</v>
      </c>
      <c r="O11" s="420" t="s">
        <v>35</v>
      </c>
      <c r="P11" s="433" t="s">
        <v>34</v>
      </c>
      <c r="Q11" s="420" t="s">
        <v>35</v>
      </c>
      <c r="R11" s="433" t="s">
        <v>34</v>
      </c>
      <c r="S11" s="420" t="s">
        <v>35</v>
      </c>
      <c r="T11" s="433" t="s">
        <v>34</v>
      </c>
      <c r="U11" s="420" t="s">
        <v>35</v>
      </c>
      <c r="V11" s="433" t="s">
        <v>34</v>
      </c>
      <c r="W11" s="420" t="s">
        <v>35</v>
      </c>
      <c r="X11" s="433" t="s">
        <v>34</v>
      </c>
      <c r="Y11" s="420" t="s">
        <v>35</v>
      </c>
      <c r="Z11" s="433" t="s">
        <v>34</v>
      </c>
      <c r="AA11" s="420" t="s">
        <v>35</v>
      </c>
      <c r="AB11" s="433" t="s">
        <v>34</v>
      </c>
      <c r="AC11" s="420" t="s">
        <v>35</v>
      </c>
      <c r="AD11" s="433" t="s">
        <v>34</v>
      </c>
      <c r="AE11" s="420" t="s">
        <v>35</v>
      </c>
      <c r="AF11" s="433" t="s">
        <v>34</v>
      </c>
      <c r="AG11" s="420" t="s">
        <v>35</v>
      </c>
      <c r="AH11" s="433" t="s">
        <v>34</v>
      </c>
      <c r="AI11" s="420" t="s">
        <v>35</v>
      </c>
      <c r="AJ11" s="433" t="s">
        <v>34</v>
      </c>
      <c r="AK11" s="420" t="s">
        <v>35</v>
      </c>
      <c r="AL11" s="433" t="s">
        <v>34</v>
      </c>
      <c r="AM11" s="17" t="s">
        <v>35</v>
      </c>
      <c r="AN11" s="1244"/>
      <c r="AO11" s="1244"/>
      <c r="AP11" s="1244"/>
      <c r="AQ11" s="1244"/>
      <c r="AR11" s="1244"/>
      <c r="AS11" s="1244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/>
      <c r="AO12" s="23"/>
      <c r="AP12" s="23"/>
      <c r="AQ12" s="23"/>
      <c r="AR12" s="23"/>
      <c r="AS12" s="23"/>
      <c r="AT12" s="22"/>
      <c r="AU12" s="24"/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117</v>
      </c>
      <c r="D13" s="31">
        <f t="shared" ref="D13:E26" si="1">SUM(F13+H13+J13+L13+N13+P13+R13+T13+V13+X13+Z13+AB13+AD13+AF13+AH13+AJ13+AL13)</f>
        <v>38</v>
      </c>
      <c r="E13" s="32">
        <f t="shared" si="1"/>
        <v>79</v>
      </c>
      <c r="F13" s="33">
        <v>0</v>
      </c>
      <c r="G13" s="34">
        <v>0</v>
      </c>
      <c r="H13" s="33">
        <v>2</v>
      </c>
      <c r="I13" s="34">
        <v>1</v>
      </c>
      <c r="J13" s="33">
        <v>6</v>
      </c>
      <c r="K13" s="35">
        <v>16</v>
      </c>
      <c r="L13" s="33">
        <v>14</v>
      </c>
      <c r="M13" s="35">
        <v>56</v>
      </c>
      <c r="N13" s="33">
        <v>0</v>
      </c>
      <c r="O13" s="35">
        <v>1</v>
      </c>
      <c r="P13" s="33">
        <v>0</v>
      </c>
      <c r="Q13" s="35">
        <v>1</v>
      </c>
      <c r="R13" s="33">
        <v>3</v>
      </c>
      <c r="S13" s="35">
        <v>2</v>
      </c>
      <c r="T13" s="33">
        <v>1</v>
      </c>
      <c r="U13" s="35">
        <v>0</v>
      </c>
      <c r="V13" s="33">
        <v>1</v>
      </c>
      <c r="W13" s="35">
        <v>0</v>
      </c>
      <c r="X13" s="33">
        <v>3</v>
      </c>
      <c r="Y13" s="35">
        <v>2</v>
      </c>
      <c r="Z13" s="33">
        <v>0</v>
      </c>
      <c r="AA13" s="35">
        <v>0</v>
      </c>
      <c r="AB13" s="33">
        <v>0</v>
      </c>
      <c r="AC13" s="35">
        <v>0</v>
      </c>
      <c r="AD13" s="33">
        <v>0</v>
      </c>
      <c r="AE13" s="35">
        <v>0</v>
      </c>
      <c r="AF13" s="33">
        <v>8</v>
      </c>
      <c r="AG13" s="35">
        <v>0</v>
      </c>
      <c r="AH13" s="33">
        <v>0</v>
      </c>
      <c r="AI13" s="35">
        <v>0</v>
      </c>
      <c r="AJ13" s="33">
        <v>0</v>
      </c>
      <c r="AK13" s="35">
        <v>0</v>
      </c>
      <c r="AL13" s="36">
        <v>0</v>
      </c>
      <c r="AM13" s="37">
        <v>0</v>
      </c>
      <c r="AN13" s="34">
        <v>117</v>
      </c>
      <c r="AO13" s="34">
        <v>2</v>
      </c>
      <c r="AP13" s="34">
        <v>25</v>
      </c>
      <c r="AQ13" s="34">
        <v>3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210</v>
      </c>
      <c r="D14" s="31">
        <f t="shared" si="1"/>
        <v>101</v>
      </c>
      <c r="E14" s="32">
        <f t="shared" si="1"/>
        <v>109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8</v>
      </c>
      <c r="M14" s="35">
        <v>1</v>
      </c>
      <c r="N14" s="33">
        <v>2</v>
      </c>
      <c r="O14" s="35">
        <v>2</v>
      </c>
      <c r="P14" s="33">
        <v>2</v>
      </c>
      <c r="Q14" s="35">
        <v>4</v>
      </c>
      <c r="R14" s="33">
        <v>12</v>
      </c>
      <c r="S14" s="35">
        <v>10</v>
      </c>
      <c r="T14" s="33">
        <v>22</v>
      </c>
      <c r="U14" s="35">
        <v>8</v>
      </c>
      <c r="V14" s="33">
        <v>11</v>
      </c>
      <c r="W14" s="35">
        <v>7</v>
      </c>
      <c r="X14" s="33">
        <v>10</v>
      </c>
      <c r="Y14" s="35">
        <v>7</v>
      </c>
      <c r="Z14" s="33">
        <v>9</v>
      </c>
      <c r="AA14" s="35">
        <v>19</v>
      </c>
      <c r="AB14" s="33">
        <v>5</v>
      </c>
      <c r="AC14" s="35">
        <v>16</v>
      </c>
      <c r="AD14" s="33">
        <v>6</v>
      </c>
      <c r="AE14" s="35">
        <v>18</v>
      </c>
      <c r="AF14" s="33">
        <v>12</v>
      </c>
      <c r="AG14" s="35">
        <v>11</v>
      </c>
      <c r="AH14" s="33">
        <v>1</v>
      </c>
      <c r="AI14" s="35">
        <v>4</v>
      </c>
      <c r="AJ14" s="33">
        <v>1</v>
      </c>
      <c r="AK14" s="35">
        <v>0</v>
      </c>
      <c r="AL14" s="36">
        <v>0</v>
      </c>
      <c r="AM14" s="37">
        <v>2</v>
      </c>
      <c r="AN14" s="34">
        <v>210</v>
      </c>
      <c r="AO14" s="34">
        <v>0</v>
      </c>
      <c r="AP14" s="34">
        <v>0</v>
      </c>
      <c r="AQ14" s="34">
        <v>3</v>
      </c>
      <c r="AR14" s="34">
        <v>0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3">
        <v>0</v>
      </c>
      <c r="AU15" s="35"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107</v>
      </c>
      <c r="D16" s="31">
        <f t="shared" si="1"/>
        <v>57</v>
      </c>
      <c r="E16" s="32">
        <f t="shared" si="1"/>
        <v>50</v>
      </c>
      <c r="F16" s="33">
        <v>0</v>
      </c>
      <c r="G16" s="34">
        <v>0</v>
      </c>
      <c r="H16" s="33">
        <v>0</v>
      </c>
      <c r="I16" s="34">
        <v>0</v>
      </c>
      <c r="J16" s="33">
        <v>2</v>
      </c>
      <c r="K16" s="35">
        <v>5</v>
      </c>
      <c r="L16" s="33">
        <v>8</v>
      </c>
      <c r="M16" s="35">
        <v>13</v>
      </c>
      <c r="N16" s="33">
        <v>6</v>
      </c>
      <c r="O16" s="35">
        <v>1</v>
      </c>
      <c r="P16" s="33">
        <v>9</v>
      </c>
      <c r="Q16" s="35">
        <v>1</v>
      </c>
      <c r="R16" s="33">
        <v>4</v>
      </c>
      <c r="S16" s="35">
        <v>6</v>
      </c>
      <c r="T16" s="33">
        <v>5</v>
      </c>
      <c r="U16" s="35">
        <v>0</v>
      </c>
      <c r="V16" s="33">
        <v>4</v>
      </c>
      <c r="W16" s="35">
        <v>6</v>
      </c>
      <c r="X16" s="33">
        <v>3</v>
      </c>
      <c r="Y16" s="35">
        <v>4</v>
      </c>
      <c r="Z16" s="33">
        <v>2</v>
      </c>
      <c r="AA16" s="35">
        <v>7</v>
      </c>
      <c r="AB16" s="33">
        <v>5</v>
      </c>
      <c r="AC16" s="35">
        <v>2</v>
      </c>
      <c r="AD16" s="33">
        <v>1</v>
      </c>
      <c r="AE16" s="35">
        <v>4</v>
      </c>
      <c r="AF16" s="33">
        <v>5</v>
      </c>
      <c r="AG16" s="35">
        <v>1</v>
      </c>
      <c r="AH16" s="33">
        <v>2</v>
      </c>
      <c r="AI16" s="35">
        <v>0</v>
      </c>
      <c r="AJ16" s="33">
        <v>1</v>
      </c>
      <c r="AK16" s="35">
        <v>0</v>
      </c>
      <c r="AL16" s="36">
        <v>0</v>
      </c>
      <c r="AM16" s="37">
        <v>0</v>
      </c>
      <c r="AN16" s="34">
        <v>107</v>
      </c>
      <c r="AO16" s="34">
        <v>0</v>
      </c>
      <c r="AP16" s="34">
        <v>4</v>
      </c>
      <c r="AQ16" s="34">
        <v>2</v>
      </c>
      <c r="AR16" s="34">
        <v>0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3">
        <v>0</v>
      </c>
      <c r="AU17" s="35"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66</v>
      </c>
      <c r="D18" s="39">
        <f t="shared" si="1"/>
        <v>37</v>
      </c>
      <c r="E18" s="40">
        <f t="shared" si="1"/>
        <v>29</v>
      </c>
      <c r="F18" s="41">
        <v>0</v>
      </c>
      <c r="G18" s="42">
        <v>0</v>
      </c>
      <c r="H18" s="41">
        <v>2</v>
      </c>
      <c r="I18" s="42">
        <v>0</v>
      </c>
      <c r="J18" s="41">
        <v>6</v>
      </c>
      <c r="K18" s="43">
        <v>8</v>
      </c>
      <c r="L18" s="41">
        <v>6</v>
      </c>
      <c r="M18" s="43">
        <v>11</v>
      </c>
      <c r="N18" s="41">
        <v>6</v>
      </c>
      <c r="O18" s="43">
        <v>0</v>
      </c>
      <c r="P18" s="41">
        <v>5</v>
      </c>
      <c r="Q18" s="43">
        <v>0</v>
      </c>
      <c r="R18" s="41">
        <v>1</v>
      </c>
      <c r="S18" s="43">
        <v>1</v>
      </c>
      <c r="T18" s="41">
        <v>7</v>
      </c>
      <c r="U18" s="43">
        <v>0</v>
      </c>
      <c r="V18" s="41">
        <v>4</v>
      </c>
      <c r="W18" s="43">
        <v>1</v>
      </c>
      <c r="X18" s="41">
        <v>0</v>
      </c>
      <c r="Y18" s="43">
        <v>3</v>
      </c>
      <c r="Z18" s="41">
        <v>0</v>
      </c>
      <c r="AA18" s="43">
        <v>2</v>
      </c>
      <c r="AB18" s="41">
        <v>0</v>
      </c>
      <c r="AC18" s="43">
        <v>1</v>
      </c>
      <c r="AD18" s="41">
        <v>0</v>
      </c>
      <c r="AE18" s="43">
        <v>1</v>
      </c>
      <c r="AF18" s="41">
        <v>0</v>
      </c>
      <c r="AG18" s="43">
        <v>1</v>
      </c>
      <c r="AH18" s="41">
        <v>0</v>
      </c>
      <c r="AI18" s="43">
        <v>0</v>
      </c>
      <c r="AJ18" s="41">
        <v>0</v>
      </c>
      <c r="AK18" s="43">
        <v>0</v>
      </c>
      <c r="AL18" s="44">
        <v>0</v>
      </c>
      <c r="AM18" s="45">
        <v>0</v>
      </c>
      <c r="AN18" s="42">
        <v>66</v>
      </c>
      <c r="AO18" s="42">
        <v>0</v>
      </c>
      <c r="AP18" s="42">
        <v>8</v>
      </c>
      <c r="AQ18" s="42">
        <v>2</v>
      </c>
      <c r="AR18" s="42">
        <v>0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/>
      <c r="AO19" s="42"/>
      <c r="AP19" s="42"/>
      <c r="AQ19" s="42"/>
      <c r="AR19" s="42"/>
      <c r="AS19" s="42"/>
      <c r="AT19" s="41"/>
      <c r="AU19" s="43"/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/>
      <c r="AO20" s="42"/>
      <c r="AP20" s="42"/>
      <c r="AQ20" s="42"/>
      <c r="AR20" s="42"/>
      <c r="AS20" s="42"/>
      <c r="AT20" s="41"/>
      <c r="AU20" s="43"/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/>
      <c r="AO21" s="42"/>
      <c r="AP21" s="42"/>
      <c r="AQ21" s="42"/>
      <c r="AR21" s="42"/>
      <c r="AS21" s="42"/>
      <c r="AT21" s="41"/>
      <c r="AU21" s="43"/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340"/>
      <c r="B22" s="47" t="s">
        <v>47</v>
      </c>
      <c r="C22" s="377">
        <f>SUM(D22+E22)</f>
        <v>500</v>
      </c>
      <c r="D22" s="49">
        <f t="shared" si="1"/>
        <v>233</v>
      </c>
      <c r="E22" s="50">
        <f t="shared" si="1"/>
        <v>267</v>
      </c>
      <c r="F22" s="378">
        <f>SUM(F12:F21)</f>
        <v>0</v>
      </c>
      <c r="G22" s="52">
        <f t="shared" ref="G22:AS22" si="19">SUM(G12:G21)</f>
        <v>0</v>
      </c>
      <c r="H22" s="378">
        <f t="shared" si="19"/>
        <v>4</v>
      </c>
      <c r="I22" s="52">
        <f t="shared" si="19"/>
        <v>1</v>
      </c>
      <c r="J22" s="378">
        <f t="shared" si="19"/>
        <v>14</v>
      </c>
      <c r="K22" s="53">
        <f t="shared" si="19"/>
        <v>29</v>
      </c>
      <c r="L22" s="378">
        <f t="shared" si="19"/>
        <v>36</v>
      </c>
      <c r="M22" s="53">
        <f t="shared" si="19"/>
        <v>81</v>
      </c>
      <c r="N22" s="378">
        <f t="shared" si="19"/>
        <v>14</v>
      </c>
      <c r="O22" s="53">
        <f t="shared" si="19"/>
        <v>4</v>
      </c>
      <c r="P22" s="378">
        <f t="shared" si="19"/>
        <v>16</v>
      </c>
      <c r="Q22" s="53">
        <f t="shared" si="19"/>
        <v>6</v>
      </c>
      <c r="R22" s="378">
        <f t="shared" si="19"/>
        <v>20</v>
      </c>
      <c r="S22" s="53">
        <f t="shared" si="19"/>
        <v>19</v>
      </c>
      <c r="T22" s="378">
        <f t="shared" si="19"/>
        <v>35</v>
      </c>
      <c r="U22" s="53">
        <f t="shared" si="19"/>
        <v>8</v>
      </c>
      <c r="V22" s="378">
        <f t="shared" si="19"/>
        <v>20</v>
      </c>
      <c r="W22" s="53">
        <f t="shared" si="19"/>
        <v>14</v>
      </c>
      <c r="X22" s="378">
        <f t="shared" si="19"/>
        <v>16</v>
      </c>
      <c r="Y22" s="53">
        <f t="shared" si="19"/>
        <v>16</v>
      </c>
      <c r="Z22" s="378">
        <f t="shared" si="19"/>
        <v>11</v>
      </c>
      <c r="AA22" s="53">
        <f t="shared" si="19"/>
        <v>28</v>
      </c>
      <c r="AB22" s="378">
        <f t="shared" si="19"/>
        <v>10</v>
      </c>
      <c r="AC22" s="53">
        <f t="shared" si="19"/>
        <v>19</v>
      </c>
      <c r="AD22" s="378">
        <f t="shared" si="19"/>
        <v>7</v>
      </c>
      <c r="AE22" s="53">
        <f t="shared" si="19"/>
        <v>23</v>
      </c>
      <c r="AF22" s="378">
        <f t="shared" si="19"/>
        <v>25</v>
      </c>
      <c r="AG22" s="53">
        <f t="shared" si="19"/>
        <v>13</v>
      </c>
      <c r="AH22" s="378">
        <f t="shared" si="19"/>
        <v>3</v>
      </c>
      <c r="AI22" s="53">
        <f t="shared" si="19"/>
        <v>4</v>
      </c>
      <c r="AJ22" s="378">
        <f t="shared" si="19"/>
        <v>2</v>
      </c>
      <c r="AK22" s="53">
        <f t="shared" si="19"/>
        <v>0</v>
      </c>
      <c r="AL22" s="54">
        <f t="shared" si="19"/>
        <v>0</v>
      </c>
      <c r="AM22" s="55">
        <f t="shared" si="19"/>
        <v>2</v>
      </c>
      <c r="AN22" s="52">
        <f t="shared" si="19"/>
        <v>500</v>
      </c>
      <c r="AO22" s="52">
        <f t="shared" si="19"/>
        <v>2</v>
      </c>
      <c r="AP22" s="52">
        <f>SUM(AP12:AP21)</f>
        <v>37</v>
      </c>
      <c r="AQ22" s="52">
        <f t="shared" si="19"/>
        <v>10</v>
      </c>
      <c r="AR22" s="52">
        <f t="shared" si="19"/>
        <v>0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38</v>
      </c>
      <c r="D23" s="57">
        <f t="shared" si="1"/>
        <v>23</v>
      </c>
      <c r="E23" s="50">
        <f t="shared" si="1"/>
        <v>15</v>
      </c>
      <c r="F23" s="380">
        <v>0</v>
      </c>
      <c r="G23" s="58">
        <v>0</v>
      </c>
      <c r="H23" s="380">
        <v>0</v>
      </c>
      <c r="I23" s="58">
        <v>0</v>
      </c>
      <c r="J23" s="380">
        <v>0</v>
      </c>
      <c r="K23" s="59">
        <v>0</v>
      </c>
      <c r="L23" s="380">
        <v>0</v>
      </c>
      <c r="M23" s="59">
        <v>0</v>
      </c>
      <c r="N23" s="380">
        <v>4</v>
      </c>
      <c r="O23" s="59">
        <v>3</v>
      </c>
      <c r="P23" s="380">
        <v>0</v>
      </c>
      <c r="Q23" s="59">
        <v>0</v>
      </c>
      <c r="R23" s="380">
        <v>11</v>
      </c>
      <c r="S23" s="59">
        <v>4</v>
      </c>
      <c r="T23" s="380">
        <v>1</v>
      </c>
      <c r="U23" s="59">
        <v>0</v>
      </c>
      <c r="V23" s="380">
        <v>0</v>
      </c>
      <c r="W23" s="59">
        <v>0</v>
      </c>
      <c r="X23" s="380">
        <v>4</v>
      </c>
      <c r="Y23" s="59">
        <v>1</v>
      </c>
      <c r="Z23" s="380">
        <v>0</v>
      </c>
      <c r="AA23" s="59">
        <v>5</v>
      </c>
      <c r="AB23" s="380">
        <v>3</v>
      </c>
      <c r="AC23" s="59">
        <v>0</v>
      </c>
      <c r="AD23" s="380">
        <v>0</v>
      </c>
      <c r="AE23" s="59">
        <v>0</v>
      </c>
      <c r="AF23" s="380">
        <v>0</v>
      </c>
      <c r="AG23" s="59">
        <v>1</v>
      </c>
      <c r="AH23" s="380">
        <v>0</v>
      </c>
      <c r="AI23" s="59">
        <v>0</v>
      </c>
      <c r="AJ23" s="380">
        <v>0</v>
      </c>
      <c r="AK23" s="59">
        <v>1</v>
      </c>
      <c r="AL23" s="60">
        <v>0</v>
      </c>
      <c r="AM23" s="61">
        <v>0</v>
      </c>
      <c r="AN23" s="58">
        <v>38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8</v>
      </c>
      <c r="D24" s="65">
        <f t="shared" si="1"/>
        <v>5</v>
      </c>
      <c r="E24" s="66">
        <f t="shared" si="1"/>
        <v>3</v>
      </c>
      <c r="F24" s="67">
        <v>0</v>
      </c>
      <c r="G24" s="68">
        <v>0</v>
      </c>
      <c r="H24" s="67">
        <v>0</v>
      </c>
      <c r="I24" s="68">
        <v>0</v>
      </c>
      <c r="J24" s="67">
        <v>0</v>
      </c>
      <c r="K24" s="69">
        <v>1</v>
      </c>
      <c r="L24" s="67">
        <v>0</v>
      </c>
      <c r="M24" s="69">
        <v>1</v>
      </c>
      <c r="N24" s="67">
        <v>0</v>
      </c>
      <c r="O24" s="69">
        <v>0</v>
      </c>
      <c r="P24" s="67">
        <v>5</v>
      </c>
      <c r="Q24" s="69">
        <v>0</v>
      </c>
      <c r="R24" s="67">
        <v>0</v>
      </c>
      <c r="S24" s="69">
        <v>0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0</v>
      </c>
      <c r="Z24" s="67">
        <v>0</v>
      </c>
      <c r="AA24" s="69">
        <v>0</v>
      </c>
      <c r="AB24" s="67">
        <v>0</v>
      </c>
      <c r="AC24" s="69">
        <v>1</v>
      </c>
      <c r="AD24" s="67">
        <v>0</v>
      </c>
      <c r="AE24" s="69">
        <v>0</v>
      </c>
      <c r="AF24" s="67">
        <v>0</v>
      </c>
      <c r="AG24" s="69">
        <v>0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8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7">
        <v>0</v>
      </c>
      <c r="AU24" s="69">
        <v>0</v>
      </c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261</v>
      </c>
      <c r="D25" s="20">
        <f t="shared" si="1"/>
        <v>72</v>
      </c>
      <c r="E25" s="21">
        <f t="shared" si="1"/>
        <v>189</v>
      </c>
      <c r="F25" s="22">
        <v>0</v>
      </c>
      <c r="G25" s="23">
        <v>0</v>
      </c>
      <c r="H25" s="22">
        <v>0</v>
      </c>
      <c r="I25" s="23">
        <v>0</v>
      </c>
      <c r="J25" s="22">
        <v>1</v>
      </c>
      <c r="K25" s="24">
        <v>4</v>
      </c>
      <c r="L25" s="22">
        <v>6</v>
      </c>
      <c r="M25" s="24">
        <v>39</v>
      </c>
      <c r="N25" s="22">
        <v>2</v>
      </c>
      <c r="O25" s="24">
        <v>17</v>
      </c>
      <c r="P25" s="22">
        <v>15</v>
      </c>
      <c r="Q25" s="24">
        <v>10</v>
      </c>
      <c r="R25" s="22">
        <v>5</v>
      </c>
      <c r="S25" s="24">
        <v>27</v>
      </c>
      <c r="T25" s="22">
        <v>8</v>
      </c>
      <c r="U25" s="24">
        <v>19</v>
      </c>
      <c r="V25" s="22">
        <v>12</v>
      </c>
      <c r="W25" s="24">
        <v>15</v>
      </c>
      <c r="X25" s="22">
        <v>3</v>
      </c>
      <c r="Y25" s="24">
        <v>16</v>
      </c>
      <c r="Z25" s="22">
        <v>6</v>
      </c>
      <c r="AA25" s="24">
        <v>11</v>
      </c>
      <c r="AB25" s="22">
        <v>5</v>
      </c>
      <c r="AC25" s="24">
        <v>11</v>
      </c>
      <c r="AD25" s="22">
        <v>7</v>
      </c>
      <c r="AE25" s="24">
        <v>6</v>
      </c>
      <c r="AF25" s="22">
        <v>2</v>
      </c>
      <c r="AG25" s="24">
        <v>8</v>
      </c>
      <c r="AH25" s="22">
        <v>0</v>
      </c>
      <c r="AI25" s="24">
        <v>5</v>
      </c>
      <c r="AJ25" s="22">
        <v>0</v>
      </c>
      <c r="AK25" s="24">
        <v>1</v>
      </c>
      <c r="AL25" s="25">
        <v>0</v>
      </c>
      <c r="AM25" s="26">
        <v>0</v>
      </c>
      <c r="AN25" s="23">
        <v>261</v>
      </c>
      <c r="AO25" s="23">
        <v>0</v>
      </c>
      <c r="AP25" s="23">
        <v>12</v>
      </c>
      <c r="AQ25" s="23">
        <v>3</v>
      </c>
      <c r="AR25" s="23">
        <v>0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340"/>
      <c r="B26" s="550" t="s">
        <v>51</v>
      </c>
      <c r="C26" s="551">
        <f t="shared" si="0"/>
        <v>0</v>
      </c>
      <c r="D26" s="75">
        <f t="shared" si="1"/>
        <v>0</v>
      </c>
      <c r="E26" s="552">
        <f t="shared" si="1"/>
        <v>0</v>
      </c>
      <c r="F26" s="77"/>
      <c r="G26" s="553"/>
      <c r="H26" s="77"/>
      <c r="I26" s="78"/>
      <c r="J26" s="77"/>
      <c r="K26" s="78"/>
      <c r="L26" s="77"/>
      <c r="M26" s="78"/>
      <c r="N26" s="77"/>
      <c r="O26" s="79"/>
      <c r="P26" s="77"/>
      <c r="Q26" s="553"/>
      <c r="R26" s="554"/>
      <c r="S26" s="78"/>
      <c r="T26" s="77"/>
      <c r="U26" s="78"/>
      <c r="V26" s="77"/>
      <c r="W26" s="78"/>
      <c r="X26" s="77"/>
      <c r="Y26" s="553"/>
      <c r="Z26" s="77"/>
      <c r="AA26" s="553"/>
      <c r="AB26" s="77"/>
      <c r="AC26" s="78"/>
      <c r="AD26" s="77"/>
      <c r="AE26" s="553"/>
      <c r="AF26" s="77"/>
      <c r="AG26" s="553"/>
      <c r="AH26" s="77"/>
      <c r="AI26" s="78"/>
      <c r="AJ26" s="77"/>
      <c r="AK26" s="78"/>
      <c r="AL26" s="81"/>
      <c r="AM26" s="82"/>
      <c r="AN26" s="79"/>
      <c r="AO26" s="79"/>
      <c r="AP26" s="79"/>
      <c r="AQ26" s="79"/>
      <c r="AR26" s="79"/>
      <c r="AS26" s="79"/>
      <c r="AT26" s="77"/>
      <c r="AU26" s="78"/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246"/>
      <c r="B29" s="1246"/>
      <c r="C29" s="525" t="s">
        <v>58</v>
      </c>
      <c r="D29" s="525" t="s">
        <v>59</v>
      </c>
      <c r="E29" s="433" t="s">
        <v>33</v>
      </c>
      <c r="F29" s="86" t="s">
        <v>34</v>
      </c>
      <c r="G29" s="421" t="s">
        <v>35</v>
      </c>
      <c r="H29" s="433" t="s">
        <v>34</v>
      </c>
      <c r="I29" s="421" t="s">
        <v>35</v>
      </c>
      <c r="J29" s="433" t="s">
        <v>34</v>
      </c>
      <c r="K29" s="421" t="s">
        <v>35</v>
      </c>
      <c r="L29" s="433" t="s">
        <v>34</v>
      </c>
      <c r="M29" s="421" t="s">
        <v>35</v>
      </c>
      <c r="N29" s="433" t="s">
        <v>34</v>
      </c>
      <c r="O29" s="421" t="s">
        <v>35</v>
      </c>
      <c r="P29" s="433" t="s">
        <v>34</v>
      </c>
      <c r="Q29" s="421" t="s">
        <v>35</v>
      </c>
      <c r="R29" s="433" t="s">
        <v>34</v>
      </c>
      <c r="S29" s="421" t="s">
        <v>35</v>
      </c>
      <c r="T29" s="433" t="s">
        <v>34</v>
      </c>
      <c r="U29" s="418" t="s">
        <v>35</v>
      </c>
      <c r="V29" s="433" t="s">
        <v>34</v>
      </c>
      <c r="W29" s="421" t="s">
        <v>35</v>
      </c>
      <c r="X29" s="433" t="s">
        <v>34</v>
      </c>
      <c r="Y29" s="421" t="s">
        <v>35</v>
      </c>
      <c r="Z29" s="433" t="s">
        <v>34</v>
      </c>
      <c r="AA29" s="421" t="s">
        <v>35</v>
      </c>
      <c r="AB29" s="433" t="s">
        <v>34</v>
      </c>
      <c r="AC29" s="421" t="s">
        <v>35</v>
      </c>
      <c r="AD29" s="433" t="s">
        <v>34</v>
      </c>
      <c r="AE29" s="421" t="s">
        <v>35</v>
      </c>
      <c r="AF29" s="433" t="s">
        <v>34</v>
      </c>
      <c r="AG29" s="421" t="s">
        <v>35</v>
      </c>
      <c r="AH29" s="433" t="s">
        <v>34</v>
      </c>
      <c r="AI29" s="421" t="s">
        <v>35</v>
      </c>
      <c r="AJ29" s="433" t="s">
        <v>34</v>
      </c>
      <c r="AK29" s="421" t="s">
        <v>35</v>
      </c>
      <c r="AL29" s="433" t="s">
        <v>34</v>
      </c>
      <c r="AM29" s="421" t="s">
        <v>35</v>
      </c>
      <c r="AN29" s="433" t="s">
        <v>34</v>
      </c>
      <c r="AO29" s="419" t="s">
        <v>35</v>
      </c>
      <c r="AP29" s="1244"/>
      <c r="AQ29" s="1244"/>
      <c r="AR29" s="1244"/>
      <c r="AS29" s="1244"/>
      <c r="AT29" s="1246"/>
      <c r="AU29" s="1246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246"/>
      <c r="B35" s="1246"/>
      <c r="C35" s="525" t="s">
        <v>58</v>
      </c>
      <c r="D35" s="525" t="s">
        <v>66</v>
      </c>
      <c r="E35" s="433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6</v>
      </c>
      <c r="C36" s="23"/>
      <c r="D36" s="23">
        <v>6</v>
      </c>
      <c r="E36" s="110">
        <f>SUM(F36:G36)</f>
        <v>17</v>
      </c>
      <c r="F36" s="111">
        <v>7</v>
      </c>
      <c r="G36" s="23">
        <v>10</v>
      </c>
      <c r="H36" s="22"/>
      <c r="I36" s="112"/>
      <c r="J36" s="112"/>
      <c r="K36" s="112">
        <v>6</v>
      </c>
      <c r="L36" s="112"/>
      <c r="M36" s="24"/>
    </row>
    <row r="37" spans="1:42" x14ac:dyDescent="0.25">
      <c r="A37" s="555" t="s">
        <v>61</v>
      </c>
      <c r="B37" s="556">
        <f>SUM(C37:D37)</f>
        <v>0</v>
      </c>
      <c r="C37" s="553"/>
      <c r="D37" s="553"/>
      <c r="E37" s="557">
        <f>SUM(F37:G37)</f>
        <v>0</v>
      </c>
      <c r="F37" s="558"/>
      <c r="G37" s="553"/>
      <c r="H37" s="559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6</v>
      </c>
      <c r="C38" s="382">
        <f t="shared" si="38"/>
        <v>0</v>
      </c>
      <c r="D38" s="120">
        <f t="shared" si="38"/>
        <v>6</v>
      </c>
      <c r="E38" s="120">
        <f t="shared" si="38"/>
        <v>17</v>
      </c>
      <c r="F38" s="121">
        <f t="shared" si="38"/>
        <v>7</v>
      </c>
      <c r="G38" s="121">
        <f t="shared" si="38"/>
        <v>10</v>
      </c>
      <c r="H38" s="382">
        <f t="shared" si="38"/>
        <v>0</v>
      </c>
      <c r="I38" s="122">
        <f t="shared" si="38"/>
        <v>0</v>
      </c>
      <c r="J38" s="122">
        <f t="shared" si="38"/>
        <v>0</v>
      </c>
      <c r="K38" s="122">
        <f t="shared" si="38"/>
        <v>6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416" t="s">
        <v>3</v>
      </c>
      <c r="B40" s="423" t="s">
        <v>4</v>
      </c>
      <c r="C40" s="423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340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340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560"/>
      <c r="E45" s="560"/>
      <c r="F45" s="560"/>
      <c r="G45" s="560"/>
      <c r="H45" s="560"/>
      <c r="I45" s="560"/>
      <c r="J45" s="560"/>
      <c r="K45" s="560"/>
      <c r="L45" s="561"/>
      <c r="M45" s="562"/>
      <c r="N45" s="563"/>
      <c r="O45" s="564"/>
      <c r="P45" s="564"/>
      <c r="Q45" s="564"/>
      <c r="R45" s="564"/>
      <c r="S45" s="564"/>
      <c r="T45" s="564"/>
      <c r="U45" s="564"/>
      <c r="V45" s="565"/>
      <c r="W45" s="564"/>
      <c r="X45" s="564"/>
      <c r="Y45" s="564"/>
      <c r="Z45" s="564"/>
      <c r="AA45" s="564"/>
      <c r="AB45" s="564"/>
      <c r="AC45" s="564"/>
      <c r="AD45" s="564"/>
      <c r="AE45" s="564"/>
      <c r="AF45" s="564"/>
      <c r="AG45" s="564"/>
      <c r="AH45" s="564"/>
      <c r="AI45" s="564"/>
      <c r="AJ45" s="564"/>
      <c r="AK45" s="564"/>
      <c r="AL45" s="564"/>
      <c r="AM45" s="564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341"/>
      <c r="D47" s="1338"/>
      <c r="E47" s="1339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336"/>
      <c r="B48" s="1337"/>
      <c r="C48" s="140" t="s">
        <v>33</v>
      </c>
      <c r="D48" s="141" t="s">
        <v>34</v>
      </c>
      <c r="E48" s="566" t="s">
        <v>35</v>
      </c>
      <c r="F48" s="433" t="s">
        <v>34</v>
      </c>
      <c r="G48" s="421" t="s">
        <v>35</v>
      </c>
      <c r="H48" s="433" t="s">
        <v>34</v>
      </c>
      <c r="I48" s="421" t="s">
        <v>35</v>
      </c>
      <c r="J48" s="433" t="s">
        <v>34</v>
      </c>
      <c r="K48" s="421" t="s">
        <v>35</v>
      </c>
      <c r="L48" s="433" t="s">
        <v>34</v>
      </c>
      <c r="M48" s="421" t="s">
        <v>35</v>
      </c>
      <c r="N48" s="433" t="s">
        <v>34</v>
      </c>
      <c r="O48" s="421" t="s">
        <v>35</v>
      </c>
      <c r="P48" s="433" t="s">
        <v>34</v>
      </c>
      <c r="Q48" s="421" t="s">
        <v>35</v>
      </c>
      <c r="R48" s="433" t="s">
        <v>34</v>
      </c>
      <c r="S48" s="421" t="s">
        <v>35</v>
      </c>
      <c r="T48" s="433" t="s">
        <v>34</v>
      </c>
      <c r="U48" s="421" t="s">
        <v>35</v>
      </c>
      <c r="V48" s="433" t="s">
        <v>34</v>
      </c>
      <c r="W48" s="421" t="s">
        <v>35</v>
      </c>
      <c r="X48" s="433" t="s">
        <v>34</v>
      </c>
      <c r="Y48" s="421" t="s">
        <v>35</v>
      </c>
      <c r="Z48" s="433" t="s">
        <v>34</v>
      </c>
      <c r="AA48" s="421" t="s">
        <v>35</v>
      </c>
      <c r="AB48" s="433" t="s">
        <v>34</v>
      </c>
      <c r="AC48" s="421" t="s">
        <v>35</v>
      </c>
      <c r="AD48" s="433" t="s">
        <v>34</v>
      </c>
      <c r="AE48" s="421" t="s">
        <v>35</v>
      </c>
      <c r="AF48" s="433" t="s">
        <v>34</v>
      </c>
      <c r="AG48" s="421" t="s">
        <v>35</v>
      </c>
      <c r="AH48" s="433" t="s">
        <v>34</v>
      </c>
      <c r="AI48" s="421" t="s">
        <v>35</v>
      </c>
      <c r="AJ48" s="143" t="s">
        <v>34</v>
      </c>
      <c r="AK48" s="419" t="s">
        <v>35</v>
      </c>
      <c r="AL48" s="1244"/>
      <c r="AM48" s="1244"/>
      <c r="AN48" s="1244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567" t="s">
        <v>81</v>
      </c>
      <c r="B50" s="567" t="s">
        <v>80</v>
      </c>
      <c r="C50" s="551">
        <f>SUM(D50+E50)</f>
        <v>0</v>
      </c>
      <c r="D50" s="75">
        <f>SUM(F50+H50+J50+L50+N50+P50+R50+T50+V50+X50+Z50+AB50+AD50+AF50+AH50+AJ50)</f>
        <v>0</v>
      </c>
      <c r="E50" s="568">
        <f>SUM(G50+I50+K50+M50+O50+Q50+S50+U50+W50+Y50+AA50+AC50+AE50+AG50+AI50+AK50)</f>
        <v>0</v>
      </c>
      <c r="F50" s="559"/>
      <c r="G50" s="559"/>
      <c r="H50" s="559"/>
      <c r="I50" s="559"/>
      <c r="J50" s="559"/>
      <c r="K50" s="118"/>
      <c r="L50" s="559"/>
      <c r="M50" s="118"/>
      <c r="N50" s="554"/>
      <c r="O50" s="118"/>
      <c r="P50" s="554"/>
      <c r="Q50" s="118"/>
      <c r="R50" s="554"/>
      <c r="S50" s="118"/>
      <c r="T50" s="554"/>
      <c r="U50" s="118"/>
      <c r="V50" s="554"/>
      <c r="W50" s="118"/>
      <c r="X50" s="554"/>
      <c r="Y50" s="118"/>
      <c r="Z50" s="554"/>
      <c r="AA50" s="118"/>
      <c r="AB50" s="554"/>
      <c r="AC50" s="118"/>
      <c r="AD50" s="554"/>
      <c r="AE50" s="118"/>
      <c r="AF50" s="554"/>
      <c r="AG50" s="118"/>
      <c r="AH50" s="554"/>
      <c r="AI50" s="118"/>
      <c r="AJ50" s="569"/>
      <c r="AK50" s="150"/>
      <c r="AL50" s="570"/>
      <c r="AM50" s="570"/>
      <c r="AN50" s="570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338"/>
      <c r="D53" s="1338"/>
      <c r="E53" s="1339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336"/>
      <c r="B54" s="1337"/>
      <c r="C54" s="383" t="s">
        <v>33</v>
      </c>
      <c r="D54" s="157" t="s">
        <v>34</v>
      </c>
      <c r="E54" s="158" t="s">
        <v>35</v>
      </c>
      <c r="F54" s="13" t="s">
        <v>34</v>
      </c>
      <c r="G54" s="417" t="s">
        <v>35</v>
      </c>
      <c r="H54" s="13" t="s">
        <v>34</v>
      </c>
      <c r="I54" s="417" t="s">
        <v>35</v>
      </c>
      <c r="J54" s="13" t="s">
        <v>34</v>
      </c>
      <c r="K54" s="417" t="s">
        <v>35</v>
      </c>
      <c r="L54" s="13" t="s">
        <v>34</v>
      </c>
      <c r="M54" s="417" t="s">
        <v>35</v>
      </c>
      <c r="N54" s="13" t="s">
        <v>34</v>
      </c>
      <c r="O54" s="417" t="s">
        <v>35</v>
      </c>
      <c r="P54" s="13" t="s">
        <v>34</v>
      </c>
      <c r="Q54" s="417" t="s">
        <v>35</v>
      </c>
      <c r="R54" s="13" t="s">
        <v>34</v>
      </c>
      <c r="S54" s="417" t="s">
        <v>35</v>
      </c>
      <c r="T54" s="13" t="s">
        <v>34</v>
      </c>
      <c r="U54" s="417" t="s">
        <v>35</v>
      </c>
      <c r="V54" s="13" t="s">
        <v>34</v>
      </c>
      <c r="W54" s="417" t="s">
        <v>35</v>
      </c>
      <c r="X54" s="13" t="s">
        <v>34</v>
      </c>
      <c r="Y54" s="417" t="s">
        <v>35</v>
      </c>
      <c r="Z54" s="13" t="s">
        <v>34</v>
      </c>
      <c r="AA54" s="417" t="s">
        <v>35</v>
      </c>
      <c r="AB54" s="13" t="s">
        <v>34</v>
      </c>
      <c r="AC54" s="417" t="s">
        <v>35</v>
      </c>
      <c r="AD54" s="13" t="s">
        <v>34</v>
      </c>
      <c r="AE54" s="417" t="s">
        <v>35</v>
      </c>
      <c r="AF54" s="13" t="s">
        <v>34</v>
      </c>
      <c r="AG54" s="417" t="s">
        <v>35</v>
      </c>
      <c r="AH54" s="13" t="s">
        <v>34</v>
      </c>
      <c r="AI54" s="417" t="s">
        <v>35</v>
      </c>
      <c r="AJ54" s="160" t="s">
        <v>34</v>
      </c>
      <c r="AK54" s="161" t="s">
        <v>35</v>
      </c>
      <c r="AL54" s="1244"/>
      <c r="AM54" s="1244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335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335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335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335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335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335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424"/>
      <c r="C77" s="424"/>
      <c r="D77" s="571"/>
      <c r="E77" s="571"/>
      <c r="F77" s="571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334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560"/>
      <c r="C84" s="560"/>
      <c r="D84" s="560"/>
    </row>
    <row r="85" spans="1:9" ht="31.5" x14ac:dyDescent="0.25">
      <c r="A85" s="427" t="s">
        <v>104</v>
      </c>
      <c r="B85" s="426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387</v>
      </c>
      <c r="C86" s="209">
        <v>27</v>
      </c>
      <c r="D86" s="210">
        <v>140</v>
      </c>
    </row>
    <row r="87" spans="1:9" x14ac:dyDescent="0.25">
      <c r="A87" s="196" t="s">
        <v>109</v>
      </c>
      <c r="B87" s="211"/>
      <c r="C87" s="212"/>
      <c r="D87" s="213"/>
    </row>
    <row r="88" spans="1:9" x14ac:dyDescent="0.25">
      <c r="A88" s="196" t="s">
        <v>110</v>
      </c>
      <c r="B88" s="211"/>
      <c r="C88" s="212"/>
      <c r="D88" s="213"/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563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246"/>
      <c r="B95" s="1334"/>
      <c r="C95" s="1334"/>
      <c r="D95" s="1334"/>
      <c r="E95" s="384" t="s">
        <v>121</v>
      </c>
      <c r="F95" s="428" t="s">
        <v>122</v>
      </c>
    </row>
    <row r="96" spans="1:9" x14ac:dyDescent="0.25">
      <c r="A96" s="222" t="s">
        <v>123</v>
      </c>
      <c r="B96" s="129">
        <v>21</v>
      </c>
      <c r="C96" s="129">
        <v>2</v>
      </c>
      <c r="D96" s="91">
        <v>23</v>
      </c>
      <c r="E96" s="22"/>
      <c r="F96" s="23"/>
    </row>
    <row r="97" spans="1:85" x14ac:dyDescent="0.25">
      <c r="A97" s="223" t="s">
        <v>124</v>
      </c>
      <c r="B97" s="129"/>
      <c r="C97" s="129"/>
      <c r="D97" s="129"/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>
        <v>14</v>
      </c>
      <c r="C100" s="129">
        <v>0</v>
      </c>
      <c r="D100" s="129">
        <v>14</v>
      </c>
      <c r="E100" s="33"/>
      <c r="F100" s="34"/>
    </row>
    <row r="101" spans="1:85" x14ac:dyDescent="0.25">
      <c r="A101" s="425" t="s">
        <v>47</v>
      </c>
      <c r="B101" s="225">
        <f>SUM(B96:B100)</f>
        <v>35</v>
      </c>
      <c r="C101" s="225">
        <f>SUM(C96:C100)</f>
        <v>2</v>
      </c>
      <c r="D101" s="225">
        <f>SUM(D96:D100)</f>
        <v>37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572" t="s">
        <v>128</v>
      </c>
      <c r="B102" s="11"/>
      <c r="C102" s="11"/>
      <c r="D102" s="11"/>
      <c r="E102" s="573"/>
      <c r="F102" s="574"/>
      <c r="G102" s="573"/>
      <c r="H102" s="573"/>
      <c r="I102" s="573"/>
      <c r="J102" s="573"/>
      <c r="K102" s="573"/>
      <c r="L102" s="573"/>
      <c r="M102" s="573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331"/>
      <c r="C104" s="1332"/>
      <c r="D104" s="1333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330"/>
      <c r="B105" s="231" t="s">
        <v>33</v>
      </c>
      <c r="C105" s="232" t="s">
        <v>34</v>
      </c>
      <c r="D105" s="575" t="s">
        <v>35</v>
      </c>
      <c r="E105" s="433" t="s">
        <v>34</v>
      </c>
      <c r="F105" s="421" t="s">
        <v>35</v>
      </c>
      <c r="G105" s="433" t="s">
        <v>34</v>
      </c>
      <c r="H105" s="421" t="s">
        <v>35</v>
      </c>
      <c r="I105" s="433" t="s">
        <v>34</v>
      </c>
      <c r="J105" s="421" t="s">
        <v>35</v>
      </c>
      <c r="K105" s="433" t="s">
        <v>34</v>
      </c>
      <c r="L105" s="421" t="s">
        <v>35</v>
      </c>
      <c r="M105" s="433" t="s">
        <v>34</v>
      </c>
      <c r="N105" s="419" t="s">
        <v>35</v>
      </c>
      <c r="O105" s="1333"/>
      <c r="P105" s="1333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576" t="s">
        <v>131</v>
      </c>
      <c r="B108" s="577">
        <f>SUM(C108:D108)</f>
        <v>0</v>
      </c>
      <c r="C108" s="578">
        <f t="shared" si="49"/>
        <v>0</v>
      </c>
      <c r="D108" s="579">
        <f t="shared" si="49"/>
        <v>0</v>
      </c>
      <c r="E108" s="520"/>
      <c r="F108" s="580"/>
      <c r="G108" s="520"/>
      <c r="H108" s="247"/>
      <c r="I108" s="520"/>
      <c r="J108" s="580"/>
      <c r="K108" s="520"/>
      <c r="L108" s="580"/>
      <c r="M108" s="581"/>
      <c r="N108" s="249"/>
      <c r="O108" s="580"/>
      <c r="P108" s="580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328"/>
      <c r="B111" s="386" t="s">
        <v>136</v>
      </c>
      <c r="C111" s="386" t="s">
        <v>137</v>
      </c>
      <c r="D111" s="387" t="s">
        <v>138</v>
      </c>
      <c r="E111" s="1329"/>
    </row>
    <row r="112" spans="1:85" x14ac:dyDescent="0.25">
      <c r="A112" s="425" t="s">
        <v>47</v>
      </c>
      <c r="B112" s="388"/>
      <c r="C112" s="388"/>
      <c r="D112" s="389"/>
      <c r="E112" s="254"/>
    </row>
    <row r="113" spans="1:88" s="12" customFormat="1" ht="12" x14ac:dyDescent="0.2">
      <c r="A113" s="582" t="s">
        <v>139</v>
      </c>
      <c r="B113" s="11"/>
      <c r="C113" s="11"/>
      <c r="D113" s="9"/>
      <c r="E113" s="9"/>
      <c r="F113" s="9"/>
      <c r="G113" s="9"/>
      <c r="H113" s="583"/>
      <c r="I113" s="583"/>
      <c r="J113" s="583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322"/>
      <c r="B115" s="231" t="s">
        <v>33</v>
      </c>
      <c r="C115" s="430" t="s">
        <v>34</v>
      </c>
      <c r="D115" s="429" t="s">
        <v>35</v>
      </c>
      <c r="E115" s="433" t="s">
        <v>34</v>
      </c>
      <c r="F115" s="421" t="s">
        <v>35</v>
      </c>
      <c r="G115" s="433" t="s">
        <v>34</v>
      </c>
      <c r="H115" s="421" t="s">
        <v>35</v>
      </c>
      <c r="I115" s="433" t="s">
        <v>34</v>
      </c>
      <c r="J115" s="421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584">
        <f>SUM(C118:D118)</f>
        <v>0</v>
      </c>
      <c r="C118" s="585">
        <f t="shared" si="55"/>
        <v>0</v>
      </c>
      <c r="D118" s="586">
        <f t="shared" si="55"/>
        <v>0</v>
      </c>
      <c r="E118" s="587"/>
      <c r="F118" s="588"/>
      <c r="G118" s="587"/>
      <c r="H118" s="247"/>
      <c r="I118" s="587"/>
      <c r="J118" s="588"/>
    </row>
    <row r="119" spans="1:88" s="12" customFormat="1" ht="12" x14ac:dyDescent="0.2">
      <c r="A119" s="589" t="s">
        <v>146</v>
      </c>
      <c r="B119" s="272"/>
      <c r="C119" s="273"/>
      <c r="D119" s="273"/>
      <c r="E119" s="9"/>
      <c r="F119" s="590"/>
      <c r="G119" s="591"/>
      <c r="H119" s="591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314"/>
      <c r="B121" s="1322"/>
      <c r="C121" s="433" t="s">
        <v>34</v>
      </c>
      <c r="D121" s="422" t="s">
        <v>35</v>
      </c>
      <c r="E121" s="143" t="s">
        <v>150</v>
      </c>
      <c r="F121" s="421" t="s">
        <v>151</v>
      </c>
      <c r="G121" s="143" t="s">
        <v>152</v>
      </c>
      <c r="H121" s="86" t="s">
        <v>153</v>
      </c>
      <c r="I121" s="421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326"/>
      <c r="D125" s="1327"/>
      <c r="E125" s="1314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322"/>
      <c r="B126" s="1322"/>
      <c r="C126" s="13" t="s">
        <v>33</v>
      </c>
      <c r="D126" s="14" t="s">
        <v>34</v>
      </c>
      <c r="E126" s="420" t="s">
        <v>35</v>
      </c>
      <c r="F126" s="433" t="s">
        <v>34</v>
      </c>
      <c r="G126" s="420" t="s">
        <v>35</v>
      </c>
      <c r="H126" s="433" t="s">
        <v>34</v>
      </c>
      <c r="I126" s="420" t="s">
        <v>35</v>
      </c>
      <c r="J126" s="433" t="s">
        <v>34</v>
      </c>
      <c r="K126" s="420" t="s">
        <v>35</v>
      </c>
      <c r="L126" s="433" t="s">
        <v>34</v>
      </c>
      <c r="M126" s="420" t="s">
        <v>35</v>
      </c>
      <c r="N126" s="433" t="s">
        <v>34</v>
      </c>
      <c r="O126" s="420" t="s">
        <v>35</v>
      </c>
      <c r="P126" s="433" t="s">
        <v>34</v>
      </c>
      <c r="Q126" s="420" t="s">
        <v>35</v>
      </c>
      <c r="R126" s="433" t="s">
        <v>34</v>
      </c>
      <c r="S126" s="420" t="s">
        <v>35</v>
      </c>
      <c r="T126" s="433" t="s">
        <v>34</v>
      </c>
      <c r="U126" s="420" t="s">
        <v>35</v>
      </c>
      <c r="V126" s="433" t="s">
        <v>34</v>
      </c>
      <c r="W126" s="420" t="s">
        <v>35</v>
      </c>
      <c r="X126" s="433" t="s">
        <v>34</v>
      </c>
      <c r="Y126" s="420" t="s">
        <v>35</v>
      </c>
      <c r="Z126" s="433" t="s">
        <v>34</v>
      </c>
      <c r="AA126" s="420" t="s">
        <v>35</v>
      </c>
      <c r="AB126" s="433" t="s">
        <v>34</v>
      </c>
      <c r="AC126" s="420" t="s">
        <v>35</v>
      </c>
      <c r="AD126" s="433" t="s">
        <v>34</v>
      </c>
      <c r="AE126" s="420" t="s">
        <v>35</v>
      </c>
      <c r="AF126" s="433" t="s">
        <v>34</v>
      </c>
      <c r="AG126" s="420" t="s">
        <v>35</v>
      </c>
      <c r="AH126" s="433" t="s">
        <v>34</v>
      </c>
      <c r="AI126" s="420" t="s">
        <v>35</v>
      </c>
      <c r="AJ126" s="433" t="s">
        <v>34</v>
      </c>
      <c r="AK126" s="420" t="s">
        <v>35</v>
      </c>
      <c r="AL126" s="433" t="s">
        <v>34</v>
      </c>
      <c r="AM126" s="17" t="s">
        <v>35</v>
      </c>
      <c r="AN126" s="1314"/>
      <c r="AO126" s="1314"/>
      <c r="AP126" s="1314"/>
      <c r="AQ126" s="1316"/>
      <c r="AR126" s="1314"/>
    </row>
    <row r="127" spans="1:88" x14ac:dyDescent="0.25">
      <c r="A127" s="1170" t="s">
        <v>158</v>
      </c>
      <c r="B127" s="283" t="s">
        <v>159</v>
      </c>
      <c r="C127" s="284">
        <f>SUM(D127+E127)</f>
        <v>37</v>
      </c>
      <c r="D127" s="285">
        <f t="shared" ref="D127:E130" si="56">SUM(F127+H127+J127+L127+N127+P127+R127+T127+V127+X127+Z127+AB127+AD127+AF127+AH127+AJ127+AL127)</f>
        <v>16</v>
      </c>
      <c r="E127" s="286">
        <f t="shared" si="56"/>
        <v>21</v>
      </c>
      <c r="F127" s="22"/>
      <c r="G127" s="24"/>
      <c r="H127" s="22"/>
      <c r="I127" s="24"/>
      <c r="J127" s="22">
        <v>1</v>
      </c>
      <c r="K127" s="24">
        <v>3</v>
      </c>
      <c r="L127" s="22">
        <v>6</v>
      </c>
      <c r="M127" s="24">
        <v>2</v>
      </c>
      <c r="N127" s="22">
        <v>1</v>
      </c>
      <c r="O127" s="24"/>
      <c r="P127" s="22">
        <v>2</v>
      </c>
      <c r="Q127" s="24">
        <v>3</v>
      </c>
      <c r="R127" s="22">
        <v>3</v>
      </c>
      <c r="S127" s="24">
        <v>3</v>
      </c>
      <c r="T127" s="22"/>
      <c r="U127" s="24">
        <v>1</v>
      </c>
      <c r="V127" s="22"/>
      <c r="W127" s="24"/>
      <c r="X127" s="22">
        <v>1</v>
      </c>
      <c r="Y127" s="24">
        <v>6</v>
      </c>
      <c r="Z127" s="22"/>
      <c r="AA127" s="24">
        <v>1</v>
      </c>
      <c r="AB127" s="22">
        <v>1</v>
      </c>
      <c r="AC127" s="24">
        <v>1</v>
      </c>
      <c r="AD127" s="22"/>
      <c r="AE127" s="24"/>
      <c r="AF127" s="22">
        <v>1</v>
      </c>
      <c r="AG127" s="24">
        <v>1</v>
      </c>
      <c r="AH127" s="22"/>
      <c r="AI127" s="24"/>
      <c r="AJ127" s="22"/>
      <c r="AK127" s="24"/>
      <c r="AL127" s="22"/>
      <c r="AM127" s="26"/>
      <c r="AN127" s="23">
        <v>37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23</v>
      </c>
      <c r="D128" s="289">
        <f t="shared" si="56"/>
        <v>10</v>
      </c>
      <c r="E128" s="290">
        <f t="shared" si="56"/>
        <v>13</v>
      </c>
      <c r="F128" s="33"/>
      <c r="G128" s="35"/>
      <c r="H128" s="33">
        <v>1</v>
      </c>
      <c r="I128" s="35"/>
      <c r="J128" s="33">
        <v>1</v>
      </c>
      <c r="K128" s="35">
        <v>2</v>
      </c>
      <c r="L128" s="33">
        <v>7</v>
      </c>
      <c r="M128" s="35">
        <v>6</v>
      </c>
      <c r="N128" s="33"/>
      <c r="O128" s="35"/>
      <c r="P128" s="33"/>
      <c r="Q128" s="35">
        <v>1</v>
      </c>
      <c r="R128" s="33"/>
      <c r="S128" s="35">
        <v>1</v>
      </c>
      <c r="T128" s="33"/>
      <c r="U128" s="35"/>
      <c r="V128" s="33"/>
      <c r="W128" s="35"/>
      <c r="X128" s="33">
        <v>1</v>
      </c>
      <c r="Y128" s="35">
        <v>1</v>
      </c>
      <c r="Z128" s="33"/>
      <c r="AA128" s="35"/>
      <c r="AB128" s="33"/>
      <c r="AC128" s="35"/>
      <c r="AD128" s="33"/>
      <c r="AE128" s="35"/>
      <c r="AF128" s="33"/>
      <c r="AG128" s="35">
        <v>2</v>
      </c>
      <c r="AH128" s="33"/>
      <c r="AI128" s="35"/>
      <c r="AJ128" s="33"/>
      <c r="AK128" s="35"/>
      <c r="AL128" s="33"/>
      <c r="AM128" s="37"/>
      <c r="AN128" s="34">
        <v>23</v>
      </c>
      <c r="AO128" s="34">
        <v>0</v>
      </c>
      <c r="AP128" s="34">
        <v>0</v>
      </c>
      <c r="AQ128" s="129">
        <v>0</v>
      </c>
      <c r="AR128" s="34">
        <v>0</v>
      </c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18</v>
      </c>
      <c r="D129" s="289">
        <f t="shared" si="56"/>
        <v>12</v>
      </c>
      <c r="E129" s="290">
        <f t="shared" si="56"/>
        <v>6</v>
      </c>
      <c r="F129" s="77"/>
      <c r="G129" s="78"/>
      <c r="H129" s="77"/>
      <c r="I129" s="78"/>
      <c r="J129" s="77"/>
      <c r="K129" s="78">
        <v>2</v>
      </c>
      <c r="L129" s="77">
        <v>5</v>
      </c>
      <c r="M129" s="78">
        <v>2</v>
      </c>
      <c r="N129" s="77"/>
      <c r="O129" s="78">
        <v>1</v>
      </c>
      <c r="P129" s="77"/>
      <c r="Q129" s="78"/>
      <c r="R129" s="77">
        <v>1</v>
      </c>
      <c r="S129" s="78">
        <v>1</v>
      </c>
      <c r="T129" s="77"/>
      <c r="U129" s="78"/>
      <c r="V129" s="77">
        <v>1</v>
      </c>
      <c r="W129" s="78"/>
      <c r="X129" s="77">
        <v>4</v>
      </c>
      <c r="Y129" s="78"/>
      <c r="Z129" s="77"/>
      <c r="AA129" s="78"/>
      <c r="AB129" s="77"/>
      <c r="AC129" s="78"/>
      <c r="AD129" s="77"/>
      <c r="AE129" s="78"/>
      <c r="AF129" s="77">
        <v>1</v>
      </c>
      <c r="AG129" s="78"/>
      <c r="AH129" s="77"/>
      <c r="AI129" s="78"/>
      <c r="AJ129" s="77"/>
      <c r="AK129" s="78"/>
      <c r="AL129" s="77"/>
      <c r="AM129" s="82"/>
      <c r="AN129" s="79">
        <v>18</v>
      </c>
      <c r="AO129" s="79">
        <v>0</v>
      </c>
      <c r="AP129" s="79">
        <v>0</v>
      </c>
      <c r="AQ129" s="97">
        <v>0</v>
      </c>
      <c r="AR129" s="79">
        <v>0</v>
      </c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321"/>
      <c r="B130" s="47" t="s">
        <v>47</v>
      </c>
      <c r="C130" s="377">
        <f>SUM(D130+E130)</f>
        <v>78</v>
      </c>
      <c r="D130" s="49">
        <f t="shared" si="56"/>
        <v>38</v>
      </c>
      <c r="E130" s="50">
        <f t="shared" si="56"/>
        <v>40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1</v>
      </c>
      <c r="I130" s="52">
        <f t="shared" si="68"/>
        <v>0</v>
      </c>
      <c r="J130" s="378">
        <f t="shared" si="68"/>
        <v>2</v>
      </c>
      <c r="K130" s="53">
        <f t="shared" si="68"/>
        <v>7</v>
      </c>
      <c r="L130" s="378">
        <f t="shared" si="68"/>
        <v>18</v>
      </c>
      <c r="M130" s="53">
        <f t="shared" si="68"/>
        <v>10</v>
      </c>
      <c r="N130" s="378">
        <f t="shared" si="68"/>
        <v>1</v>
      </c>
      <c r="O130" s="53">
        <f t="shared" si="68"/>
        <v>1</v>
      </c>
      <c r="P130" s="378">
        <f t="shared" si="68"/>
        <v>2</v>
      </c>
      <c r="Q130" s="53">
        <f t="shared" si="68"/>
        <v>4</v>
      </c>
      <c r="R130" s="378">
        <f t="shared" si="68"/>
        <v>4</v>
      </c>
      <c r="S130" s="53">
        <f t="shared" si="68"/>
        <v>5</v>
      </c>
      <c r="T130" s="378">
        <f t="shared" si="68"/>
        <v>0</v>
      </c>
      <c r="U130" s="53">
        <f t="shared" si="68"/>
        <v>1</v>
      </c>
      <c r="V130" s="378">
        <f t="shared" si="68"/>
        <v>1</v>
      </c>
      <c r="W130" s="53">
        <f t="shared" si="68"/>
        <v>0</v>
      </c>
      <c r="X130" s="378">
        <f t="shared" si="68"/>
        <v>6</v>
      </c>
      <c r="Y130" s="53">
        <f t="shared" si="68"/>
        <v>7</v>
      </c>
      <c r="Z130" s="378">
        <f t="shared" si="68"/>
        <v>0</v>
      </c>
      <c r="AA130" s="53">
        <f t="shared" si="68"/>
        <v>1</v>
      </c>
      <c r="AB130" s="378">
        <f t="shared" si="68"/>
        <v>1</v>
      </c>
      <c r="AC130" s="53">
        <f t="shared" si="68"/>
        <v>1</v>
      </c>
      <c r="AD130" s="378">
        <f t="shared" si="68"/>
        <v>0</v>
      </c>
      <c r="AE130" s="53">
        <f t="shared" si="68"/>
        <v>0</v>
      </c>
      <c r="AF130" s="378">
        <f t="shared" si="68"/>
        <v>2</v>
      </c>
      <c r="AG130" s="53">
        <f t="shared" si="68"/>
        <v>3</v>
      </c>
      <c r="AH130" s="378">
        <f t="shared" si="68"/>
        <v>0</v>
      </c>
      <c r="AI130" s="53">
        <f t="shared" si="68"/>
        <v>0</v>
      </c>
      <c r="AJ130" s="378">
        <f t="shared" si="68"/>
        <v>0</v>
      </c>
      <c r="AK130" s="53">
        <f t="shared" si="68"/>
        <v>0</v>
      </c>
      <c r="AL130" s="54">
        <f t="shared" si="68"/>
        <v>0</v>
      </c>
      <c r="AM130" s="55">
        <f t="shared" si="68"/>
        <v>0</v>
      </c>
      <c r="AN130" s="52">
        <f t="shared" si="68"/>
        <v>78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593" t="s">
        <v>162</v>
      </c>
      <c r="B131" s="593"/>
      <c r="C131" s="593"/>
      <c r="D131" s="593"/>
      <c r="E131" s="593"/>
      <c r="F131" s="593"/>
      <c r="G131" s="593"/>
      <c r="H131" s="594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324"/>
      <c r="I133" s="1183"/>
    </row>
    <row r="134" spans="1:88" ht="31.5" x14ac:dyDescent="0.25">
      <c r="A134" s="1322"/>
      <c r="B134" s="1325"/>
      <c r="C134" s="433" t="s">
        <v>168</v>
      </c>
      <c r="D134" s="143" t="s">
        <v>169</v>
      </c>
      <c r="E134" s="86" t="s">
        <v>170</v>
      </c>
      <c r="F134" s="422" t="s">
        <v>171</v>
      </c>
      <c r="G134" s="1323"/>
      <c r="H134" s="421" t="s">
        <v>172</v>
      </c>
      <c r="I134" s="429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/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/>
      <c r="I136" s="129"/>
    </row>
    <row r="137" spans="1:88" x14ac:dyDescent="0.25">
      <c r="A137" s="298" t="s">
        <v>16</v>
      </c>
      <c r="B137" s="294">
        <f>SUM(C137:F137)+H137</f>
        <v>0</v>
      </c>
      <c r="C137" s="33"/>
      <c r="D137" s="295"/>
      <c r="E137" s="296"/>
      <c r="F137" s="35"/>
      <c r="G137" s="36"/>
      <c r="H137" s="297"/>
      <c r="I137" s="129"/>
    </row>
    <row r="138" spans="1:88" x14ac:dyDescent="0.25">
      <c r="A138" s="298" t="s">
        <v>17</v>
      </c>
      <c r="B138" s="294">
        <f t="shared" si="69"/>
        <v>13</v>
      </c>
      <c r="C138" s="33"/>
      <c r="D138" s="295"/>
      <c r="E138" s="296"/>
      <c r="F138" s="35"/>
      <c r="G138" s="36"/>
      <c r="H138" s="297">
        <v>13</v>
      </c>
      <c r="I138" s="129"/>
    </row>
    <row r="139" spans="1:88" x14ac:dyDescent="0.25">
      <c r="A139" s="293" t="s">
        <v>18</v>
      </c>
      <c r="B139" s="294">
        <f>SUM(C139:F139)+H139</f>
        <v>0</v>
      </c>
      <c r="C139" s="33"/>
      <c r="D139" s="295"/>
      <c r="E139" s="296"/>
      <c r="F139" s="35"/>
      <c r="G139" s="36"/>
      <c r="H139" s="297"/>
      <c r="I139" s="129"/>
    </row>
    <row r="140" spans="1:88" x14ac:dyDescent="0.25">
      <c r="A140" s="293" t="s">
        <v>174</v>
      </c>
      <c r="B140" s="294">
        <f t="shared" si="69"/>
        <v>0</v>
      </c>
      <c r="C140" s="33"/>
      <c r="D140" s="295"/>
      <c r="E140" s="296"/>
      <c r="F140" s="35"/>
      <c r="G140" s="36"/>
      <c r="H140" s="297"/>
      <c r="I140" s="129"/>
    </row>
    <row r="141" spans="1:88" x14ac:dyDescent="0.25">
      <c r="A141" s="299" t="s">
        <v>175</v>
      </c>
      <c r="B141" s="300">
        <f>SUM(C141:F141)+H141</f>
        <v>0</v>
      </c>
      <c r="C141" s="41"/>
      <c r="D141" s="301"/>
      <c r="E141" s="302"/>
      <c r="F141" s="43"/>
      <c r="G141" s="44"/>
      <c r="H141" s="303"/>
      <c r="I141" s="304"/>
    </row>
    <row r="142" spans="1:88" x14ac:dyDescent="0.25">
      <c r="A142" s="595" t="s">
        <v>176</v>
      </c>
      <c r="B142" s="306">
        <f>SUM(C142:F142)+H142</f>
        <v>0</v>
      </c>
      <c r="C142" s="77"/>
      <c r="D142" s="202"/>
      <c r="E142" s="307"/>
      <c r="F142" s="78"/>
      <c r="G142" s="81"/>
      <c r="H142" s="308"/>
      <c r="I142" s="97"/>
    </row>
    <row r="143" spans="1:88" x14ac:dyDescent="0.25">
      <c r="A143" s="309" t="s">
        <v>177</v>
      </c>
    </row>
    <row r="144" spans="1:88" s="12" customFormat="1" ht="12" x14ac:dyDescent="0.2">
      <c r="A144" s="596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317" t="s">
        <v>184</v>
      </c>
      <c r="B148" s="1317"/>
      <c r="C148" s="1317"/>
      <c r="D148" s="1317"/>
      <c r="E148" s="1317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319"/>
      <c r="D150" s="1320"/>
      <c r="E150" s="1313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318"/>
      <c r="B151" s="1318"/>
      <c r="C151" s="317" t="s">
        <v>33</v>
      </c>
      <c r="D151" s="318" t="s">
        <v>34</v>
      </c>
      <c r="E151" s="432" t="s">
        <v>35</v>
      </c>
      <c r="F151" s="390" t="s">
        <v>34</v>
      </c>
      <c r="G151" s="431" t="s">
        <v>35</v>
      </c>
      <c r="H151" s="390" t="s">
        <v>34</v>
      </c>
      <c r="I151" s="431" t="s">
        <v>35</v>
      </c>
      <c r="J151" s="390" t="s">
        <v>34</v>
      </c>
      <c r="K151" s="431" t="s">
        <v>35</v>
      </c>
      <c r="L151" s="390" t="s">
        <v>34</v>
      </c>
      <c r="M151" s="322" t="s">
        <v>35</v>
      </c>
      <c r="N151" s="1311"/>
      <c r="O151" s="1311"/>
      <c r="P151" s="1311"/>
      <c r="Q151" s="1312"/>
      <c r="R151" s="1313"/>
      <c r="S151" s="1314"/>
      <c r="T151" s="1311"/>
      <c r="U151" s="1311"/>
      <c r="V151" s="1311"/>
      <c r="W151" s="1311"/>
      <c r="X151" s="1311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597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597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598"/>
      <c r="C161" s="598"/>
      <c r="D161" s="598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311"/>
      <c r="B163" s="1311"/>
      <c r="C163" s="1315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2150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",[5]NOMBRE!B2," - ","( ",[5]NOMBRE!C2,[5]NOMBRE!D2,[5]NOMBRE!E2,[5]NOMBRE!F2,[5]NOMBRE!G2," )")</f>
        <v>COMUNA: LINARES - ( 07401 )</v>
      </c>
    </row>
    <row r="3" spans="1:122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22" x14ac:dyDescent="0.25">
      <c r="A4" s="1" t="str">
        <f>CONCATENATE("MES: ",[5]NOMBRE!B6," - ","( ",[5]NOMBRE!C6,[5]NOMBRE!D6," )")</f>
        <v>MES: ABRIL - ( 04 )</v>
      </c>
    </row>
    <row r="5" spans="1:122" x14ac:dyDescent="0.25">
      <c r="A5" s="1" t="str">
        <f>CONCATENATE("AÑO: ",[5]NOMBRE!B7)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326"/>
      <c r="D10" s="1327"/>
      <c r="E10" s="1314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322"/>
      <c r="B11" s="1322"/>
      <c r="C11" s="13" t="s">
        <v>33</v>
      </c>
      <c r="D11" s="14" t="s">
        <v>34</v>
      </c>
      <c r="E11" s="534" t="s">
        <v>35</v>
      </c>
      <c r="F11" s="549" t="s">
        <v>34</v>
      </c>
      <c r="G11" s="534" t="s">
        <v>35</v>
      </c>
      <c r="H11" s="549" t="s">
        <v>34</v>
      </c>
      <c r="I11" s="534" t="s">
        <v>35</v>
      </c>
      <c r="J11" s="549" t="s">
        <v>34</v>
      </c>
      <c r="K11" s="534" t="s">
        <v>35</v>
      </c>
      <c r="L11" s="549" t="s">
        <v>34</v>
      </c>
      <c r="M11" s="534" t="s">
        <v>35</v>
      </c>
      <c r="N11" s="549" t="s">
        <v>34</v>
      </c>
      <c r="O11" s="534" t="s">
        <v>35</v>
      </c>
      <c r="P11" s="549" t="s">
        <v>34</v>
      </c>
      <c r="Q11" s="534" t="s">
        <v>35</v>
      </c>
      <c r="R11" s="549" t="s">
        <v>34</v>
      </c>
      <c r="S11" s="534" t="s">
        <v>35</v>
      </c>
      <c r="T11" s="549" t="s">
        <v>34</v>
      </c>
      <c r="U11" s="534" t="s">
        <v>35</v>
      </c>
      <c r="V11" s="549" t="s">
        <v>34</v>
      </c>
      <c r="W11" s="534" t="s">
        <v>35</v>
      </c>
      <c r="X11" s="549" t="s">
        <v>34</v>
      </c>
      <c r="Y11" s="534" t="s">
        <v>35</v>
      </c>
      <c r="Z11" s="549" t="s">
        <v>34</v>
      </c>
      <c r="AA11" s="534" t="s">
        <v>35</v>
      </c>
      <c r="AB11" s="549" t="s">
        <v>34</v>
      </c>
      <c r="AC11" s="534" t="s">
        <v>35</v>
      </c>
      <c r="AD11" s="549" t="s">
        <v>34</v>
      </c>
      <c r="AE11" s="534" t="s">
        <v>35</v>
      </c>
      <c r="AF11" s="549" t="s">
        <v>34</v>
      </c>
      <c r="AG11" s="534" t="s">
        <v>35</v>
      </c>
      <c r="AH11" s="549" t="s">
        <v>34</v>
      </c>
      <c r="AI11" s="534" t="s">
        <v>35</v>
      </c>
      <c r="AJ11" s="549" t="s">
        <v>34</v>
      </c>
      <c r="AK11" s="534" t="s">
        <v>35</v>
      </c>
      <c r="AL11" s="549" t="s">
        <v>34</v>
      </c>
      <c r="AM11" s="17" t="s">
        <v>35</v>
      </c>
      <c r="AN11" s="1314"/>
      <c r="AO11" s="1314"/>
      <c r="AP11" s="1314"/>
      <c r="AQ11" s="1314"/>
      <c r="AR11" s="1314"/>
      <c r="AS11" s="1314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/>
      <c r="AO12" s="23"/>
      <c r="AP12" s="23"/>
      <c r="AQ12" s="23"/>
      <c r="AR12" s="23"/>
      <c r="AS12" s="23"/>
      <c r="AT12" s="22"/>
      <c r="AU12" s="24"/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130</v>
      </c>
      <c r="D13" s="31">
        <f t="shared" ref="D13:E26" si="1">SUM(F13+H13+J13+L13+N13+P13+R13+T13+V13+X13+Z13+AB13+AD13+AF13+AH13+AJ13+AL13)</f>
        <v>41</v>
      </c>
      <c r="E13" s="32">
        <f t="shared" si="1"/>
        <v>89</v>
      </c>
      <c r="F13" s="33">
        <v>0</v>
      </c>
      <c r="G13" s="34">
        <v>0</v>
      </c>
      <c r="H13" s="33">
        <v>0</v>
      </c>
      <c r="I13" s="34">
        <v>2</v>
      </c>
      <c r="J13" s="33">
        <v>11</v>
      </c>
      <c r="K13" s="35">
        <v>22</v>
      </c>
      <c r="L13" s="33">
        <v>11</v>
      </c>
      <c r="M13" s="35">
        <v>63</v>
      </c>
      <c r="N13" s="33">
        <v>0</v>
      </c>
      <c r="O13" s="35">
        <v>1</v>
      </c>
      <c r="P13" s="33">
        <v>0</v>
      </c>
      <c r="Q13" s="35">
        <v>0</v>
      </c>
      <c r="R13" s="33">
        <v>0</v>
      </c>
      <c r="S13" s="35">
        <v>1</v>
      </c>
      <c r="T13" s="33">
        <v>0</v>
      </c>
      <c r="U13" s="35">
        <v>0</v>
      </c>
      <c r="V13" s="33">
        <v>0</v>
      </c>
      <c r="W13" s="35">
        <v>0</v>
      </c>
      <c r="X13" s="33">
        <v>8</v>
      </c>
      <c r="Y13" s="35">
        <v>0</v>
      </c>
      <c r="Z13" s="33">
        <v>1</v>
      </c>
      <c r="AA13" s="35">
        <v>0</v>
      </c>
      <c r="AB13" s="33">
        <v>4</v>
      </c>
      <c r="AC13" s="35">
        <v>0</v>
      </c>
      <c r="AD13" s="33">
        <v>3</v>
      </c>
      <c r="AE13" s="35">
        <v>0</v>
      </c>
      <c r="AF13" s="33">
        <v>3</v>
      </c>
      <c r="AG13" s="35">
        <v>0</v>
      </c>
      <c r="AH13" s="33">
        <v>0</v>
      </c>
      <c r="AI13" s="35">
        <v>0</v>
      </c>
      <c r="AJ13" s="33">
        <v>0</v>
      </c>
      <c r="AK13" s="35">
        <v>0</v>
      </c>
      <c r="AL13" s="36">
        <v>0</v>
      </c>
      <c r="AM13" s="37">
        <v>0</v>
      </c>
      <c r="AN13" s="34">
        <v>130</v>
      </c>
      <c r="AO13" s="34">
        <v>3</v>
      </c>
      <c r="AP13" s="34">
        <v>31</v>
      </c>
      <c r="AQ13" s="34">
        <v>8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226</v>
      </c>
      <c r="D14" s="31">
        <f t="shared" si="1"/>
        <v>111</v>
      </c>
      <c r="E14" s="32">
        <f t="shared" si="1"/>
        <v>115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3</v>
      </c>
      <c r="M14" s="35">
        <v>4</v>
      </c>
      <c r="N14" s="33">
        <v>2</v>
      </c>
      <c r="O14" s="35">
        <v>2</v>
      </c>
      <c r="P14" s="33">
        <v>4</v>
      </c>
      <c r="Q14" s="35">
        <v>1</v>
      </c>
      <c r="R14" s="33">
        <v>10</v>
      </c>
      <c r="S14" s="35">
        <v>8</v>
      </c>
      <c r="T14" s="33">
        <v>22</v>
      </c>
      <c r="U14" s="35">
        <v>10</v>
      </c>
      <c r="V14" s="33">
        <v>13</v>
      </c>
      <c r="W14" s="35">
        <v>6</v>
      </c>
      <c r="X14" s="33">
        <v>16</v>
      </c>
      <c r="Y14" s="35">
        <v>8</v>
      </c>
      <c r="Z14" s="33">
        <v>8</v>
      </c>
      <c r="AA14" s="35">
        <v>22</v>
      </c>
      <c r="AB14" s="33">
        <v>7</v>
      </c>
      <c r="AC14" s="35">
        <v>17</v>
      </c>
      <c r="AD14" s="33">
        <v>10</v>
      </c>
      <c r="AE14" s="35">
        <v>18</v>
      </c>
      <c r="AF14" s="33">
        <v>12</v>
      </c>
      <c r="AG14" s="35">
        <v>10</v>
      </c>
      <c r="AH14" s="33">
        <v>3</v>
      </c>
      <c r="AI14" s="35">
        <v>7</v>
      </c>
      <c r="AJ14" s="33">
        <v>1</v>
      </c>
      <c r="AK14" s="35">
        <v>0</v>
      </c>
      <c r="AL14" s="36">
        <v>0</v>
      </c>
      <c r="AM14" s="37">
        <v>2</v>
      </c>
      <c r="AN14" s="34">
        <v>226</v>
      </c>
      <c r="AO14" s="34">
        <v>0</v>
      </c>
      <c r="AP14" s="34">
        <v>0</v>
      </c>
      <c r="AQ14" s="34">
        <v>3</v>
      </c>
      <c r="AR14" s="34">
        <v>0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/>
      <c r="AQ15" s="34">
        <v>0</v>
      </c>
      <c r="AR15" s="34">
        <v>0</v>
      </c>
      <c r="AS15" s="34">
        <v>0</v>
      </c>
      <c r="AT15" s="33">
        <v>0</v>
      </c>
      <c r="AU15" s="35"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141</v>
      </c>
      <c r="D16" s="31">
        <f t="shared" si="1"/>
        <v>58</v>
      </c>
      <c r="E16" s="32">
        <f t="shared" si="1"/>
        <v>83</v>
      </c>
      <c r="F16" s="33">
        <v>0</v>
      </c>
      <c r="G16" s="34">
        <v>0</v>
      </c>
      <c r="H16" s="33">
        <v>0</v>
      </c>
      <c r="I16" s="34">
        <v>1</v>
      </c>
      <c r="J16" s="33">
        <v>3</v>
      </c>
      <c r="K16" s="35">
        <v>10</v>
      </c>
      <c r="L16" s="33">
        <v>8</v>
      </c>
      <c r="M16" s="35">
        <v>18</v>
      </c>
      <c r="N16" s="33">
        <v>2</v>
      </c>
      <c r="O16" s="35">
        <v>2</v>
      </c>
      <c r="P16" s="33">
        <v>10</v>
      </c>
      <c r="Q16" s="35">
        <v>3</v>
      </c>
      <c r="R16" s="33">
        <v>3</v>
      </c>
      <c r="S16" s="35">
        <v>6</v>
      </c>
      <c r="T16" s="33">
        <v>2</v>
      </c>
      <c r="U16" s="35">
        <v>8</v>
      </c>
      <c r="V16" s="33">
        <v>7</v>
      </c>
      <c r="W16" s="35">
        <v>7</v>
      </c>
      <c r="X16" s="33">
        <v>4</v>
      </c>
      <c r="Y16" s="35">
        <v>4</v>
      </c>
      <c r="Z16" s="33">
        <v>2</v>
      </c>
      <c r="AA16" s="35">
        <v>11</v>
      </c>
      <c r="AB16" s="33">
        <v>4</v>
      </c>
      <c r="AC16" s="35">
        <v>2</v>
      </c>
      <c r="AD16" s="33">
        <v>2</v>
      </c>
      <c r="AE16" s="35">
        <v>5</v>
      </c>
      <c r="AF16" s="33">
        <v>5</v>
      </c>
      <c r="AG16" s="35">
        <v>3</v>
      </c>
      <c r="AH16" s="33">
        <v>3</v>
      </c>
      <c r="AI16" s="35">
        <v>0</v>
      </c>
      <c r="AJ16" s="33">
        <v>2</v>
      </c>
      <c r="AK16" s="35">
        <v>3</v>
      </c>
      <c r="AL16" s="36">
        <v>1</v>
      </c>
      <c r="AM16" s="37">
        <v>0</v>
      </c>
      <c r="AN16" s="34">
        <v>141</v>
      </c>
      <c r="AO16" s="34">
        <v>0</v>
      </c>
      <c r="AP16" s="34">
        <v>13</v>
      </c>
      <c r="AQ16" s="34">
        <v>2</v>
      </c>
      <c r="AR16" s="34">
        <v>1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/>
      <c r="AQ17" s="34">
        <v>0</v>
      </c>
      <c r="AR17" s="34">
        <v>0</v>
      </c>
      <c r="AS17" s="34">
        <v>0</v>
      </c>
      <c r="AT17" s="33">
        <v>0</v>
      </c>
      <c r="AU17" s="35"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36</v>
      </c>
      <c r="D18" s="39">
        <f t="shared" si="1"/>
        <v>20</v>
      </c>
      <c r="E18" s="40">
        <f t="shared" si="1"/>
        <v>16</v>
      </c>
      <c r="F18" s="41">
        <v>0</v>
      </c>
      <c r="G18" s="42">
        <v>0</v>
      </c>
      <c r="H18" s="41">
        <v>5</v>
      </c>
      <c r="I18" s="42">
        <v>0</v>
      </c>
      <c r="J18" s="41">
        <v>2</v>
      </c>
      <c r="K18" s="43">
        <v>2</v>
      </c>
      <c r="L18" s="41">
        <v>1</v>
      </c>
      <c r="M18" s="43">
        <v>6</v>
      </c>
      <c r="N18" s="41">
        <v>1</v>
      </c>
      <c r="O18" s="43">
        <v>5</v>
      </c>
      <c r="P18" s="41">
        <v>5</v>
      </c>
      <c r="Q18" s="43">
        <v>0</v>
      </c>
      <c r="R18" s="41">
        <v>1</v>
      </c>
      <c r="S18" s="43">
        <v>0</v>
      </c>
      <c r="T18" s="41">
        <v>1</v>
      </c>
      <c r="U18" s="43">
        <v>0</v>
      </c>
      <c r="V18" s="41">
        <v>1</v>
      </c>
      <c r="W18" s="43">
        <v>1</v>
      </c>
      <c r="X18" s="41">
        <v>0</v>
      </c>
      <c r="Y18" s="43">
        <v>0</v>
      </c>
      <c r="Z18" s="41">
        <v>0</v>
      </c>
      <c r="AA18" s="43">
        <v>1</v>
      </c>
      <c r="AB18" s="41">
        <v>0</v>
      </c>
      <c r="AC18" s="43">
        <v>0</v>
      </c>
      <c r="AD18" s="41">
        <v>2</v>
      </c>
      <c r="AE18" s="43">
        <v>0</v>
      </c>
      <c r="AF18" s="41">
        <v>1</v>
      </c>
      <c r="AG18" s="43">
        <v>0</v>
      </c>
      <c r="AH18" s="41">
        <v>0</v>
      </c>
      <c r="AI18" s="43">
        <v>1</v>
      </c>
      <c r="AJ18" s="41">
        <v>0</v>
      </c>
      <c r="AK18" s="43">
        <v>0</v>
      </c>
      <c r="AL18" s="44">
        <v>0</v>
      </c>
      <c r="AM18" s="45">
        <v>0</v>
      </c>
      <c r="AN18" s="42">
        <v>36</v>
      </c>
      <c r="AO18" s="42">
        <v>0</v>
      </c>
      <c r="AP18" s="42">
        <v>7</v>
      </c>
      <c r="AQ18" s="42">
        <v>0</v>
      </c>
      <c r="AR18" s="42">
        <v>0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/>
      <c r="AO19" s="42"/>
      <c r="AP19" s="42"/>
      <c r="AQ19" s="42"/>
      <c r="AR19" s="42"/>
      <c r="AS19" s="42"/>
      <c r="AT19" s="41"/>
      <c r="AU19" s="43"/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/>
      <c r="AO20" s="42"/>
      <c r="AP20" s="42"/>
      <c r="AQ20" s="42"/>
      <c r="AR20" s="42"/>
      <c r="AS20" s="42"/>
      <c r="AT20" s="41"/>
      <c r="AU20" s="43"/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/>
      <c r="AO21" s="42"/>
      <c r="AP21" s="42"/>
      <c r="AQ21" s="42"/>
      <c r="AR21" s="42"/>
      <c r="AS21" s="42"/>
      <c r="AT21" s="41"/>
      <c r="AU21" s="43"/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371"/>
      <c r="B22" s="47" t="s">
        <v>47</v>
      </c>
      <c r="C22" s="377">
        <f>SUM(D22+E22)</f>
        <v>533</v>
      </c>
      <c r="D22" s="49">
        <f t="shared" si="1"/>
        <v>230</v>
      </c>
      <c r="E22" s="50">
        <f t="shared" si="1"/>
        <v>303</v>
      </c>
      <c r="F22" s="378">
        <f>SUM(F12:F21)</f>
        <v>0</v>
      </c>
      <c r="G22" s="52">
        <f t="shared" ref="G22:AS22" si="19">SUM(G12:G21)</f>
        <v>0</v>
      </c>
      <c r="H22" s="378">
        <f t="shared" si="19"/>
        <v>5</v>
      </c>
      <c r="I22" s="52">
        <f t="shared" si="19"/>
        <v>3</v>
      </c>
      <c r="J22" s="378">
        <f t="shared" si="19"/>
        <v>16</v>
      </c>
      <c r="K22" s="53">
        <f t="shared" si="19"/>
        <v>34</v>
      </c>
      <c r="L22" s="378">
        <f t="shared" si="19"/>
        <v>23</v>
      </c>
      <c r="M22" s="53">
        <f t="shared" si="19"/>
        <v>91</v>
      </c>
      <c r="N22" s="378">
        <f t="shared" si="19"/>
        <v>5</v>
      </c>
      <c r="O22" s="53">
        <f t="shared" si="19"/>
        <v>10</v>
      </c>
      <c r="P22" s="378">
        <f t="shared" si="19"/>
        <v>19</v>
      </c>
      <c r="Q22" s="53">
        <f t="shared" si="19"/>
        <v>4</v>
      </c>
      <c r="R22" s="378">
        <f t="shared" si="19"/>
        <v>14</v>
      </c>
      <c r="S22" s="53">
        <f t="shared" si="19"/>
        <v>15</v>
      </c>
      <c r="T22" s="378">
        <f t="shared" si="19"/>
        <v>25</v>
      </c>
      <c r="U22" s="53">
        <f t="shared" si="19"/>
        <v>18</v>
      </c>
      <c r="V22" s="378">
        <f t="shared" si="19"/>
        <v>21</v>
      </c>
      <c r="W22" s="53">
        <f t="shared" si="19"/>
        <v>14</v>
      </c>
      <c r="X22" s="378">
        <f t="shared" si="19"/>
        <v>28</v>
      </c>
      <c r="Y22" s="53">
        <f t="shared" si="19"/>
        <v>12</v>
      </c>
      <c r="Z22" s="378">
        <f t="shared" si="19"/>
        <v>11</v>
      </c>
      <c r="AA22" s="53">
        <f t="shared" si="19"/>
        <v>34</v>
      </c>
      <c r="AB22" s="378">
        <f t="shared" si="19"/>
        <v>15</v>
      </c>
      <c r="AC22" s="53">
        <f t="shared" si="19"/>
        <v>19</v>
      </c>
      <c r="AD22" s="378">
        <f t="shared" si="19"/>
        <v>17</v>
      </c>
      <c r="AE22" s="53">
        <f t="shared" si="19"/>
        <v>23</v>
      </c>
      <c r="AF22" s="378">
        <f t="shared" si="19"/>
        <v>21</v>
      </c>
      <c r="AG22" s="53">
        <f t="shared" si="19"/>
        <v>13</v>
      </c>
      <c r="AH22" s="378">
        <f t="shared" si="19"/>
        <v>6</v>
      </c>
      <c r="AI22" s="53">
        <f t="shared" si="19"/>
        <v>8</v>
      </c>
      <c r="AJ22" s="378">
        <f t="shared" si="19"/>
        <v>3</v>
      </c>
      <c r="AK22" s="53">
        <f t="shared" si="19"/>
        <v>3</v>
      </c>
      <c r="AL22" s="54">
        <f t="shared" si="19"/>
        <v>1</v>
      </c>
      <c r="AM22" s="55">
        <f t="shared" si="19"/>
        <v>2</v>
      </c>
      <c r="AN22" s="52">
        <f t="shared" si="19"/>
        <v>533</v>
      </c>
      <c r="AO22" s="52">
        <f t="shared" si="19"/>
        <v>3</v>
      </c>
      <c r="AP22" s="52">
        <f>SUM(AP12:AP21)</f>
        <v>51</v>
      </c>
      <c r="AQ22" s="52">
        <f t="shared" si="19"/>
        <v>13</v>
      </c>
      <c r="AR22" s="52">
        <f t="shared" si="19"/>
        <v>1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59</v>
      </c>
      <c r="D23" s="57">
        <f t="shared" si="1"/>
        <v>23</v>
      </c>
      <c r="E23" s="50">
        <f t="shared" si="1"/>
        <v>36</v>
      </c>
      <c r="F23" s="380">
        <v>0</v>
      </c>
      <c r="G23" s="58">
        <v>0</v>
      </c>
      <c r="H23" s="380">
        <v>0</v>
      </c>
      <c r="I23" s="58">
        <v>0</v>
      </c>
      <c r="J23" s="380">
        <v>1</v>
      </c>
      <c r="K23" s="59">
        <v>0</v>
      </c>
      <c r="L23" s="380">
        <v>0</v>
      </c>
      <c r="M23" s="59">
        <v>0</v>
      </c>
      <c r="N23" s="380">
        <v>0</v>
      </c>
      <c r="O23" s="59">
        <v>11</v>
      </c>
      <c r="P23" s="380">
        <v>2</v>
      </c>
      <c r="Q23" s="59">
        <v>3</v>
      </c>
      <c r="R23" s="380">
        <v>8</v>
      </c>
      <c r="S23" s="59">
        <v>0</v>
      </c>
      <c r="T23" s="380">
        <v>0</v>
      </c>
      <c r="U23" s="59">
        <v>2</v>
      </c>
      <c r="V23" s="380">
        <v>4</v>
      </c>
      <c r="W23" s="59">
        <v>3</v>
      </c>
      <c r="X23" s="380">
        <v>4</v>
      </c>
      <c r="Y23" s="59">
        <v>0</v>
      </c>
      <c r="Z23" s="380">
        <v>4</v>
      </c>
      <c r="AA23" s="59">
        <v>8</v>
      </c>
      <c r="AB23" s="380">
        <v>0</v>
      </c>
      <c r="AC23" s="59">
        <v>0</v>
      </c>
      <c r="AD23" s="380">
        <v>0</v>
      </c>
      <c r="AE23" s="59">
        <v>0</v>
      </c>
      <c r="AF23" s="380">
        <v>0</v>
      </c>
      <c r="AG23" s="59">
        <v>0</v>
      </c>
      <c r="AH23" s="380">
        <v>0</v>
      </c>
      <c r="AI23" s="59">
        <v>3</v>
      </c>
      <c r="AJ23" s="380">
        <v>0</v>
      </c>
      <c r="AK23" s="59">
        <v>6</v>
      </c>
      <c r="AL23" s="60">
        <v>0</v>
      </c>
      <c r="AM23" s="61">
        <v>0</v>
      </c>
      <c r="AN23" s="58">
        <v>59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6</v>
      </c>
      <c r="D24" s="65">
        <f t="shared" si="1"/>
        <v>3</v>
      </c>
      <c r="E24" s="66">
        <f t="shared" si="1"/>
        <v>3</v>
      </c>
      <c r="F24" s="67">
        <v>0</v>
      </c>
      <c r="G24" s="68">
        <v>0</v>
      </c>
      <c r="H24" s="67">
        <v>2</v>
      </c>
      <c r="I24" s="68">
        <v>0</v>
      </c>
      <c r="J24" s="67">
        <v>0</v>
      </c>
      <c r="K24" s="69">
        <v>0</v>
      </c>
      <c r="L24" s="67">
        <v>0</v>
      </c>
      <c r="M24" s="69">
        <v>2</v>
      </c>
      <c r="N24" s="67">
        <v>0</v>
      </c>
      <c r="O24" s="69">
        <v>0</v>
      </c>
      <c r="P24" s="67">
        <v>1</v>
      </c>
      <c r="Q24" s="69">
        <v>0</v>
      </c>
      <c r="R24" s="67">
        <v>0</v>
      </c>
      <c r="S24" s="69">
        <v>0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0</v>
      </c>
      <c r="Z24" s="67">
        <v>0</v>
      </c>
      <c r="AA24" s="69">
        <v>0</v>
      </c>
      <c r="AB24" s="67">
        <v>0</v>
      </c>
      <c r="AC24" s="69">
        <v>0</v>
      </c>
      <c r="AD24" s="67">
        <v>0</v>
      </c>
      <c r="AE24" s="69">
        <v>0</v>
      </c>
      <c r="AF24" s="67">
        <v>0</v>
      </c>
      <c r="AG24" s="69">
        <v>1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6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7">
        <v>0</v>
      </c>
      <c r="AU24" s="69">
        <v>0</v>
      </c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294</v>
      </c>
      <c r="D25" s="20">
        <f t="shared" si="1"/>
        <v>80</v>
      </c>
      <c r="E25" s="21">
        <f t="shared" si="1"/>
        <v>214</v>
      </c>
      <c r="F25" s="22">
        <v>0</v>
      </c>
      <c r="G25" s="23">
        <v>0</v>
      </c>
      <c r="H25" s="22">
        <v>0</v>
      </c>
      <c r="I25" s="23">
        <v>0</v>
      </c>
      <c r="J25" s="22">
        <v>1</v>
      </c>
      <c r="K25" s="24">
        <v>8</v>
      </c>
      <c r="L25" s="22">
        <v>4</v>
      </c>
      <c r="M25" s="24">
        <v>43</v>
      </c>
      <c r="N25" s="22">
        <v>8</v>
      </c>
      <c r="O25" s="24">
        <v>16</v>
      </c>
      <c r="P25" s="22">
        <v>14</v>
      </c>
      <c r="Q25" s="24">
        <v>16</v>
      </c>
      <c r="R25" s="22">
        <v>4</v>
      </c>
      <c r="S25" s="24">
        <v>33</v>
      </c>
      <c r="T25" s="22">
        <v>5</v>
      </c>
      <c r="U25" s="24">
        <v>13</v>
      </c>
      <c r="V25" s="22">
        <v>14</v>
      </c>
      <c r="W25" s="24">
        <v>16</v>
      </c>
      <c r="X25" s="22">
        <v>5</v>
      </c>
      <c r="Y25" s="24">
        <v>18</v>
      </c>
      <c r="Z25" s="22">
        <v>9</v>
      </c>
      <c r="AA25" s="24">
        <v>10</v>
      </c>
      <c r="AB25" s="22">
        <v>5</v>
      </c>
      <c r="AC25" s="24">
        <v>15</v>
      </c>
      <c r="AD25" s="22">
        <v>7</v>
      </c>
      <c r="AE25" s="24">
        <v>15</v>
      </c>
      <c r="AF25" s="22">
        <v>4</v>
      </c>
      <c r="AG25" s="24">
        <v>6</v>
      </c>
      <c r="AH25" s="22">
        <v>0</v>
      </c>
      <c r="AI25" s="24">
        <v>2</v>
      </c>
      <c r="AJ25" s="22">
        <v>0</v>
      </c>
      <c r="AK25" s="24">
        <v>2</v>
      </c>
      <c r="AL25" s="25">
        <v>0</v>
      </c>
      <c r="AM25" s="26">
        <v>1</v>
      </c>
      <c r="AN25" s="23">
        <v>294</v>
      </c>
      <c r="AO25" s="23">
        <v>0</v>
      </c>
      <c r="AP25" s="23">
        <v>14</v>
      </c>
      <c r="AQ25" s="23">
        <v>1</v>
      </c>
      <c r="AR25" s="23">
        <v>1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371"/>
      <c r="B26" s="617" t="s">
        <v>51</v>
      </c>
      <c r="C26" s="618">
        <f t="shared" si="0"/>
        <v>0</v>
      </c>
      <c r="D26" s="75">
        <f t="shared" si="1"/>
        <v>0</v>
      </c>
      <c r="E26" s="619">
        <f t="shared" si="1"/>
        <v>0</v>
      </c>
      <c r="F26" s="77"/>
      <c r="G26" s="620"/>
      <c r="H26" s="77"/>
      <c r="I26" s="78"/>
      <c r="J26" s="77"/>
      <c r="K26" s="78"/>
      <c r="L26" s="77"/>
      <c r="M26" s="78"/>
      <c r="N26" s="77"/>
      <c r="O26" s="79"/>
      <c r="P26" s="77"/>
      <c r="Q26" s="620"/>
      <c r="R26" s="621"/>
      <c r="S26" s="78"/>
      <c r="T26" s="77"/>
      <c r="U26" s="78"/>
      <c r="V26" s="77"/>
      <c r="W26" s="78"/>
      <c r="X26" s="77"/>
      <c r="Y26" s="620"/>
      <c r="Z26" s="77"/>
      <c r="AA26" s="620"/>
      <c r="AB26" s="77"/>
      <c r="AC26" s="78"/>
      <c r="AD26" s="77"/>
      <c r="AE26" s="620"/>
      <c r="AF26" s="77"/>
      <c r="AG26" s="620"/>
      <c r="AH26" s="77"/>
      <c r="AI26" s="78"/>
      <c r="AJ26" s="77"/>
      <c r="AK26" s="78"/>
      <c r="AL26" s="81"/>
      <c r="AM26" s="82"/>
      <c r="AN26" s="79"/>
      <c r="AO26" s="79"/>
      <c r="AP26" s="79"/>
      <c r="AQ26" s="79"/>
      <c r="AR26" s="79"/>
      <c r="AS26" s="79"/>
      <c r="AT26" s="77"/>
      <c r="AU26" s="78"/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316"/>
      <c r="B29" s="1316"/>
      <c r="C29" s="592" t="s">
        <v>58</v>
      </c>
      <c r="D29" s="592" t="s">
        <v>59</v>
      </c>
      <c r="E29" s="549" t="s">
        <v>33</v>
      </c>
      <c r="F29" s="86" t="s">
        <v>34</v>
      </c>
      <c r="G29" s="540" t="s">
        <v>35</v>
      </c>
      <c r="H29" s="549" t="s">
        <v>34</v>
      </c>
      <c r="I29" s="540" t="s">
        <v>35</v>
      </c>
      <c r="J29" s="549" t="s">
        <v>34</v>
      </c>
      <c r="K29" s="540" t="s">
        <v>35</v>
      </c>
      <c r="L29" s="549" t="s">
        <v>34</v>
      </c>
      <c r="M29" s="540" t="s">
        <v>35</v>
      </c>
      <c r="N29" s="549" t="s">
        <v>34</v>
      </c>
      <c r="O29" s="540" t="s">
        <v>35</v>
      </c>
      <c r="P29" s="549" t="s">
        <v>34</v>
      </c>
      <c r="Q29" s="540" t="s">
        <v>35</v>
      </c>
      <c r="R29" s="549" t="s">
        <v>34</v>
      </c>
      <c r="S29" s="540" t="s">
        <v>35</v>
      </c>
      <c r="T29" s="549" t="s">
        <v>34</v>
      </c>
      <c r="U29" s="541" t="s">
        <v>35</v>
      </c>
      <c r="V29" s="549" t="s">
        <v>34</v>
      </c>
      <c r="W29" s="540" t="s">
        <v>35</v>
      </c>
      <c r="X29" s="549" t="s">
        <v>34</v>
      </c>
      <c r="Y29" s="540" t="s">
        <v>35</v>
      </c>
      <c r="Z29" s="549" t="s">
        <v>34</v>
      </c>
      <c r="AA29" s="540" t="s">
        <v>35</v>
      </c>
      <c r="AB29" s="549" t="s">
        <v>34</v>
      </c>
      <c r="AC29" s="540" t="s">
        <v>35</v>
      </c>
      <c r="AD29" s="549" t="s">
        <v>34</v>
      </c>
      <c r="AE29" s="540" t="s">
        <v>35</v>
      </c>
      <c r="AF29" s="549" t="s">
        <v>34</v>
      </c>
      <c r="AG29" s="540" t="s">
        <v>35</v>
      </c>
      <c r="AH29" s="549" t="s">
        <v>34</v>
      </c>
      <c r="AI29" s="540" t="s">
        <v>35</v>
      </c>
      <c r="AJ29" s="549" t="s">
        <v>34</v>
      </c>
      <c r="AK29" s="540" t="s">
        <v>35</v>
      </c>
      <c r="AL29" s="549" t="s">
        <v>34</v>
      </c>
      <c r="AM29" s="540" t="s">
        <v>35</v>
      </c>
      <c r="AN29" s="549" t="s">
        <v>34</v>
      </c>
      <c r="AO29" s="542" t="s">
        <v>35</v>
      </c>
      <c r="AP29" s="1314"/>
      <c r="AQ29" s="1314"/>
      <c r="AR29" s="1314"/>
      <c r="AS29" s="1314"/>
      <c r="AT29" s="1316"/>
      <c r="AU29" s="1316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316"/>
      <c r="B35" s="1316"/>
      <c r="C35" s="592" t="s">
        <v>58</v>
      </c>
      <c r="D35" s="592" t="s">
        <v>66</v>
      </c>
      <c r="E35" s="549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3</v>
      </c>
      <c r="C36" s="23"/>
      <c r="D36" s="23">
        <v>3</v>
      </c>
      <c r="E36" s="110">
        <f>SUM(F36:G36)</f>
        <v>9</v>
      </c>
      <c r="F36" s="111">
        <v>4</v>
      </c>
      <c r="G36" s="23">
        <v>5</v>
      </c>
      <c r="H36" s="22">
        <v>1</v>
      </c>
      <c r="I36" s="112"/>
      <c r="J36" s="112"/>
      <c r="K36" s="112">
        <v>2</v>
      </c>
      <c r="L36" s="112"/>
      <c r="M36" s="24"/>
    </row>
    <row r="37" spans="1:42" x14ac:dyDescent="0.25">
      <c r="A37" s="622" t="s">
        <v>61</v>
      </c>
      <c r="B37" s="623">
        <f>SUM(C37:D37)</f>
        <v>0</v>
      </c>
      <c r="C37" s="620"/>
      <c r="D37" s="620"/>
      <c r="E37" s="624">
        <f>SUM(F37:G37)</f>
        <v>0</v>
      </c>
      <c r="F37" s="625"/>
      <c r="G37" s="620"/>
      <c r="H37" s="626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3</v>
      </c>
      <c r="C38" s="382">
        <f t="shared" si="38"/>
        <v>0</v>
      </c>
      <c r="D38" s="120">
        <f t="shared" si="38"/>
        <v>3</v>
      </c>
      <c r="E38" s="120">
        <f t="shared" si="38"/>
        <v>9</v>
      </c>
      <c r="F38" s="121">
        <f t="shared" si="38"/>
        <v>4</v>
      </c>
      <c r="G38" s="121">
        <f t="shared" si="38"/>
        <v>5</v>
      </c>
      <c r="H38" s="382">
        <f t="shared" si="38"/>
        <v>1</v>
      </c>
      <c r="I38" s="122">
        <f t="shared" si="38"/>
        <v>0</v>
      </c>
      <c r="J38" s="122">
        <f t="shared" si="38"/>
        <v>0</v>
      </c>
      <c r="K38" s="122">
        <f t="shared" si="38"/>
        <v>2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536" t="s">
        <v>3</v>
      </c>
      <c r="B40" s="535" t="s">
        <v>4</v>
      </c>
      <c r="C40" s="535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371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371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627"/>
      <c r="E45" s="627"/>
      <c r="F45" s="627"/>
      <c r="G45" s="627"/>
      <c r="H45" s="627"/>
      <c r="I45" s="627"/>
      <c r="J45" s="627"/>
      <c r="K45" s="627"/>
      <c r="L45" s="628"/>
      <c r="M45" s="629"/>
      <c r="N45" s="630"/>
      <c r="O45" s="631"/>
      <c r="P45" s="631"/>
      <c r="Q45" s="631"/>
      <c r="R45" s="631"/>
      <c r="S45" s="631"/>
      <c r="T45" s="631"/>
      <c r="U45" s="631"/>
      <c r="V45" s="632"/>
      <c r="W45" s="631"/>
      <c r="X45" s="631"/>
      <c r="Y45" s="631"/>
      <c r="Z45" s="631"/>
      <c r="AA45" s="631"/>
      <c r="AB45" s="631"/>
      <c r="AC45" s="631"/>
      <c r="AD45" s="631"/>
      <c r="AE45" s="631"/>
      <c r="AF45" s="631"/>
      <c r="AG45" s="631"/>
      <c r="AH45" s="631"/>
      <c r="AI45" s="631"/>
      <c r="AJ45" s="631"/>
      <c r="AK45" s="631"/>
      <c r="AL45" s="631"/>
      <c r="AM45" s="631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372"/>
      <c r="D47" s="1369"/>
      <c r="E47" s="1370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367"/>
      <c r="B48" s="1368"/>
      <c r="C48" s="140" t="s">
        <v>33</v>
      </c>
      <c r="D48" s="141" t="s">
        <v>34</v>
      </c>
      <c r="E48" s="633" t="s">
        <v>35</v>
      </c>
      <c r="F48" s="549" t="s">
        <v>34</v>
      </c>
      <c r="G48" s="540" t="s">
        <v>35</v>
      </c>
      <c r="H48" s="549" t="s">
        <v>34</v>
      </c>
      <c r="I48" s="540" t="s">
        <v>35</v>
      </c>
      <c r="J48" s="549" t="s">
        <v>34</v>
      </c>
      <c r="K48" s="540" t="s">
        <v>35</v>
      </c>
      <c r="L48" s="549" t="s">
        <v>34</v>
      </c>
      <c r="M48" s="540" t="s">
        <v>35</v>
      </c>
      <c r="N48" s="549" t="s">
        <v>34</v>
      </c>
      <c r="O48" s="540" t="s">
        <v>35</v>
      </c>
      <c r="P48" s="549" t="s">
        <v>34</v>
      </c>
      <c r="Q48" s="540" t="s">
        <v>35</v>
      </c>
      <c r="R48" s="549" t="s">
        <v>34</v>
      </c>
      <c r="S48" s="540" t="s">
        <v>35</v>
      </c>
      <c r="T48" s="549" t="s">
        <v>34</v>
      </c>
      <c r="U48" s="540" t="s">
        <v>35</v>
      </c>
      <c r="V48" s="549" t="s">
        <v>34</v>
      </c>
      <c r="W48" s="540" t="s">
        <v>35</v>
      </c>
      <c r="X48" s="549" t="s">
        <v>34</v>
      </c>
      <c r="Y48" s="540" t="s">
        <v>35</v>
      </c>
      <c r="Z48" s="549" t="s">
        <v>34</v>
      </c>
      <c r="AA48" s="540" t="s">
        <v>35</v>
      </c>
      <c r="AB48" s="549" t="s">
        <v>34</v>
      </c>
      <c r="AC48" s="540" t="s">
        <v>35</v>
      </c>
      <c r="AD48" s="549" t="s">
        <v>34</v>
      </c>
      <c r="AE48" s="540" t="s">
        <v>35</v>
      </c>
      <c r="AF48" s="549" t="s">
        <v>34</v>
      </c>
      <c r="AG48" s="540" t="s">
        <v>35</v>
      </c>
      <c r="AH48" s="549" t="s">
        <v>34</v>
      </c>
      <c r="AI48" s="540" t="s">
        <v>35</v>
      </c>
      <c r="AJ48" s="143" t="s">
        <v>34</v>
      </c>
      <c r="AK48" s="542" t="s">
        <v>35</v>
      </c>
      <c r="AL48" s="1314"/>
      <c r="AM48" s="1314"/>
      <c r="AN48" s="1314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634" t="s">
        <v>81</v>
      </c>
      <c r="B50" s="634" t="s">
        <v>80</v>
      </c>
      <c r="C50" s="618">
        <f>SUM(D50+E50)</f>
        <v>0</v>
      </c>
      <c r="D50" s="75">
        <f>SUM(F50+H50+J50+L50+N50+P50+R50+T50+V50+X50+Z50+AB50+AD50+AF50+AH50+AJ50)</f>
        <v>0</v>
      </c>
      <c r="E50" s="635">
        <f>SUM(G50+I50+K50+M50+O50+Q50+S50+U50+W50+Y50+AA50+AC50+AE50+AG50+AI50+AK50)</f>
        <v>0</v>
      </c>
      <c r="F50" s="626"/>
      <c r="G50" s="626"/>
      <c r="H50" s="626"/>
      <c r="I50" s="626"/>
      <c r="J50" s="626"/>
      <c r="K50" s="118"/>
      <c r="L50" s="626"/>
      <c r="M50" s="118"/>
      <c r="N50" s="621"/>
      <c r="O50" s="118"/>
      <c r="P50" s="621"/>
      <c r="Q50" s="118"/>
      <c r="R50" s="621"/>
      <c r="S50" s="118"/>
      <c r="T50" s="621"/>
      <c r="U50" s="118"/>
      <c r="V50" s="621"/>
      <c r="W50" s="118"/>
      <c r="X50" s="621"/>
      <c r="Y50" s="118"/>
      <c r="Z50" s="621"/>
      <c r="AA50" s="118"/>
      <c r="AB50" s="621"/>
      <c r="AC50" s="118"/>
      <c r="AD50" s="621"/>
      <c r="AE50" s="118"/>
      <c r="AF50" s="621"/>
      <c r="AG50" s="118"/>
      <c r="AH50" s="621"/>
      <c r="AI50" s="118"/>
      <c r="AJ50" s="636"/>
      <c r="AK50" s="150"/>
      <c r="AL50" s="637"/>
      <c r="AM50" s="637"/>
      <c r="AN50" s="637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369"/>
      <c r="D53" s="1369"/>
      <c r="E53" s="1370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367"/>
      <c r="B54" s="1368"/>
      <c r="C54" s="383" t="s">
        <v>33</v>
      </c>
      <c r="D54" s="157" t="s">
        <v>34</v>
      </c>
      <c r="E54" s="158" t="s">
        <v>35</v>
      </c>
      <c r="F54" s="13" t="s">
        <v>34</v>
      </c>
      <c r="G54" s="533" t="s">
        <v>35</v>
      </c>
      <c r="H54" s="13" t="s">
        <v>34</v>
      </c>
      <c r="I54" s="533" t="s">
        <v>35</v>
      </c>
      <c r="J54" s="13" t="s">
        <v>34</v>
      </c>
      <c r="K54" s="533" t="s">
        <v>35</v>
      </c>
      <c r="L54" s="13" t="s">
        <v>34</v>
      </c>
      <c r="M54" s="533" t="s">
        <v>35</v>
      </c>
      <c r="N54" s="13" t="s">
        <v>34</v>
      </c>
      <c r="O54" s="533" t="s">
        <v>35</v>
      </c>
      <c r="P54" s="13" t="s">
        <v>34</v>
      </c>
      <c r="Q54" s="533" t="s">
        <v>35</v>
      </c>
      <c r="R54" s="13" t="s">
        <v>34</v>
      </c>
      <c r="S54" s="533" t="s">
        <v>35</v>
      </c>
      <c r="T54" s="13" t="s">
        <v>34</v>
      </c>
      <c r="U54" s="533" t="s">
        <v>35</v>
      </c>
      <c r="V54" s="13" t="s">
        <v>34</v>
      </c>
      <c r="W54" s="533" t="s">
        <v>35</v>
      </c>
      <c r="X54" s="13" t="s">
        <v>34</v>
      </c>
      <c r="Y54" s="533" t="s">
        <v>35</v>
      </c>
      <c r="Z54" s="13" t="s">
        <v>34</v>
      </c>
      <c r="AA54" s="533" t="s">
        <v>35</v>
      </c>
      <c r="AB54" s="13" t="s">
        <v>34</v>
      </c>
      <c r="AC54" s="533" t="s">
        <v>35</v>
      </c>
      <c r="AD54" s="13" t="s">
        <v>34</v>
      </c>
      <c r="AE54" s="533" t="s">
        <v>35</v>
      </c>
      <c r="AF54" s="13" t="s">
        <v>34</v>
      </c>
      <c r="AG54" s="533" t="s">
        <v>35</v>
      </c>
      <c r="AH54" s="13" t="s">
        <v>34</v>
      </c>
      <c r="AI54" s="533" t="s">
        <v>35</v>
      </c>
      <c r="AJ54" s="160" t="s">
        <v>34</v>
      </c>
      <c r="AK54" s="161" t="s">
        <v>35</v>
      </c>
      <c r="AL54" s="1314"/>
      <c r="AM54" s="1314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366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366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366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366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366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366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547"/>
      <c r="C77" s="547"/>
      <c r="D77" s="638"/>
      <c r="E77" s="638"/>
      <c r="F77" s="638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365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627"/>
      <c r="C84" s="627"/>
      <c r="D84" s="627"/>
    </row>
    <row r="85" spans="1:9" ht="31.5" x14ac:dyDescent="0.25">
      <c r="A85" s="544" t="s">
        <v>104</v>
      </c>
      <c r="B85" s="543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125</v>
      </c>
      <c r="C86" s="209">
        <v>18</v>
      </c>
      <c r="D86" s="210">
        <v>54</v>
      </c>
    </row>
    <row r="87" spans="1:9" x14ac:dyDescent="0.25">
      <c r="A87" s="196" t="s">
        <v>109</v>
      </c>
      <c r="B87" s="211"/>
      <c r="C87" s="212"/>
      <c r="D87" s="213"/>
    </row>
    <row r="88" spans="1:9" x14ac:dyDescent="0.25">
      <c r="A88" s="196" t="s">
        <v>110</v>
      </c>
      <c r="B88" s="211"/>
      <c r="C88" s="212"/>
      <c r="D88" s="213"/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630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316"/>
      <c r="B95" s="1365"/>
      <c r="C95" s="1365"/>
      <c r="D95" s="1365"/>
      <c r="E95" s="384" t="s">
        <v>121</v>
      </c>
      <c r="F95" s="545" t="s">
        <v>122</v>
      </c>
    </row>
    <row r="96" spans="1:9" x14ac:dyDescent="0.25">
      <c r="A96" s="222" t="s">
        <v>123</v>
      </c>
      <c r="B96" s="129">
        <v>26</v>
      </c>
      <c r="C96" s="129"/>
      <c r="D96" s="91">
        <v>26</v>
      </c>
      <c r="E96" s="22"/>
      <c r="F96" s="23"/>
    </row>
    <row r="97" spans="1:85" x14ac:dyDescent="0.25">
      <c r="A97" s="223" t="s">
        <v>124</v>
      </c>
      <c r="B97" s="129"/>
      <c r="C97" s="129"/>
      <c r="D97" s="129"/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/>
      <c r="C100" s="129"/>
      <c r="D100" s="129"/>
      <c r="E100" s="33"/>
      <c r="F100" s="34"/>
    </row>
    <row r="101" spans="1:85" x14ac:dyDescent="0.25">
      <c r="A101" s="546" t="s">
        <v>47</v>
      </c>
      <c r="B101" s="225">
        <f>SUM(B96:B100)</f>
        <v>26</v>
      </c>
      <c r="C101" s="225">
        <f>SUM(C96:C100)</f>
        <v>0</v>
      </c>
      <c r="D101" s="225">
        <f>SUM(D96:D100)</f>
        <v>26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639" t="s">
        <v>128</v>
      </c>
      <c r="B102" s="11"/>
      <c r="C102" s="11"/>
      <c r="D102" s="11"/>
      <c r="E102" s="640"/>
      <c r="F102" s="641"/>
      <c r="G102" s="640"/>
      <c r="H102" s="640"/>
      <c r="I102" s="640"/>
      <c r="J102" s="640"/>
      <c r="K102" s="640"/>
      <c r="L102" s="640"/>
      <c r="M102" s="640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362"/>
      <c r="C104" s="1363"/>
      <c r="D104" s="1364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361"/>
      <c r="B105" s="231" t="s">
        <v>33</v>
      </c>
      <c r="C105" s="232" t="s">
        <v>34</v>
      </c>
      <c r="D105" s="642" t="s">
        <v>35</v>
      </c>
      <c r="E105" s="549" t="s">
        <v>34</v>
      </c>
      <c r="F105" s="540" t="s">
        <v>35</v>
      </c>
      <c r="G105" s="549" t="s">
        <v>34</v>
      </c>
      <c r="H105" s="540" t="s">
        <v>35</v>
      </c>
      <c r="I105" s="549" t="s">
        <v>34</v>
      </c>
      <c r="J105" s="540" t="s">
        <v>35</v>
      </c>
      <c r="K105" s="549" t="s">
        <v>34</v>
      </c>
      <c r="L105" s="540" t="s">
        <v>35</v>
      </c>
      <c r="M105" s="549" t="s">
        <v>34</v>
      </c>
      <c r="N105" s="542" t="s">
        <v>35</v>
      </c>
      <c r="O105" s="1364"/>
      <c r="P105" s="1364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643" t="s">
        <v>131</v>
      </c>
      <c r="B108" s="644">
        <f>SUM(C108:D108)</f>
        <v>0</v>
      </c>
      <c r="C108" s="645">
        <f t="shared" si="49"/>
        <v>0</v>
      </c>
      <c r="D108" s="646">
        <f t="shared" si="49"/>
        <v>0</v>
      </c>
      <c r="E108" s="587"/>
      <c r="F108" s="647"/>
      <c r="G108" s="587"/>
      <c r="H108" s="247"/>
      <c r="I108" s="587"/>
      <c r="J108" s="647"/>
      <c r="K108" s="587"/>
      <c r="L108" s="647"/>
      <c r="M108" s="648"/>
      <c r="N108" s="249"/>
      <c r="O108" s="647"/>
      <c r="P108" s="647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359"/>
      <c r="B111" s="386" t="s">
        <v>136</v>
      </c>
      <c r="C111" s="386" t="s">
        <v>137</v>
      </c>
      <c r="D111" s="387" t="s">
        <v>138</v>
      </c>
      <c r="E111" s="1360"/>
    </row>
    <row r="112" spans="1:85" x14ac:dyDescent="0.25">
      <c r="A112" s="546" t="s">
        <v>47</v>
      </c>
      <c r="B112" s="388"/>
      <c r="C112" s="388"/>
      <c r="D112" s="389"/>
      <c r="E112" s="254"/>
    </row>
    <row r="113" spans="1:88" s="12" customFormat="1" ht="12" x14ac:dyDescent="0.2">
      <c r="A113" s="649" t="s">
        <v>139</v>
      </c>
      <c r="B113" s="11"/>
      <c r="C113" s="11"/>
      <c r="D113" s="9"/>
      <c r="E113" s="9"/>
      <c r="F113" s="9"/>
      <c r="G113" s="9"/>
      <c r="H113" s="650"/>
      <c r="I113" s="650"/>
      <c r="J113" s="650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353"/>
      <c r="B115" s="231" t="s">
        <v>33</v>
      </c>
      <c r="C115" s="537" t="s">
        <v>34</v>
      </c>
      <c r="D115" s="538" t="s">
        <v>35</v>
      </c>
      <c r="E115" s="549" t="s">
        <v>34</v>
      </c>
      <c r="F115" s="540" t="s">
        <v>35</v>
      </c>
      <c r="G115" s="549" t="s">
        <v>34</v>
      </c>
      <c r="H115" s="540" t="s">
        <v>35</v>
      </c>
      <c r="I115" s="549" t="s">
        <v>34</v>
      </c>
      <c r="J115" s="540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651">
        <f>SUM(C118:D118)</f>
        <v>0</v>
      </c>
      <c r="C118" s="652">
        <f t="shared" si="55"/>
        <v>0</v>
      </c>
      <c r="D118" s="653">
        <f t="shared" si="55"/>
        <v>0</v>
      </c>
      <c r="E118" s="654"/>
      <c r="F118" s="655"/>
      <c r="G118" s="654"/>
      <c r="H118" s="247"/>
      <c r="I118" s="654"/>
      <c r="J118" s="655"/>
    </row>
    <row r="119" spans="1:88" s="12" customFormat="1" ht="12" x14ac:dyDescent="0.2">
      <c r="A119" s="656" t="s">
        <v>146</v>
      </c>
      <c r="B119" s="272"/>
      <c r="C119" s="273"/>
      <c r="D119" s="273"/>
      <c r="E119" s="9"/>
      <c r="F119" s="657"/>
      <c r="G119" s="658"/>
      <c r="H119" s="658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345"/>
      <c r="B121" s="1353"/>
      <c r="C121" s="549" t="s">
        <v>34</v>
      </c>
      <c r="D121" s="548" t="s">
        <v>35</v>
      </c>
      <c r="E121" s="143" t="s">
        <v>150</v>
      </c>
      <c r="F121" s="540" t="s">
        <v>151</v>
      </c>
      <c r="G121" s="143" t="s">
        <v>152</v>
      </c>
      <c r="H121" s="86" t="s">
        <v>153</v>
      </c>
      <c r="I121" s="540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357"/>
      <c r="D125" s="1358"/>
      <c r="E125" s="1345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353"/>
      <c r="B126" s="1353"/>
      <c r="C126" s="13" t="s">
        <v>33</v>
      </c>
      <c r="D126" s="14" t="s">
        <v>34</v>
      </c>
      <c r="E126" s="534" t="s">
        <v>35</v>
      </c>
      <c r="F126" s="549" t="s">
        <v>34</v>
      </c>
      <c r="G126" s="534" t="s">
        <v>35</v>
      </c>
      <c r="H126" s="549" t="s">
        <v>34</v>
      </c>
      <c r="I126" s="534" t="s">
        <v>35</v>
      </c>
      <c r="J126" s="549" t="s">
        <v>34</v>
      </c>
      <c r="K126" s="534" t="s">
        <v>35</v>
      </c>
      <c r="L126" s="549" t="s">
        <v>34</v>
      </c>
      <c r="M126" s="534" t="s">
        <v>35</v>
      </c>
      <c r="N126" s="549" t="s">
        <v>34</v>
      </c>
      <c r="O126" s="534" t="s">
        <v>35</v>
      </c>
      <c r="P126" s="549" t="s">
        <v>34</v>
      </c>
      <c r="Q126" s="534" t="s">
        <v>35</v>
      </c>
      <c r="R126" s="549" t="s">
        <v>34</v>
      </c>
      <c r="S126" s="534" t="s">
        <v>35</v>
      </c>
      <c r="T126" s="549" t="s">
        <v>34</v>
      </c>
      <c r="U126" s="534" t="s">
        <v>35</v>
      </c>
      <c r="V126" s="549" t="s">
        <v>34</v>
      </c>
      <c r="W126" s="534" t="s">
        <v>35</v>
      </c>
      <c r="X126" s="549" t="s">
        <v>34</v>
      </c>
      <c r="Y126" s="534" t="s">
        <v>35</v>
      </c>
      <c r="Z126" s="549" t="s">
        <v>34</v>
      </c>
      <c r="AA126" s="534" t="s">
        <v>35</v>
      </c>
      <c r="AB126" s="549" t="s">
        <v>34</v>
      </c>
      <c r="AC126" s="534" t="s">
        <v>35</v>
      </c>
      <c r="AD126" s="549" t="s">
        <v>34</v>
      </c>
      <c r="AE126" s="534" t="s">
        <v>35</v>
      </c>
      <c r="AF126" s="549" t="s">
        <v>34</v>
      </c>
      <c r="AG126" s="534" t="s">
        <v>35</v>
      </c>
      <c r="AH126" s="549" t="s">
        <v>34</v>
      </c>
      <c r="AI126" s="534" t="s">
        <v>35</v>
      </c>
      <c r="AJ126" s="549" t="s">
        <v>34</v>
      </c>
      <c r="AK126" s="534" t="s">
        <v>35</v>
      </c>
      <c r="AL126" s="549" t="s">
        <v>34</v>
      </c>
      <c r="AM126" s="17" t="s">
        <v>35</v>
      </c>
      <c r="AN126" s="1345"/>
      <c r="AO126" s="1345"/>
      <c r="AP126" s="1345"/>
      <c r="AQ126" s="1347"/>
      <c r="AR126" s="1345"/>
    </row>
    <row r="127" spans="1:88" x14ac:dyDescent="0.25">
      <c r="A127" s="1170" t="s">
        <v>158</v>
      </c>
      <c r="B127" s="283" t="s">
        <v>159</v>
      </c>
      <c r="C127" s="284">
        <f>SUM(D127+E127)</f>
        <v>47</v>
      </c>
      <c r="D127" s="285">
        <f t="shared" ref="D127:E130" si="56">SUM(F127+H127+J127+L127+N127+P127+R127+T127+V127+X127+Z127+AB127+AD127+AF127+AH127+AJ127+AL127)</f>
        <v>21</v>
      </c>
      <c r="E127" s="286">
        <f t="shared" si="56"/>
        <v>26</v>
      </c>
      <c r="F127" s="22">
        <v>0</v>
      </c>
      <c r="G127" s="24">
        <v>0</v>
      </c>
      <c r="H127" s="22">
        <v>0</v>
      </c>
      <c r="I127" s="24">
        <v>1</v>
      </c>
      <c r="J127" s="22">
        <v>1</v>
      </c>
      <c r="K127" s="24">
        <v>0</v>
      </c>
      <c r="L127" s="22">
        <v>0</v>
      </c>
      <c r="M127" s="24">
        <v>2</v>
      </c>
      <c r="N127" s="22">
        <v>1</v>
      </c>
      <c r="O127" s="24">
        <v>4</v>
      </c>
      <c r="P127" s="22">
        <v>0</v>
      </c>
      <c r="Q127" s="24">
        <v>3</v>
      </c>
      <c r="R127" s="22">
        <v>0</v>
      </c>
      <c r="S127" s="24">
        <v>2</v>
      </c>
      <c r="T127" s="22">
        <v>2</v>
      </c>
      <c r="U127" s="24">
        <v>0</v>
      </c>
      <c r="V127" s="22">
        <v>0</v>
      </c>
      <c r="W127" s="24">
        <v>2</v>
      </c>
      <c r="X127" s="22">
        <v>4</v>
      </c>
      <c r="Y127" s="24">
        <v>3</v>
      </c>
      <c r="Z127" s="22">
        <v>1</v>
      </c>
      <c r="AA127" s="24">
        <v>2</v>
      </c>
      <c r="AB127" s="22">
        <v>2</v>
      </c>
      <c r="AC127" s="24">
        <v>2</v>
      </c>
      <c r="AD127" s="22">
        <v>5</v>
      </c>
      <c r="AE127" s="24">
        <v>2</v>
      </c>
      <c r="AF127" s="22">
        <v>4</v>
      </c>
      <c r="AG127" s="24">
        <v>1</v>
      </c>
      <c r="AH127" s="22">
        <v>1</v>
      </c>
      <c r="AI127" s="24">
        <v>0</v>
      </c>
      <c r="AJ127" s="22">
        <v>0</v>
      </c>
      <c r="AK127" s="24">
        <v>0</v>
      </c>
      <c r="AL127" s="22">
        <v>0</v>
      </c>
      <c r="AM127" s="26">
        <v>2</v>
      </c>
      <c r="AN127" s="23">
        <v>46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14</v>
      </c>
      <c r="D128" s="289">
        <f t="shared" si="56"/>
        <v>5</v>
      </c>
      <c r="E128" s="290">
        <f t="shared" si="56"/>
        <v>9</v>
      </c>
      <c r="F128" s="33">
        <v>0</v>
      </c>
      <c r="G128" s="35">
        <v>0</v>
      </c>
      <c r="H128" s="33">
        <v>0</v>
      </c>
      <c r="I128" s="35">
        <v>0</v>
      </c>
      <c r="J128" s="33">
        <v>3</v>
      </c>
      <c r="K128" s="35">
        <v>1</v>
      </c>
      <c r="L128" s="33">
        <v>2</v>
      </c>
      <c r="M128" s="35">
        <v>8</v>
      </c>
      <c r="N128" s="33">
        <v>0</v>
      </c>
      <c r="O128" s="35">
        <v>0</v>
      </c>
      <c r="P128" s="33">
        <v>0</v>
      </c>
      <c r="Q128" s="35">
        <v>0</v>
      </c>
      <c r="R128" s="33">
        <v>0</v>
      </c>
      <c r="S128" s="35">
        <v>0</v>
      </c>
      <c r="T128" s="33">
        <v>0</v>
      </c>
      <c r="U128" s="35">
        <v>0</v>
      </c>
      <c r="V128" s="33">
        <v>0</v>
      </c>
      <c r="W128" s="35">
        <v>0</v>
      </c>
      <c r="X128" s="33">
        <v>0</v>
      </c>
      <c r="Y128" s="35">
        <v>0</v>
      </c>
      <c r="Z128" s="33">
        <v>0</v>
      </c>
      <c r="AA128" s="35">
        <v>0</v>
      </c>
      <c r="AB128" s="33">
        <v>0</v>
      </c>
      <c r="AC128" s="35">
        <v>0</v>
      </c>
      <c r="AD128" s="33">
        <v>0</v>
      </c>
      <c r="AE128" s="35">
        <v>0</v>
      </c>
      <c r="AF128" s="33">
        <v>0</v>
      </c>
      <c r="AG128" s="35">
        <v>0</v>
      </c>
      <c r="AH128" s="33">
        <v>0</v>
      </c>
      <c r="AI128" s="35">
        <v>0</v>
      </c>
      <c r="AJ128" s="33">
        <v>0</v>
      </c>
      <c r="AK128" s="35">
        <v>0</v>
      </c>
      <c r="AL128" s="33">
        <v>0</v>
      </c>
      <c r="AM128" s="37">
        <v>0</v>
      </c>
      <c r="AN128" s="34">
        <v>14</v>
      </c>
      <c r="AO128" s="34">
        <v>0</v>
      </c>
      <c r="AP128" s="34">
        <v>0</v>
      </c>
      <c r="AQ128" s="129">
        <v>0</v>
      </c>
      <c r="AR128" s="34">
        <v>0</v>
      </c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6</v>
      </c>
      <c r="D129" s="289">
        <f t="shared" si="56"/>
        <v>2</v>
      </c>
      <c r="E129" s="290">
        <f t="shared" si="56"/>
        <v>4</v>
      </c>
      <c r="F129" s="77">
        <v>0</v>
      </c>
      <c r="G129" s="78">
        <v>0</v>
      </c>
      <c r="H129" s="77">
        <v>0</v>
      </c>
      <c r="I129" s="78">
        <v>0</v>
      </c>
      <c r="J129" s="77">
        <v>0</v>
      </c>
      <c r="K129" s="78">
        <v>1</v>
      </c>
      <c r="L129" s="77">
        <v>2</v>
      </c>
      <c r="M129" s="78">
        <v>3</v>
      </c>
      <c r="N129" s="77">
        <v>0</v>
      </c>
      <c r="O129" s="78">
        <v>0</v>
      </c>
      <c r="P129" s="77">
        <v>0</v>
      </c>
      <c r="Q129" s="78">
        <v>0</v>
      </c>
      <c r="R129" s="77">
        <v>0</v>
      </c>
      <c r="S129" s="78">
        <v>0</v>
      </c>
      <c r="T129" s="77">
        <v>0</v>
      </c>
      <c r="U129" s="78">
        <v>0</v>
      </c>
      <c r="V129" s="77">
        <v>0</v>
      </c>
      <c r="W129" s="78">
        <v>0</v>
      </c>
      <c r="X129" s="77">
        <v>0</v>
      </c>
      <c r="Y129" s="78">
        <v>0</v>
      </c>
      <c r="Z129" s="77">
        <v>0</v>
      </c>
      <c r="AA129" s="78">
        <v>0</v>
      </c>
      <c r="AB129" s="77">
        <v>0</v>
      </c>
      <c r="AC129" s="78">
        <v>0</v>
      </c>
      <c r="AD129" s="77">
        <v>0</v>
      </c>
      <c r="AE129" s="78">
        <v>0</v>
      </c>
      <c r="AF129" s="77">
        <v>0</v>
      </c>
      <c r="AG129" s="78">
        <v>0</v>
      </c>
      <c r="AH129" s="77">
        <v>0</v>
      </c>
      <c r="AI129" s="78">
        <v>0</v>
      </c>
      <c r="AJ129" s="77">
        <v>0</v>
      </c>
      <c r="AK129" s="78">
        <v>0</v>
      </c>
      <c r="AL129" s="77">
        <v>0</v>
      </c>
      <c r="AM129" s="82">
        <v>0</v>
      </c>
      <c r="AN129" s="79">
        <v>6</v>
      </c>
      <c r="AO129" s="79">
        <v>0</v>
      </c>
      <c r="AP129" s="79">
        <v>0</v>
      </c>
      <c r="AQ129" s="97">
        <v>0</v>
      </c>
      <c r="AR129" s="79">
        <v>0</v>
      </c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352"/>
      <c r="B130" s="47" t="s">
        <v>47</v>
      </c>
      <c r="C130" s="377">
        <f>SUM(D130+E130)</f>
        <v>67</v>
      </c>
      <c r="D130" s="49">
        <f t="shared" si="56"/>
        <v>28</v>
      </c>
      <c r="E130" s="50">
        <f t="shared" si="56"/>
        <v>39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0</v>
      </c>
      <c r="I130" s="52">
        <f t="shared" si="68"/>
        <v>1</v>
      </c>
      <c r="J130" s="378">
        <f t="shared" si="68"/>
        <v>4</v>
      </c>
      <c r="K130" s="53">
        <f t="shared" si="68"/>
        <v>2</v>
      </c>
      <c r="L130" s="378">
        <f t="shared" si="68"/>
        <v>4</v>
      </c>
      <c r="M130" s="53">
        <f t="shared" si="68"/>
        <v>13</v>
      </c>
      <c r="N130" s="378">
        <f t="shared" si="68"/>
        <v>1</v>
      </c>
      <c r="O130" s="53">
        <f t="shared" si="68"/>
        <v>4</v>
      </c>
      <c r="P130" s="378">
        <f t="shared" si="68"/>
        <v>0</v>
      </c>
      <c r="Q130" s="53">
        <f t="shared" si="68"/>
        <v>3</v>
      </c>
      <c r="R130" s="378">
        <f t="shared" si="68"/>
        <v>0</v>
      </c>
      <c r="S130" s="53">
        <f t="shared" si="68"/>
        <v>2</v>
      </c>
      <c r="T130" s="378">
        <f t="shared" si="68"/>
        <v>2</v>
      </c>
      <c r="U130" s="53">
        <f t="shared" si="68"/>
        <v>0</v>
      </c>
      <c r="V130" s="378">
        <f t="shared" si="68"/>
        <v>0</v>
      </c>
      <c r="W130" s="53">
        <f t="shared" si="68"/>
        <v>2</v>
      </c>
      <c r="X130" s="378">
        <f t="shared" si="68"/>
        <v>4</v>
      </c>
      <c r="Y130" s="53">
        <f t="shared" si="68"/>
        <v>3</v>
      </c>
      <c r="Z130" s="378">
        <f t="shared" si="68"/>
        <v>1</v>
      </c>
      <c r="AA130" s="53">
        <f t="shared" si="68"/>
        <v>2</v>
      </c>
      <c r="AB130" s="378">
        <f t="shared" si="68"/>
        <v>2</v>
      </c>
      <c r="AC130" s="53">
        <f t="shared" si="68"/>
        <v>2</v>
      </c>
      <c r="AD130" s="378">
        <f t="shared" si="68"/>
        <v>5</v>
      </c>
      <c r="AE130" s="53">
        <f t="shared" si="68"/>
        <v>2</v>
      </c>
      <c r="AF130" s="378">
        <f t="shared" si="68"/>
        <v>4</v>
      </c>
      <c r="AG130" s="53">
        <f t="shared" si="68"/>
        <v>1</v>
      </c>
      <c r="AH130" s="378">
        <f t="shared" si="68"/>
        <v>1</v>
      </c>
      <c r="AI130" s="53">
        <f t="shared" si="68"/>
        <v>0</v>
      </c>
      <c r="AJ130" s="378">
        <f t="shared" si="68"/>
        <v>0</v>
      </c>
      <c r="AK130" s="53">
        <f t="shared" si="68"/>
        <v>0</v>
      </c>
      <c r="AL130" s="54">
        <f t="shared" si="68"/>
        <v>0</v>
      </c>
      <c r="AM130" s="55">
        <f t="shared" si="68"/>
        <v>2</v>
      </c>
      <c r="AN130" s="52">
        <f t="shared" si="68"/>
        <v>66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660" t="s">
        <v>162</v>
      </c>
      <c r="B131" s="660"/>
      <c r="C131" s="660"/>
      <c r="D131" s="660"/>
      <c r="E131" s="660"/>
      <c r="F131" s="660"/>
      <c r="G131" s="660"/>
      <c r="H131" s="661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355"/>
      <c r="I133" s="1183"/>
    </row>
    <row r="134" spans="1:88" ht="31.5" x14ac:dyDescent="0.25">
      <c r="A134" s="1353"/>
      <c r="B134" s="1356"/>
      <c r="C134" s="549" t="s">
        <v>168</v>
      </c>
      <c r="D134" s="143" t="s">
        <v>169</v>
      </c>
      <c r="E134" s="86" t="s">
        <v>170</v>
      </c>
      <c r="F134" s="548" t="s">
        <v>171</v>
      </c>
      <c r="G134" s="1354"/>
      <c r="H134" s="540" t="s">
        <v>172</v>
      </c>
      <c r="I134" s="538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>
        <v>0</v>
      </c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>
        <v>0</v>
      </c>
      <c r="I136" s="129"/>
    </row>
    <row r="137" spans="1:88" x14ac:dyDescent="0.25">
      <c r="A137" s="298" t="s">
        <v>16</v>
      </c>
      <c r="B137" s="294">
        <f>SUM(C137:F137)+H137</f>
        <v>0</v>
      </c>
      <c r="C137" s="33"/>
      <c r="D137" s="295"/>
      <c r="E137" s="296"/>
      <c r="F137" s="35"/>
      <c r="G137" s="36"/>
      <c r="H137" s="297">
        <v>0</v>
      </c>
      <c r="I137" s="129"/>
    </row>
    <row r="138" spans="1:88" x14ac:dyDescent="0.25">
      <c r="A138" s="298" t="s">
        <v>17</v>
      </c>
      <c r="B138" s="294">
        <f t="shared" si="69"/>
        <v>25</v>
      </c>
      <c r="C138" s="33"/>
      <c r="D138" s="295"/>
      <c r="E138" s="296"/>
      <c r="F138" s="35"/>
      <c r="G138" s="36"/>
      <c r="H138" s="297">
        <v>25</v>
      </c>
      <c r="I138" s="129"/>
    </row>
    <row r="139" spans="1:88" x14ac:dyDescent="0.25">
      <c r="A139" s="293" t="s">
        <v>18</v>
      </c>
      <c r="B139" s="294">
        <f>SUM(C139:F139)+H139</f>
        <v>1</v>
      </c>
      <c r="C139" s="33"/>
      <c r="D139" s="295"/>
      <c r="E139" s="296"/>
      <c r="F139" s="35"/>
      <c r="G139" s="36"/>
      <c r="H139" s="297">
        <v>1</v>
      </c>
      <c r="I139" s="129"/>
    </row>
    <row r="140" spans="1:88" x14ac:dyDescent="0.25">
      <c r="A140" s="293" t="s">
        <v>174</v>
      </c>
      <c r="B140" s="294">
        <f t="shared" si="69"/>
        <v>14</v>
      </c>
      <c r="C140" s="33"/>
      <c r="D140" s="295"/>
      <c r="E140" s="296"/>
      <c r="F140" s="35"/>
      <c r="G140" s="36"/>
      <c r="H140" s="297">
        <v>14</v>
      </c>
      <c r="I140" s="129"/>
    </row>
    <row r="141" spans="1:88" x14ac:dyDescent="0.25">
      <c r="A141" s="299" t="s">
        <v>175</v>
      </c>
      <c r="B141" s="300">
        <f>SUM(C141:F141)+H141</f>
        <v>1</v>
      </c>
      <c r="C141" s="41"/>
      <c r="D141" s="301"/>
      <c r="E141" s="302"/>
      <c r="F141" s="43"/>
      <c r="G141" s="44"/>
      <c r="H141" s="303">
        <v>1</v>
      </c>
      <c r="I141" s="304"/>
    </row>
    <row r="142" spans="1:88" x14ac:dyDescent="0.25">
      <c r="A142" s="662" t="s">
        <v>176</v>
      </c>
      <c r="B142" s="306">
        <f>SUM(C142:F142)+H142</f>
        <v>0</v>
      </c>
      <c r="C142" s="77"/>
      <c r="D142" s="202"/>
      <c r="E142" s="307"/>
      <c r="F142" s="78"/>
      <c r="G142" s="81"/>
      <c r="H142" s="308">
        <v>0</v>
      </c>
      <c r="I142" s="97"/>
    </row>
    <row r="143" spans="1:88" x14ac:dyDescent="0.25">
      <c r="A143" s="309" t="s">
        <v>177</v>
      </c>
    </row>
    <row r="144" spans="1:88" s="12" customFormat="1" ht="12" x14ac:dyDescent="0.2">
      <c r="A144" s="663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348" t="s">
        <v>184</v>
      </c>
      <c r="B148" s="1348"/>
      <c r="C148" s="1348"/>
      <c r="D148" s="1348"/>
      <c r="E148" s="1348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350"/>
      <c r="D150" s="1351"/>
      <c r="E150" s="1344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349"/>
      <c r="B151" s="1349"/>
      <c r="C151" s="317" t="s">
        <v>33</v>
      </c>
      <c r="D151" s="318" t="s">
        <v>34</v>
      </c>
      <c r="E151" s="532" t="s">
        <v>35</v>
      </c>
      <c r="F151" s="390" t="s">
        <v>34</v>
      </c>
      <c r="G151" s="539" t="s">
        <v>35</v>
      </c>
      <c r="H151" s="390" t="s">
        <v>34</v>
      </c>
      <c r="I151" s="539" t="s">
        <v>35</v>
      </c>
      <c r="J151" s="390" t="s">
        <v>34</v>
      </c>
      <c r="K151" s="539" t="s">
        <v>35</v>
      </c>
      <c r="L151" s="390" t="s">
        <v>34</v>
      </c>
      <c r="M151" s="322" t="s">
        <v>35</v>
      </c>
      <c r="N151" s="1342"/>
      <c r="O151" s="1342"/>
      <c r="P151" s="1342"/>
      <c r="Q151" s="1343"/>
      <c r="R151" s="1344"/>
      <c r="S151" s="1345"/>
      <c r="T151" s="1342"/>
      <c r="U151" s="1342"/>
      <c r="V151" s="1342"/>
      <c r="W151" s="1342"/>
      <c r="X151" s="1342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664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664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665"/>
      <c r="C161" s="665"/>
      <c r="D161" s="665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342"/>
      <c r="B163" s="1342"/>
      <c r="C163" s="1346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1873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A6" sqref="A6:W6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",[6]NOMBRE!B2," - ","( ",[6]NOMBRE!C2,[6]NOMBRE!D2,[6]NOMBRE!E2,[6]NOMBRE!F2,[6]NOMBRE!G2," )")</f>
        <v>COMUNA: LINARES - ( 07401 )</v>
      </c>
    </row>
    <row r="3" spans="1:122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22" x14ac:dyDescent="0.25">
      <c r="A4" s="1" t="str">
        <f>CONCATENATE("MES: ",[6]NOMBRE!B6," - ","( ",[6]NOMBRE!C6,[6]NOMBRE!D6," )")</f>
        <v>MES: MAYO - ( 05 )</v>
      </c>
    </row>
    <row r="5" spans="1:122" x14ac:dyDescent="0.25">
      <c r="A5" s="1" t="str">
        <f>CONCATENATE("AÑO: ",[6]NOMBRE!B7)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357"/>
      <c r="D10" s="1358"/>
      <c r="E10" s="1345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353"/>
      <c r="B11" s="1353"/>
      <c r="C11" s="13" t="s">
        <v>33</v>
      </c>
      <c r="D11" s="14" t="s">
        <v>34</v>
      </c>
      <c r="E11" s="603" t="s">
        <v>35</v>
      </c>
      <c r="F11" s="616" t="s">
        <v>34</v>
      </c>
      <c r="G11" s="603" t="s">
        <v>35</v>
      </c>
      <c r="H11" s="616" t="s">
        <v>34</v>
      </c>
      <c r="I11" s="603" t="s">
        <v>35</v>
      </c>
      <c r="J11" s="616" t="s">
        <v>34</v>
      </c>
      <c r="K11" s="603" t="s">
        <v>35</v>
      </c>
      <c r="L11" s="616" t="s">
        <v>34</v>
      </c>
      <c r="M11" s="603" t="s">
        <v>35</v>
      </c>
      <c r="N11" s="616" t="s">
        <v>34</v>
      </c>
      <c r="O11" s="603" t="s">
        <v>35</v>
      </c>
      <c r="P11" s="616" t="s">
        <v>34</v>
      </c>
      <c r="Q11" s="603" t="s">
        <v>35</v>
      </c>
      <c r="R11" s="616" t="s">
        <v>34</v>
      </c>
      <c r="S11" s="603" t="s">
        <v>35</v>
      </c>
      <c r="T11" s="616" t="s">
        <v>34</v>
      </c>
      <c r="U11" s="603" t="s">
        <v>35</v>
      </c>
      <c r="V11" s="616" t="s">
        <v>34</v>
      </c>
      <c r="W11" s="603" t="s">
        <v>35</v>
      </c>
      <c r="X11" s="616" t="s">
        <v>34</v>
      </c>
      <c r="Y11" s="603" t="s">
        <v>35</v>
      </c>
      <c r="Z11" s="616" t="s">
        <v>34</v>
      </c>
      <c r="AA11" s="603" t="s">
        <v>35</v>
      </c>
      <c r="AB11" s="616" t="s">
        <v>34</v>
      </c>
      <c r="AC11" s="603" t="s">
        <v>35</v>
      </c>
      <c r="AD11" s="616" t="s">
        <v>34</v>
      </c>
      <c r="AE11" s="603" t="s">
        <v>35</v>
      </c>
      <c r="AF11" s="616" t="s">
        <v>34</v>
      </c>
      <c r="AG11" s="603" t="s">
        <v>35</v>
      </c>
      <c r="AH11" s="616" t="s">
        <v>34</v>
      </c>
      <c r="AI11" s="603" t="s">
        <v>35</v>
      </c>
      <c r="AJ11" s="616" t="s">
        <v>34</v>
      </c>
      <c r="AK11" s="603" t="s">
        <v>35</v>
      </c>
      <c r="AL11" s="616" t="s">
        <v>34</v>
      </c>
      <c r="AM11" s="17" t="s">
        <v>35</v>
      </c>
      <c r="AN11" s="1345"/>
      <c r="AO11" s="1345"/>
      <c r="AP11" s="1345"/>
      <c r="AQ11" s="1345"/>
      <c r="AR11" s="1345"/>
      <c r="AS11" s="1345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2">
        <v>0</v>
      </c>
      <c r="AU12" s="24">
        <v>0</v>
      </c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71</v>
      </c>
      <c r="D13" s="31">
        <f t="shared" ref="D13:E26" si="1">SUM(F13+H13+J13+L13+N13+P13+R13+T13+V13+X13+Z13+AB13+AD13+AF13+AH13+AJ13+AL13)</f>
        <v>10</v>
      </c>
      <c r="E13" s="32">
        <f t="shared" si="1"/>
        <v>61</v>
      </c>
      <c r="F13" s="33">
        <v>0</v>
      </c>
      <c r="G13" s="34">
        <v>0</v>
      </c>
      <c r="H13" s="33">
        <v>0</v>
      </c>
      <c r="I13" s="34">
        <v>2</v>
      </c>
      <c r="J13" s="33">
        <v>3</v>
      </c>
      <c r="K13" s="35">
        <v>16</v>
      </c>
      <c r="L13" s="33">
        <v>4</v>
      </c>
      <c r="M13" s="35">
        <v>35</v>
      </c>
      <c r="N13" s="33">
        <v>0</v>
      </c>
      <c r="O13" s="35">
        <v>0</v>
      </c>
      <c r="P13" s="33">
        <v>0</v>
      </c>
      <c r="Q13" s="35">
        <v>3</v>
      </c>
      <c r="R13" s="33">
        <v>0</v>
      </c>
      <c r="S13" s="35">
        <v>0</v>
      </c>
      <c r="T13" s="33">
        <v>0</v>
      </c>
      <c r="U13" s="35">
        <v>0</v>
      </c>
      <c r="V13" s="33">
        <v>0</v>
      </c>
      <c r="W13" s="35">
        <v>0</v>
      </c>
      <c r="X13" s="33">
        <v>0</v>
      </c>
      <c r="Y13" s="35">
        <v>3</v>
      </c>
      <c r="Z13" s="33">
        <v>0</v>
      </c>
      <c r="AA13" s="35">
        <v>0</v>
      </c>
      <c r="AB13" s="33">
        <v>0</v>
      </c>
      <c r="AC13" s="35">
        <v>0</v>
      </c>
      <c r="AD13" s="33">
        <v>0</v>
      </c>
      <c r="AE13" s="35">
        <v>1</v>
      </c>
      <c r="AF13" s="33">
        <v>2</v>
      </c>
      <c r="AG13" s="35">
        <v>0</v>
      </c>
      <c r="AH13" s="33">
        <v>0</v>
      </c>
      <c r="AI13" s="35">
        <v>0</v>
      </c>
      <c r="AJ13" s="33">
        <v>1</v>
      </c>
      <c r="AK13" s="35">
        <v>0</v>
      </c>
      <c r="AL13" s="36">
        <v>0</v>
      </c>
      <c r="AM13" s="37">
        <v>1</v>
      </c>
      <c r="AN13" s="34">
        <v>71</v>
      </c>
      <c r="AO13" s="34">
        <v>0</v>
      </c>
      <c r="AP13" s="34">
        <v>12</v>
      </c>
      <c r="AQ13" s="34">
        <v>1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197</v>
      </c>
      <c r="D14" s="31">
        <f t="shared" si="1"/>
        <v>94</v>
      </c>
      <c r="E14" s="32">
        <f t="shared" si="1"/>
        <v>103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0</v>
      </c>
      <c r="M14" s="35">
        <v>2</v>
      </c>
      <c r="N14" s="33">
        <v>9</v>
      </c>
      <c r="O14" s="35">
        <v>1</v>
      </c>
      <c r="P14" s="33">
        <v>3</v>
      </c>
      <c r="Q14" s="35">
        <v>2</v>
      </c>
      <c r="R14" s="33">
        <v>8</v>
      </c>
      <c r="S14" s="35">
        <v>3</v>
      </c>
      <c r="T14" s="33">
        <v>20</v>
      </c>
      <c r="U14" s="35">
        <v>6</v>
      </c>
      <c r="V14" s="33">
        <v>8</v>
      </c>
      <c r="W14" s="35">
        <v>3</v>
      </c>
      <c r="X14" s="33">
        <v>7</v>
      </c>
      <c r="Y14" s="35">
        <v>7</v>
      </c>
      <c r="Z14" s="33">
        <v>6</v>
      </c>
      <c r="AA14" s="35">
        <v>17</v>
      </c>
      <c r="AB14" s="33">
        <v>8</v>
      </c>
      <c r="AC14" s="35">
        <v>16</v>
      </c>
      <c r="AD14" s="33">
        <v>9</v>
      </c>
      <c r="AE14" s="35">
        <v>27</v>
      </c>
      <c r="AF14" s="33">
        <v>12</v>
      </c>
      <c r="AG14" s="35">
        <v>9</v>
      </c>
      <c r="AH14" s="33">
        <v>3</v>
      </c>
      <c r="AI14" s="35">
        <v>8</v>
      </c>
      <c r="AJ14" s="33">
        <v>1</v>
      </c>
      <c r="AK14" s="35">
        <v>0</v>
      </c>
      <c r="AL14" s="36">
        <v>0</v>
      </c>
      <c r="AM14" s="37">
        <v>2</v>
      </c>
      <c r="AN14" s="34">
        <v>197</v>
      </c>
      <c r="AO14" s="34">
        <v>0</v>
      </c>
      <c r="AP14" s="34">
        <v>0</v>
      </c>
      <c r="AQ14" s="34">
        <v>0</v>
      </c>
      <c r="AR14" s="34">
        <v>2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/>
      <c r="AQ15" s="34"/>
      <c r="AR15" s="34"/>
      <c r="AS15" s="34">
        <v>0</v>
      </c>
      <c r="AT15" s="33">
        <v>0</v>
      </c>
      <c r="AU15" s="35"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97</v>
      </c>
      <c r="D16" s="31">
        <f t="shared" si="1"/>
        <v>36</v>
      </c>
      <c r="E16" s="32">
        <f t="shared" si="1"/>
        <v>61</v>
      </c>
      <c r="F16" s="33">
        <v>0</v>
      </c>
      <c r="G16" s="34">
        <v>0</v>
      </c>
      <c r="H16" s="33">
        <v>0</v>
      </c>
      <c r="I16" s="34">
        <v>2</v>
      </c>
      <c r="J16" s="33">
        <v>0</v>
      </c>
      <c r="K16" s="35">
        <v>7</v>
      </c>
      <c r="L16" s="33">
        <v>3</v>
      </c>
      <c r="M16" s="35">
        <v>21</v>
      </c>
      <c r="N16" s="33">
        <v>4</v>
      </c>
      <c r="O16" s="35">
        <v>1</v>
      </c>
      <c r="P16" s="33">
        <v>6</v>
      </c>
      <c r="Q16" s="35">
        <v>1</v>
      </c>
      <c r="R16" s="33">
        <v>3</v>
      </c>
      <c r="S16" s="35">
        <v>6</v>
      </c>
      <c r="T16" s="33">
        <v>1</v>
      </c>
      <c r="U16" s="35">
        <v>1</v>
      </c>
      <c r="V16" s="33">
        <v>4</v>
      </c>
      <c r="W16" s="35">
        <v>2</v>
      </c>
      <c r="X16" s="33">
        <v>5</v>
      </c>
      <c r="Y16" s="35">
        <v>3</v>
      </c>
      <c r="Z16" s="33">
        <v>2</v>
      </c>
      <c r="AA16" s="35">
        <v>7</v>
      </c>
      <c r="AB16" s="33">
        <v>2</v>
      </c>
      <c r="AC16" s="35">
        <v>1</v>
      </c>
      <c r="AD16" s="33">
        <v>2</v>
      </c>
      <c r="AE16" s="35">
        <v>6</v>
      </c>
      <c r="AF16" s="33">
        <v>1</v>
      </c>
      <c r="AG16" s="35">
        <v>1</v>
      </c>
      <c r="AH16" s="33">
        <v>2</v>
      </c>
      <c r="AI16" s="35">
        <v>1</v>
      </c>
      <c r="AJ16" s="33">
        <v>1</v>
      </c>
      <c r="AK16" s="35">
        <v>0</v>
      </c>
      <c r="AL16" s="36">
        <v>0</v>
      </c>
      <c r="AM16" s="37">
        <v>1</v>
      </c>
      <c r="AN16" s="34">
        <v>97</v>
      </c>
      <c r="AO16" s="34">
        <v>0</v>
      </c>
      <c r="AP16" s="34">
        <v>5</v>
      </c>
      <c r="AQ16" s="34">
        <v>1</v>
      </c>
      <c r="AR16" s="34">
        <v>0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/>
      <c r="AQ17" s="34"/>
      <c r="AR17" s="34"/>
      <c r="AS17" s="34">
        <v>0</v>
      </c>
      <c r="AT17" s="33">
        <v>0</v>
      </c>
      <c r="AU17" s="35"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40</v>
      </c>
      <c r="D18" s="39">
        <f t="shared" si="1"/>
        <v>18</v>
      </c>
      <c r="E18" s="40">
        <f t="shared" si="1"/>
        <v>22</v>
      </c>
      <c r="F18" s="41">
        <v>0</v>
      </c>
      <c r="G18" s="42">
        <v>0</v>
      </c>
      <c r="H18" s="41">
        <v>0</v>
      </c>
      <c r="I18" s="42">
        <v>0</v>
      </c>
      <c r="J18" s="41">
        <v>5</v>
      </c>
      <c r="K18" s="43">
        <v>1</v>
      </c>
      <c r="L18" s="41">
        <v>0</v>
      </c>
      <c r="M18" s="43">
        <v>3</v>
      </c>
      <c r="N18" s="41">
        <v>5</v>
      </c>
      <c r="O18" s="43">
        <v>4</v>
      </c>
      <c r="P18" s="41">
        <v>3</v>
      </c>
      <c r="Q18" s="43">
        <v>0</v>
      </c>
      <c r="R18" s="41">
        <v>2</v>
      </c>
      <c r="S18" s="43">
        <v>1</v>
      </c>
      <c r="T18" s="41">
        <v>0</v>
      </c>
      <c r="U18" s="43">
        <v>1</v>
      </c>
      <c r="V18" s="41">
        <v>2</v>
      </c>
      <c r="W18" s="43">
        <v>2</v>
      </c>
      <c r="X18" s="41">
        <v>0</v>
      </c>
      <c r="Y18" s="43">
        <v>0</v>
      </c>
      <c r="Z18" s="41">
        <v>0</v>
      </c>
      <c r="AA18" s="43">
        <v>5</v>
      </c>
      <c r="AB18" s="41">
        <v>0</v>
      </c>
      <c r="AC18" s="43">
        <v>2</v>
      </c>
      <c r="AD18" s="41">
        <v>0</v>
      </c>
      <c r="AE18" s="43">
        <v>1</v>
      </c>
      <c r="AF18" s="41">
        <v>1</v>
      </c>
      <c r="AG18" s="43">
        <v>1</v>
      </c>
      <c r="AH18" s="41">
        <v>0</v>
      </c>
      <c r="AI18" s="43">
        <v>1</v>
      </c>
      <c r="AJ18" s="41">
        <v>0</v>
      </c>
      <c r="AK18" s="43">
        <v>0</v>
      </c>
      <c r="AL18" s="44">
        <v>0</v>
      </c>
      <c r="AM18" s="45">
        <v>0</v>
      </c>
      <c r="AN18" s="42">
        <v>40</v>
      </c>
      <c r="AO18" s="42">
        <v>0</v>
      </c>
      <c r="AP18" s="42">
        <v>2</v>
      </c>
      <c r="AQ18" s="42">
        <v>0</v>
      </c>
      <c r="AR18" s="42">
        <v>1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1">
        <v>0</v>
      </c>
      <c r="AU19" s="43">
        <v>0</v>
      </c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1">
        <v>0</v>
      </c>
      <c r="AU20" s="43">
        <v>0</v>
      </c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1">
        <v>0</v>
      </c>
      <c r="AU21" s="43">
        <v>0</v>
      </c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402"/>
      <c r="B22" s="47" t="s">
        <v>47</v>
      </c>
      <c r="C22" s="377">
        <f>SUM(D22+E22)</f>
        <v>405</v>
      </c>
      <c r="D22" s="49">
        <f t="shared" si="1"/>
        <v>158</v>
      </c>
      <c r="E22" s="50">
        <f t="shared" si="1"/>
        <v>247</v>
      </c>
      <c r="F22" s="378">
        <f>SUM(F12:F21)</f>
        <v>0</v>
      </c>
      <c r="G22" s="52">
        <f t="shared" ref="G22:AS22" si="19">SUM(G12:G21)</f>
        <v>0</v>
      </c>
      <c r="H22" s="378">
        <f t="shared" si="19"/>
        <v>0</v>
      </c>
      <c r="I22" s="52">
        <f t="shared" si="19"/>
        <v>4</v>
      </c>
      <c r="J22" s="378">
        <f t="shared" si="19"/>
        <v>8</v>
      </c>
      <c r="K22" s="53">
        <f t="shared" si="19"/>
        <v>24</v>
      </c>
      <c r="L22" s="378">
        <f t="shared" si="19"/>
        <v>7</v>
      </c>
      <c r="M22" s="53">
        <f t="shared" si="19"/>
        <v>61</v>
      </c>
      <c r="N22" s="378">
        <f t="shared" si="19"/>
        <v>18</v>
      </c>
      <c r="O22" s="53">
        <f t="shared" si="19"/>
        <v>6</v>
      </c>
      <c r="P22" s="378">
        <f t="shared" si="19"/>
        <v>12</v>
      </c>
      <c r="Q22" s="53">
        <f t="shared" si="19"/>
        <v>6</v>
      </c>
      <c r="R22" s="378">
        <f t="shared" si="19"/>
        <v>13</v>
      </c>
      <c r="S22" s="53">
        <f t="shared" si="19"/>
        <v>10</v>
      </c>
      <c r="T22" s="378">
        <f t="shared" si="19"/>
        <v>21</v>
      </c>
      <c r="U22" s="53">
        <f t="shared" si="19"/>
        <v>8</v>
      </c>
      <c r="V22" s="378">
        <f t="shared" si="19"/>
        <v>14</v>
      </c>
      <c r="W22" s="53">
        <f t="shared" si="19"/>
        <v>7</v>
      </c>
      <c r="X22" s="378">
        <f t="shared" si="19"/>
        <v>12</v>
      </c>
      <c r="Y22" s="53">
        <f t="shared" si="19"/>
        <v>13</v>
      </c>
      <c r="Z22" s="378">
        <f t="shared" si="19"/>
        <v>8</v>
      </c>
      <c r="AA22" s="53">
        <f t="shared" si="19"/>
        <v>29</v>
      </c>
      <c r="AB22" s="378">
        <f t="shared" si="19"/>
        <v>10</v>
      </c>
      <c r="AC22" s="53">
        <f t="shared" si="19"/>
        <v>19</v>
      </c>
      <c r="AD22" s="378">
        <f t="shared" si="19"/>
        <v>11</v>
      </c>
      <c r="AE22" s="53">
        <f t="shared" si="19"/>
        <v>35</v>
      </c>
      <c r="AF22" s="378">
        <f t="shared" si="19"/>
        <v>16</v>
      </c>
      <c r="AG22" s="53">
        <f t="shared" si="19"/>
        <v>11</v>
      </c>
      <c r="AH22" s="378">
        <f t="shared" si="19"/>
        <v>5</v>
      </c>
      <c r="AI22" s="53">
        <f t="shared" si="19"/>
        <v>10</v>
      </c>
      <c r="AJ22" s="378">
        <f t="shared" si="19"/>
        <v>3</v>
      </c>
      <c r="AK22" s="53">
        <f t="shared" si="19"/>
        <v>0</v>
      </c>
      <c r="AL22" s="54">
        <f t="shared" si="19"/>
        <v>0</v>
      </c>
      <c r="AM22" s="55">
        <f t="shared" si="19"/>
        <v>4</v>
      </c>
      <c r="AN22" s="52">
        <f t="shared" si="19"/>
        <v>405</v>
      </c>
      <c r="AO22" s="52">
        <f t="shared" si="19"/>
        <v>0</v>
      </c>
      <c r="AP22" s="52">
        <f>SUM(AP12:AP21)</f>
        <v>19</v>
      </c>
      <c r="AQ22" s="52">
        <f t="shared" si="19"/>
        <v>2</v>
      </c>
      <c r="AR22" s="52">
        <f t="shared" si="19"/>
        <v>3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38</v>
      </c>
      <c r="D23" s="57">
        <f t="shared" si="1"/>
        <v>18</v>
      </c>
      <c r="E23" s="50">
        <f t="shared" si="1"/>
        <v>20</v>
      </c>
      <c r="F23" s="380">
        <v>0</v>
      </c>
      <c r="G23" s="58">
        <v>0</v>
      </c>
      <c r="H23" s="380">
        <v>0</v>
      </c>
      <c r="I23" s="58">
        <v>0</v>
      </c>
      <c r="J23" s="380">
        <v>0</v>
      </c>
      <c r="K23" s="59">
        <v>0</v>
      </c>
      <c r="L23" s="380">
        <v>0</v>
      </c>
      <c r="M23" s="59">
        <v>0</v>
      </c>
      <c r="N23" s="380">
        <v>0</v>
      </c>
      <c r="O23" s="59">
        <v>7</v>
      </c>
      <c r="P23" s="380">
        <v>6</v>
      </c>
      <c r="Q23" s="59">
        <v>0</v>
      </c>
      <c r="R23" s="380">
        <v>2</v>
      </c>
      <c r="S23" s="59">
        <v>1</v>
      </c>
      <c r="T23" s="380">
        <v>1</v>
      </c>
      <c r="U23" s="59">
        <v>3</v>
      </c>
      <c r="V23" s="380">
        <v>3</v>
      </c>
      <c r="W23" s="59">
        <v>0</v>
      </c>
      <c r="X23" s="380">
        <v>0</v>
      </c>
      <c r="Y23" s="59">
        <v>0</v>
      </c>
      <c r="Z23" s="380">
        <v>5</v>
      </c>
      <c r="AA23" s="59">
        <v>8</v>
      </c>
      <c r="AB23" s="380">
        <v>0</v>
      </c>
      <c r="AC23" s="59">
        <v>0</v>
      </c>
      <c r="AD23" s="380">
        <v>0</v>
      </c>
      <c r="AE23" s="59">
        <v>0</v>
      </c>
      <c r="AF23" s="380">
        <v>0</v>
      </c>
      <c r="AG23" s="59">
        <v>0</v>
      </c>
      <c r="AH23" s="380">
        <v>0</v>
      </c>
      <c r="AI23" s="59">
        <v>0</v>
      </c>
      <c r="AJ23" s="380">
        <v>1</v>
      </c>
      <c r="AK23" s="59">
        <v>1</v>
      </c>
      <c r="AL23" s="60">
        <v>0</v>
      </c>
      <c r="AM23" s="61">
        <v>0</v>
      </c>
      <c r="AN23" s="58">
        <v>38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3</v>
      </c>
      <c r="D24" s="65">
        <f t="shared" si="1"/>
        <v>0</v>
      </c>
      <c r="E24" s="66">
        <f t="shared" si="1"/>
        <v>3</v>
      </c>
      <c r="F24" s="67">
        <v>0</v>
      </c>
      <c r="G24" s="68">
        <v>0</v>
      </c>
      <c r="H24" s="67">
        <v>0</v>
      </c>
      <c r="I24" s="68">
        <v>0</v>
      </c>
      <c r="J24" s="67">
        <v>0</v>
      </c>
      <c r="K24" s="69">
        <v>1</v>
      </c>
      <c r="L24" s="67">
        <v>0</v>
      </c>
      <c r="M24" s="69">
        <v>0</v>
      </c>
      <c r="N24" s="67">
        <v>0</v>
      </c>
      <c r="O24" s="69">
        <v>0</v>
      </c>
      <c r="P24" s="67">
        <v>0</v>
      </c>
      <c r="Q24" s="69">
        <v>0</v>
      </c>
      <c r="R24" s="67">
        <v>0</v>
      </c>
      <c r="S24" s="69">
        <v>1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0</v>
      </c>
      <c r="Z24" s="67">
        <v>0</v>
      </c>
      <c r="AA24" s="69">
        <v>0</v>
      </c>
      <c r="AB24" s="67">
        <v>0</v>
      </c>
      <c r="AC24" s="69">
        <v>0</v>
      </c>
      <c r="AD24" s="67">
        <v>0</v>
      </c>
      <c r="AE24" s="69">
        <v>0</v>
      </c>
      <c r="AF24" s="67">
        <v>0</v>
      </c>
      <c r="AG24" s="69">
        <v>1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3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7">
        <v>0</v>
      </c>
      <c r="AU24" s="69">
        <v>0</v>
      </c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210</v>
      </c>
      <c r="D25" s="20">
        <f t="shared" si="1"/>
        <v>64</v>
      </c>
      <c r="E25" s="21">
        <f t="shared" si="1"/>
        <v>146</v>
      </c>
      <c r="F25" s="22">
        <v>0</v>
      </c>
      <c r="G25" s="23">
        <v>0</v>
      </c>
      <c r="H25" s="22">
        <v>0</v>
      </c>
      <c r="I25" s="23">
        <v>0</v>
      </c>
      <c r="J25" s="22">
        <v>0</v>
      </c>
      <c r="K25" s="24">
        <v>0</v>
      </c>
      <c r="L25" s="22">
        <v>2</v>
      </c>
      <c r="M25" s="24">
        <v>7</v>
      </c>
      <c r="N25" s="22">
        <v>5</v>
      </c>
      <c r="O25" s="24">
        <v>18</v>
      </c>
      <c r="P25" s="22">
        <v>11</v>
      </c>
      <c r="Q25" s="24">
        <v>10</v>
      </c>
      <c r="R25" s="22">
        <v>7</v>
      </c>
      <c r="S25" s="24">
        <v>19</v>
      </c>
      <c r="T25" s="22">
        <v>7</v>
      </c>
      <c r="U25" s="24">
        <v>13</v>
      </c>
      <c r="V25" s="22">
        <v>7</v>
      </c>
      <c r="W25" s="24">
        <v>13</v>
      </c>
      <c r="X25" s="22">
        <v>7</v>
      </c>
      <c r="Y25" s="24">
        <v>21</v>
      </c>
      <c r="Z25" s="22">
        <v>5</v>
      </c>
      <c r="AA25" s="24">
        <v>9</v>
      </c>
      <c r="AB25" s="22">
        <v>3</v>
      </c>
      <c r="AC25" s="24">
        <v>13</v>
      </c>
      <c r="AD25" s="22">
        <v>6</v>
      </c>
      <c r="AE25" s="24">
        <v>7</v>
      </c>
      <c r="AF25" s="22">
        <v>4</v>
      </c>
      <c r="AG25" s="24">
        <v>7</v>
      </c>
      <c r="AH25" s="22">
        <v>0</v>
      </c>
      <c r="AI25" s="24">
        <v>4</v>
      </c>
      <c r="AJ25" s="22">
        <v>0</v>
      </c>
      <c r="AK25" s="24">
        <v>2</v>
      </c>
      <c r="AL25" s="25">
        <v>0</v>
      </c>
      <c r="AM25" s="26">
        <v>3</v>
      </c>
      <c r="AN25" s="23">
        <v>210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402"/>
      <c r="B26" s="684" t="s">
        <v>51</v>
      </c>
      <c r="C26" s="685">
        <f t="shared" si="0"/>
        <v>0</v>
      </c>
      <c r="D26" s="75">
        <f t="shared" si="1"/>
        <v>0</v>
      </c>
      <c r="E26" s="686">
        <f t="shared" si="1"/>
        <v>0</v>
      </c>
      <c r="F26" s="77"/>
      <c r="G26" s="687"/>
      <c r="H26" s="77"/>
      <c r="I26" s="78"/>
      <c r="J26" s="77"/>
      <c r="K26" s="78"/>
      <c r="L26" s="77"/>
      <c r="M26" s="78"/>
      <c r="N26" s="77"/>
      <c r="O26" s="79"/>
      <c r="P26" s="77"/>
      <c r="Q26" s="687"/>
      <c r="R26" s="688"/>
      <c r="S26" s="78"/>
      <c r="T26" s="77"/>
      <c r="U26" s="78"/>
      <c r="V26" s="77"/>
      <c r="W26" s="78"/>
      <c r="X26" s="77"/>
      <c r="Y26" s="687"/>
      <c r="Z26" s="77"/>
      <c r="AA26" s="687"/>
      <c r="AB26" s="77"/>
      <c r="AC26" s="78"/>
      <c r="AD26" s="77"/>
      <c r="AE26" s="687"/>
      <c r="AF26" s="77"/>
      <c r="AG26" s="687"/>
      <c r="AH26" s="77"/>
      <c r="AI26" s="78"/>
      <c r="AJ26" s="77"/>
      <c r="AK26" s="78"/>
      <c r="AL26" s="81"/>
      <c r="AM26" s="82"/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7">
        <v>0</v>
      </c>
      <c r="AU26" s="78">
        <v>0</v>
      </c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347"/>
      <c r="B29" s="1347"/>
      <c r="C29" s="659" t="s">
        <v>58</v>
      </c>
      <c r="D29" s="659" t="s">
        <v>59</v>
      </c>
      <c r="E29" s="616" t="s">
        <v>33</v>
      </c>
      <c r="F29" s="86" t="s">
        <v>34</v>
      </c>
      <c r="G29" s="604" t="s">
        <v>35</v>
      </c>
      <c r="H29" s="616" t="s">
        <v>34</v>
      </c>
      <c r="I29" s="604" t="s">
        <v>35</v>
      </c>
      <c r="J29" s="616" t="s">
        <v>34</v>
      </c>
      <c r="K29" s="604" t="s">
        <v>35</v>
      </c>
      <c r="L29" s="616" t="s">
        <v>34</v>
      </c>
      <c r="M29" s="604" t="s">
        <v>35</v>
      </c>
      <c r="N29" s="616" t="s">
        <v>34</v>
      </c>
      <c r="O29" s="604" t="s">
        <v>35</v>
      </c>
      <c r="P29" s="616" t="s">
        <v>34</v>
      </c>
      <c r="Q29" s="604" t="s">
        <v>35</v>
      </c>
      <c r="R29" s="616" t="s">
        <v>34</v>
      </c>
      <c r="S29" s="604" t="s">
        <v>35</v>
      </c>
      <c r="T29" s="616" t="s">
        <v>34</v>
      </c>
      <c r="U29" s="601" t="s">
        <v>35</v>
      </c>
      <c r="V29" s="616" t="s">
        <v>34</v>
      </c>
      <c r="W29" s="604" t="s">
        <v>35</v>
      </c>
      <c r="X29" s="616" t="s">
        <v>34</v>
      </c>
      <c r="Y29" s="604" t="s">
        <v>35</v>
      </c>
      <c r="Z29" s="616" t="s">
        <v>34</v>
      </c>
      <c r="AA29" s="604" t="s">
        <v>35</v>
      </c>
      <c r="AB29" s="616" t="s">
        <v>34</v>
      </c>
      <c r="AC29" s="604" t="s">
        <v>35</v>
      </c>
      <c r="AD29" s="616" t="s">
        <v>34</v>
      </c>
      <c r="AE29" s="604" t="s">
        <v>35</v>
      </c>
      <c r="AF29" s="616" t="s">
        <v>34</v>
      </c>
      <c r="AG29" s="604" t="s">
        <v>35</v>
      </c>
      <c r="AH29" s="616" t="s">
        <v>34</v>
      </c>
      <c r="AI29" s="604" t="s">
        <v>35</v>
      </c>
      <c r="AJ29" s="616" t="s">
        <v>34</v>
      </c>
      <c r="AK29" s="604" t="s">
        <v>35</v>
      </c>
      <c r="AL29" s="616" t="s">
        <v>34</v>
      </c>
      <c r="AM29" s="604" t="s">
        <v>35</v>
      </c>
      <c r="AN29" s="616" t="s">
        <v>34</v>
      </c>
      <c r="AO29" s="602" t="s">
        <v>35</v>
      </c>
      <c r="AP29" s="1345"/>
      <c r="AQ29" s="1345"/>
      <c r="AR29" s="1345"/>
      <c r="AS29" s="1345"/>
      <c r="AT29" s="1347"/>
      <c r="AU29" s="1347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347"/>
      <c r="B35" s="1347"/>
      <c r="C35" s="659" t="s">
        <v>58</v>
      </c>
      <c r="D35" s="659" t="s">
        <v>66</v>
      </c>
      <c r="E35" s="616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5</v>
      </c>
      <c r="C36" s="23"/>
      <c r="D36" s="23">
        <v>5</v>
      </c>
      <c r="E36" s="110">
        <f>SUM(F36:G36)</f>
        <v>18</v>
      </c>
      <c r="F36" s="111">
        <v>7</v>
      </c>
      <c r="G36" s="23">
        <v>11</v>
      </c>
      <c r="H36" s="22"/>
      <c r="I36" s="112">
        <v>1</v>
      </c>
      <c r="J36" s="112">
        <v>1</v>
      </c>
      <c r="K36" s="112">
        <v>3</v>
      </c>
      <c r="L36" s="112"/>
      <c r="M36" s="24"/>
    </row>
    <row r="37" spans="1:42" x14ac:dyDescent="0.25">
      <c r="A37" s="689" t="s">
        <v>61</v>
      </c>
      <c r="B37" s="690">
        <f>SUM(C37:D37)</f>
        <v>0</v>
      </c>
      <c r="C37" s="687"/>
      <c r="D37" s="687"/>
      <c r="E37" s="691">
        <f>SUM(F37:G37)</f>
        <v>0</v>
      </c>
      <c r="F37" s="692"/>
      <c r="G37" s="687"/>
      <c r="H37" s="693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5</v>
      </c>
      <c r="C38" s="382">
        <f t="shared" si="38"/>
        <v>0</v>
      </c>
      <c r="D38" s="120">
        <f t="shared" si="38"/>
        <v>5</v>
      </c>
      <c r="E38" s="120">
        <f t="shared" si="38"/>
        <v>18</v>
      </c>
      <c r="F38" s="121">
        <f t="shared" si="38"/>
        <v>7</v>
      </c>
      <c r="G38" s="121">
        <f t="shared" si="38"/>
        <v>11</v>
      </c>
      <c r="H38" s="382">
        <f t="shared" si="38"/>
        <v>0</v>
      </c>
      <c r="I38" s="122">
        <f t="shared" si="38"/>
        <v>1</v>
      </c>
      <c r="J38" s="122">
        <f t="shared" si="38"/>
        <v>1</v>
      </c>
      <c r="K38" s="122">
        <f t="shared" si="38"/>
        <v>3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599" t="s">
        <v>3</v>
      </c>
      <c r="B40" s="606" t="s">
        <v>4</v>
      </c>
      <c r="C40" s="606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402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402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694"/>
      <c r="E45" s="694"/>
      <c r="F45" s="694"/>
      <c r="G45" s="694"/>
      <c r="H45" s="694"/>
      <c r="I45" s="694"/>
      <c r="J45" s="694"/>
      <c r="K45" s="694"/>
      <c r="L45" s="695"/>
      <c r="M45" s="696"/>
      <c r="N45" s="697"/>
      <c r="O45" s="698"/>
      <c r="P45" s="698"/>
      <c r="Q45" s="698"/>
      <c r="R45" s="698"/>
      <c r="S45" s="698"/>
      <c r="T45" s="698"/>
      <c r="U45" s="698"/>
      <c r="V45" s="699"/>
      <c r="W45" s="698"/>
      <c r="X45" s="698"/>
      <c r="Y45" s="698"/>
      <c r="Z45" s="698"/>
      <c r="AA45" s="698"/>
      <c r="AB45" s="698"/>
      <c r="AC45" s="698"/>
      <c r="AD45" s="698"/>
      <c r="AE45" s="698"/>
      <c r="AF45" s="698"/>
      <c r="AG45" s="698"/>
      <c r="AH45" s="698"/>
      <c r="AI45" s="698"/>
      <c r="AJ45" s="698"/>
      <c r="AK45" s="698"/>
      <c r="AL45" s="698"/>
      <c r="AM45" s="698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403"/>
      <c r="D47" s="1400"/>
      <c r="E47" s="1401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398"/>
      <c r="B48" s="1399"/>
      <c r="C48" s="140" t="s">
        <v>33</v>
      </c>
      <c r="D48" s="141" t="s">
        <v>34</v>
      </c>
      <c r="E48" s="700" t="s">
        <v>35</v>
      </c>
      <c r="F48" s="616" t="s">
        <v>34</v>
      </c>
      <c r="G48" s="604" t="s">
        <v>35</v>
      </c>
      <c r="H48" s="616" t="s">
        <v>34</v>
      </c>
      <c r="I48" s="604" t="s">
        <v>35</v>
      </c>
      <c r="J48" s="616" t="s">
        <v>34</v>
      </c>
      <c r="K48" s="604" t="s">
        <v>35</v>
      </c>
      <c r="L48" s="616" t="s">
        <v>34</v>
      </c>
      <c r="M48" s="604" t="s">
        <v>35</v>
      </c>
      <c r="N48" s="616" t="s">
        <v>34</v>
      </c>
      <c r="O48" s="604" t="s">
        <v>35</v>
      </c>
      <c r="P48" s="616" t="s">
        <v>34</v>
      </c>
      <c r="Q48" s="604" t="s">
        <v>35</v>
      </c>
      <c r="R48" s="616" t="s">
        <v>34</v>
      </c>
      <c r="S48" s="604" t="s">
        <v>35</v>
      </c>
      <c r="T48" s="616" t="s">
        <v>34</v>
      </c>
      <c r="U48" s="604" t="s">
        <v>35</v>
      </c>
      <c r="V48" s="616" t="s">
        <v>34</v>
      </c>
      <c r="W48" s="604" t="s">
        <v>35</v>
      </c>
      <c r="X48" s="616" t="s">
        <v>34</v>
      </c>
      <c r="Y48" s="604" t="s">
        <v>35</v>
      </c>
      <c r="Z48" s="616" t="s">
        <v>34</v>
      </c>
      <c r="AA48" s="604" t="s">
        <v>35</v>
      </c>
      <c r="AB48" s="616" t="s">
        <v>34</v>
      </c>
      <c r="AC48" s="604" t="s">
        <v>35</v>
      </c>
      <c r="AD48" s="616" t="s">
        <v>34</v>
      </c>
      <c r="AE48" s="604" t="s">
        <v>35</v>
      </c>
      <c r="AF48" s="616" t="s">
        <v>34</v>
      </c>
      <c r="AG48" s="604" t="s">
        <v>35</v>
      </c>
      <c r="AH48" s="616" t="s">
        <v>34</v>
      </c>
      <c r="AI48" s="604" t="s">
        <v>35</v>
      </c>
      <c r="AJ48" s="143" t="s">
        <v>34</v>
      </c>
      <c r="AK48" s="602" t="s">
        <v>35</v>
      </c>
      <c r="AL48" s="1345"/>
      <c r="AM48" s="1345"/>
      <c r="AN48" s="1345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701" t="s">
        <v>81</v>
      </c>
      <c r="B50" s="701" t="s">
        <v>80</v>
      </c>
      <c r="C50" s="685">
        <f>SUM(D50+E50)</f>
        <v>0</v>
      </c>
      <c r="D50" s="75">
        <f>SUM(F50+H50+J50+L50+N50+P50+R50+T50+V50+X50+Z50+AB50+AD50+AF50+AH50+AJ50)</f>
        <v>0</v>
      </c>
      <c r="E50" s="702">
        <f>SUM(G50+I50+K50+M50+O50+Q50+S50+U50+W50+Y50+AA50+AC50+AE50+AG50+AI50+AK50)</f>
        <v>0</v>
      </c>
      <c r="F50" s="693"/>
      <c r="G50" s="693"/>
      <c r="H50" s="693"/>
      <c r="I50" s="693"/>
      <c r="J50" s="693"/>
      <c r="K50" s="118"/>
      <c r="L50" s="693"/>
      <c r="M50" s="118"/>
      <c r="N50" s="688"/>
      <c r="O50" s="118"/>
      <c r="P50" s="688"/>
      <c r="Q50" s="118"/>
      <c r="R50" s="688"/>
      <c r="S50" s="118"/>
      <c r="T50" s="688"/>
      <c r="U50" s="118"/>
      <c r="V50" s="688"/>
      <c r="W50" s="118"/>
      <c r="X50" s="688"/>
      <c r="Y50" s="118"/>
      <c r="Z50" s="688"/>
      <c r="AA50" s="118"/>
      <c r="AB50" s="688"/>
      <c r="AC50" s="118"/>
      <c r="AD50" s="688"/>
      <c r="AE50" s="118"/>
      <c r="AF50" s="688"/>
      <c r="AG50" s="118"/>
      <c r="AH50" s="688"/>
      <c r="AI50" s="118"/>
      <c r="AJ50" s="703"/>
      <c r="AK50" s="150"/>
      <c r="AL50" s="704"/>
      <c r="AM50" s="704"/>
      <c r="AN50" s="704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400"/>
      <c r="D53" s="1400"/>
      <c r="E53" s="1401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398"/>
      <c r="B54" s="1399"/>
      <c r="C54" s="383" t="s">
        <v>33</v>
      </c>
      <c r="D54" s="157" t="s">
        <v>34</v>
      </c>
      <c r="E54" s="158" t="s">
        <v>35</v>
      </c>
      <c r="F54" s="13" t="s">
        <v>34</v>
      </c>
      <c r="G54" s="600" t="s">
        <v>35</v>
      </c>
      <c r="H54" s="13" t="s">
        <v>34</v>
      </c>
      <c r="I54" s="600" t="s">
        <v>35</v>
      </c>
      <c r="J54" s="13" t="s">
        <v>34</v>
      </c>
      <c r="K54" s="600" t="s">
        <v>35</v>
      </c>
      <c r="L54" s="13" t="s">
        <v>34</v>
      </c>
      <c r="M54" s="600" t="s">
        <v>35</v>
      </c>
      <c r="N54" s="13" t="s">
        <v>34</v>
      </c>
      <c r="O54" s="600" t="s">
        <v>35</v>
      </c>
      <c r="P54" s="13" t="s">
        <v>34</v>
      </c>
      <c r="Q54" s="600" t="s">
        <v>35</v>
      </c>
      <c r="R54" s="13" t="s">
        <v>34</v>
      </c>
      <c r="S54" s="600" t="s">
        <v>35</v>
      </c>
      <c r="T54" s="13" t="s">
        <v>34</v>
      </c>
      <c r="U54" s="600" t="s">
        <v>35</v>
      </c>
      <c r="V54" s="13" t="s">
        <v>34</v>
      </c>
      <c r="W54" s="600" t="s">
        <v>35</v>
      </c>
      <c r="X54" s="13" t="s">
        <v>34</v>
      </c>
      <c r="Y54" s="600" t="s">
        <v>35</v>
      </c>
      <c r="Z54" s="13" t="s">
        <v>34</v>
      </c>
      <c r="AA54" s="600" t="s">
        <v>35</v>
      </c>
      <c r="AB54" s="13" t="s">
        <v>34</v>
      </c>
      <c r="AC54" s="600" t="s">
        <v>35</v>
      </c>
      <c r="AD54" s="13" t="s">
        <v>34</v>
      </c>
      <c r="AE54" s="600" t="s">
        <v>35</v>
      </c>
      <c r="AF54" s="13" t="s">
        <v>34</v>
      </c>
      <c r="AG54" s="600" t="s">
        <v>35</v>
      </c>
      <c r="AH54" s="13" t="s">
        <v>34</v>
      </c>
      <c r="AI54" s="600" t="s">
        <v>35</v>
      </c>
      <c r="AJ54" s="160" t="s">
        <v>34</v>
      </c>
      <c r="AK54" s="161" t="s">
        <v>35</v>
      </c>
      <c r="AL54" s="1345"/>
      <c r="AM54" s="1345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397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397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397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397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397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397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607"/>
      <c r="C77" s="607"/>
      <c r="D77" s="705"/>
      <c r="E77" s="705"/>
      <c r="F77" s="705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396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694"/>
      <c r="C84" s="694"/>
      <c r="D84" s="694"/>
    </row>
    <row r="85" spans="1:9" ht="31.5" x14ac:dyDescent="0.25">
      <c r="A85" s="610" t="s">
        <v>104</v>
      </c>
      <c r="B85" s="609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249</v>
      </c>
      <c r="C86" s="209">
        <v>20</v>
      </c>
      <c r="D86" s="210">
        <v>111</v>
      </c>
    </row>
    <row r="87" spans="1:9" x14ac:dyDescent="0.25">
      <c r="A87" s="196" t="s">
        <v>109</v>
      </c>
      <c r="B87" s="211"/>
      <c r="C87" s="212"/>
      <c r="D87" s="213"/>
    </row>
    <row r="88" spans="1:9" x14ac:dyDescent="0.25">
      <c r="A88" s="196" t="s">
        <v>110</v>
      </c>
      <c r="B88" s="211"/>
      <c r="C88" s="212"/>
      <c r="D88" s="213"/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697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347"/>
      <c r="B95" s="1396"/>
      <c r="C95" s="1396"/>
      <c r="D95" s="1396"/>
      <c r="E95" s="384" t="s">
        <v>121</v>
      </c>
      <c r="F95" s="611" t="s">
        <v>122</v>
      </c>
    </row>
    <row r="96" spans="1:9" x14ac:dyDescent="0.25">
      <c r="A96" s="222" t="s">
        <v>123</v>
      </c>
      <c r="B96" s="129">
        <v>41</v>
      </c>
      <c r="C96" s="129"/>
      <c r="D96" s="91">
        <v>41</v>
      </c>
      <c r="E96" s="22"/>
      <c r="F96" s="23"/>
    </row>
    <row r="97" spans="1:85" x14ac:dyDescent="0.25">
      <c r="A97" s="223" t="s">
        <v>124</v>
      </c>
      <c r="B97" s="129"/>
      <c r="C97" s="129"/>
      <c r="D97" s="129"/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/>
      <c r="C100" s="129"/>
      <c r="D100" s="129"/>
      <c r="E100" s="33"/>
      <c r="F100" s="34"/>
    </row>
    <row r="101" spans="1:85" x14ac:dyDescent="0.25">
      <c r="A101" s="608" t="s">
        <v>47</v>
      </c>
      <c r="B101" s="225">
        <f>SUM(B96:B100)</f>
        <v>41</v>
      </c>
      <c r="C101" s="225">
        <f>SUM(C96:C100)</f>
        <v>0</v>
      </c>
      <c r="D101" s="225">
        <f>SUM(D96:D100)</f>
        <v>41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706" t="s">
        <v>128</v>
      </c>
      <c r="B102" s="11"/>
      <c r="C102" s="11"/>
      <c r="D102" s="11"/>
      <c r="E102" s="707"/>
      <c r="F102" s="708"/>
      <c r="G102" s="707"/>
      <c r="H102" s="707"/>
      <c r="I102" s="707"/>
      <c r="J102" s="707"/>
      <c r="K102" s="707"/>
      <c r="L102" s="707"/>
      <c r="M102" s="707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393"/>
      <c r="C104" s="1394"/>
      <c r="D104" s="1395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392"/>
      <c r="B105" s="231" t="s">
        <v>33</v>
      </c>
      <c r="C105" s="232" t="s">
        <v>34</v>
      </c>
      <c r="D105" s="709" t="s">
        <v>35</v>
      </c>
      <c r="E105" s="616" t="s">
        <v>34</v>
      </c>
      <c r="F105" s="604" t="s">
        <v>35</v>
      </c>
      <c r="G105" s="616" t="s">
        <v>34</v>
      </c>
      <c r="H105" s="604" t="s">
        <v>35</v>
      </c>
      <c r="I105" s="616" t="s">
        <v>34</v>
      </c>
      <c r="J105" s="604" t="s">
        <v>35</v>
      </c>
      <c r="K105" s="616" t="s">
        <v>34</v>
      </c>
      <c r="L105" s="604" t="s">
        <v>35</v>
      </c>
      <c r="M105" s="616" t="s">
        <v>34</v>
      </c>
      <c r="N105" s="602" t="s">
        <v>35</v>
      </c>
      <c r="O105" s="1395"/>
      <c r="P105" s="1395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710" t="s">
        <v>131</v>
      </c>
      <c r="B108" s="711">
        <f>SUM(C108:D108)</f>
        <v>0</v>
      </c>
      <c r="C108" s="712">
        <f t="shared" si="49"/>
        <v>0</v>
      </c>
      <c r="D108" s="713">
        <f t="shared" si="49"/>
        <v>0</v>
      </c>
      <c r="E108" s="654"/>
      <c r="F108" s="714"/>
      <c r="G108" s="654"/>
      <c r="H108" s="247"/>
      <c r="I108" s="654"/>
      <c r="J108" s="714"/>
      <c r="K108" s="654"/>
      <c r="L108" s="714"/>
      <c r="M108" s="715"/>
      <c r="N108" s="249"/>
      <c r="O108" s="714"/>
      <c r="P108" s="714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390"/>
      <c r="B111" s="386" t="s">
        <v>136</v>
      </c>
      <c r="C111" s="386" t="s">
        <v>137</v>
      </c>
      <c r="D111" s="387" t="s">
        <v>138</v>
      </c>
      <c r="E111" s="1391"/>
    </row>
    <row r="112" spans="1:85" x14ac:dyDescent="0.25">
      <c r="A112" s="608" t="s">
        <v>47</v>
      </c>
      <c r="B112" s="388"/>
      <c r="C112" s="388"/>
      <c r="D112" s="389"/>
      <c r="E112" s="254"/>
    </row>
    <row r="113" spans="1:88" s="12" customFormat="1" ht="12" x14ac:dyDescent="0.2">
      <c r="A113" s="716" t="s">
        <v>139</v>
      </c>
      <c r="B113" s="11"/>
      <c r="C113" s="11"/>
      <c r="D113" s="9"/>
      <c r="E113" s="9"/>
      <c r="F113" s="9"/>
      <c r="G113" s="9"/>
      <c r="H113" s="717"/>
      <c r="I113" s="717"/>
      <c r="J113" s="717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384"/>
      <c r="B115" s="231" t="s">
        <v>33</v>
      </c>
      <c r="C115" s="613" t="s">
        <v>34</v>
      </c>
      <c r="D115" s="612" t="s">
        <v>35</v>
      </c>
      <c r="E115" s="616" t="s">
        <v>34</v>
      </c>
      <c r="F115" s="604" t="s">
        <v>35</v>
      </c>
      <c r="G115" s="616" t="s">
        <v>34</v>
      </c>
      <c r="H115" s="604" t="s">
        <v>35</v>
      </c>
      <c r="I115" s="616" t="s">
        <v>34</v>
      </c>
      <c r="J115" s="604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718">
        <f>SUM(C118:D118)</f>
        <v>0</v>
      </c>
      <c r="C118" s="719">
        <f t="shared" si="55"/>
        <v>0</v>
      </c>
      <c r="D118" s="720">
        <f t="shared" si="55"/>
        <v>0</v>
      </c>
      <c r="E118" s="721"/>
      <c r="F118" s="722"/>
      <c r="G118" s="721"/>
      <c r="H118" s="247"/>
      <c r="I118" s="721"/>
      <c r="J118" s="722"/>
    </row>
    <row r="119" spans="1:88" s="12" customFormat="1" ht="12" x14ac:dyDescent="0.2">
      <c r="A119" s="723" t="s">
        <v>146</v>
      </c>
      <c r="B119" s="272"/>
      <c r="C119" s="273"/>
      <c r="D119" s="273"/>
      <c r="E119" s="9"/>
      <c r="F119" s="724"/>
      <c r="G119" s="725"/>
      <c r="H119" s="725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376"/>
      <c r="B121" s="1384"/>
      <c r="C121" s="616" t="s">
        <v>34</v>
      </c>
      <c r="D121" s="605" t="s">
        <v>35</v>
      </c>
      <c r="E121" s="143" t="s">
        <v>150</v>
      </c>
      <c r="F121" s="604" t="s">
        <v>151</v>
      </c>
      <c r="G121" s="143" t="s">
        <v>152</v>
      </c>
      <c r="H121" s="86" t="s">
        <v>153</v>
      </c>
      <c r="I121" s="604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388"/>
      <c r="D125" s="1389"/>
      <c r="E125" s="1376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384"/>
      <c r="B126" s="1384"/>
      <c r="C126" s="13" t="s">
        <v>33</v>
      </c>
      <c r="D126" s="14" t="s">
        <v>34</v>
      </c>
      <c r="E126" s="603" t="s">
        <v>35</v>
      </c>
      <c r="F126" s="616" t="s">
        <v>34</v>
      </c>
      <c r="G126" s="603" t="s">
        <v>35</v>
      </c>
      <c r="H126" s="616" t="s">
        <v>34</v>
      </c>
      <c r="I126" s="603" t="s">
        <v>35</v>
      </c>
      <c r="J126" s="616" t="s">
        <v>34</v>
      </c>
      <c r="K126" s="603" t="s">
        <v>35</v>
      </c>
      <c r="L126" s="616" t="s">
        <v>34</v>
      </c>
      <c r="M126" s="603" t="s">
        <v>35</v>
      </c>
      <c r="N126" s="616" t="s">
        <v>34</v>
      </c>
      <c r="O126" s="603" t="s">
        <v>35</v>
      </c>
      <c r="P126" s="616" t="s">
        <v>34</v>
      </c>
      <c r="Q126" s="603" t="s">
        <v>35</v>
      </c>
      <c r="R126" s="616" t="s">
        <v>34</v>
      </c>
      <c r="S126" s="603" t="s">
        <v>35</v>
      </c>
      <c r="T126" s="616" t="s">
        <v>34</v>
      </c>
      <c r="U126" s="603" t="s">
        <v>35</v>
      </c>
      <c r="V126" s="616" t="s">
        <v>34</v>
      </c>
      <c r="W126" s="603" t="s">
        <v>35</v>
      </c>
      <c r="X126" s="616" t="s">
        <v>34</v>
      </c>
      <c r="Y126" s="603" t="s">
        <v>35</v>
      </c>
      <c r="Z126" s="616" t="s">
        <v>34</v>
      </c>
      <c r="AA126" s="603" t="s">
        <v>35</v>
      </c>
      <c r="AB126" s="616" t="s">
        <v>34</v>
      </c>
      <c r="AC126" s="603" t="s">
        <v>35</v>
      </c>
      <c r="AD126" s="616" t="s">
        <v>34</v>
      </c>
      <c r="AE126" s="603" t="s">
        <v>35</v>
      </c>
      <c r="AF126" s="616" t="s">
        <v>34</v>
      </c>
      <c r="AG126" s="603" t="s">
        <v>35</v>
      </c>
      <c r="AH126" s="616" t="s">
        <v>34</v>
      </c>
      <c r="AI126" s="603" t="s">
        <v>35</v>
      </c>
      <c r="AJ126" s="616" t="s">
        <v>34</v>
      </c>
      <c r="AK126" s="603" t="s">
        <v>35</v>
      </c>
      <c r="AL126" s="616" t="s">
        <v>34</v>
      </c>
      <c r="AM126" s="17" t="s">
        <v>35</v>
      </c>
      <c r="AN126" s="1376"/>
      <c r="AO126" s="1376"/>
      <c r="AP126" s="1376"/>
      <c r="AQ126" s="1378"/>
      <c r="AR126" s="1376"/>
    </row>
    <row r="127" spans="1:88" x14ac:dyDescent="0.25">
      <c r="A127" s="1170" t="s">
        <v>158</v>
      </c>
      <c r="B127" s="283" t="s">
        <v>159</v>
      </c>
      <c r="C127" s="284">
        <f>SUM(D127+E127)</f>
        <v>47</v>
      </c>
      <c r="D127" s="285">
        <f t="shared" ref="D127:E130" si="56">SUM(F127+H127+J127+L127+N127+P127+R127+T127+V127+X127+Z127+AB127+AD127+AF127+AH127+AJ127+AL127)</f>
        <v>19</v>
      </c>
      <c r="E127" s="286">
        <f t="shared" si="56"/>
        <v>28</v>
      </c>
      <c r="F127" s="22"/>
      <c r="G127" s="24"/>
      <c r="H127" s="22"/>
      <c r="I127" s="24"/>
      <c r="J127" s="22">
        <v>1</v>
      </c>
      <c r="K127" s="24">
        <v>2</v>
      </c>
      <c r="L127" s="22">
        <v>3</v>
      </c>
      <c r="M127" s="24">
        <v>5</v>
      </c>
      <c r="N127" s="22">
        <v>5</v>
      </c>
      <c r="O127" s="24">
        <v>3</v>
      </c>
      <c r="P127" s="22">
        <v>1</v>
      </c>
      <c r="Q127" s="24">
        <v>5</v>
      </c>
      <c r="R127" s="22">
        <v>2</v>
      </c>
      <c r="S127" s="24"/>
      <c r="T127" s="22">
        <v>2</v>
      </c>
      <c r="U127" s="24">
        <v>3</v>
      </c>
      <c r="V127" s="22"/>
      <c r="W127" s="24">
        <v>3</v>
      </c>
      <c r="X127" s="22"/>
      <c r="Y127" s="24"/>
      <c r="Z127" s="22"/>
      <c r="AA127" s="24">
        <v>2</v>
      </c>
      <c r="AB127" s="22">
        <v>2</v>
      </c>
      <c r="AC127" s="24">
        <v>4</v>
      </c>
      <c r="AD127" s="22">
        <v>1</v>
      </c>
      <c r="AE127" s="24">
        <v>1</v>
      </c>
      <c r="AF127" s="22">
        <v>1</v>
      </c>
      <c r="AG127" s="24"/>
      <c r="AH127" s="22"/>
      <c r="AI127" s="24"/>
      <c r="AJ127" s="22">
        <v>1</v>
      </c>
      <c r="AK127" s="24"/>
      <c r="AL127" s="22"/>
      <c r="AM127" s="26"/>
      <c r="AN127" s="23">
        <v>47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4</v>
      </c>
      <c r="D128" s="289">
        <f t="shared" si="56"/>
        <v>1</v>
      </c>
      <c r="E128" s="290">
        <f t="shared" si="56"/>
        <v>3</v>
      </c>
      <c r="F128" s="33"/>
      <c r="G128" s="35"/>
      <c r="H128" s="33"/>
      <c r="I128" s="35"/>
      <c r="J128" s="33"/>
      <c r="K128" s="35">
        <v>1</v>
      </c>
      <c r="L128" s="33">
        <v>1</v>
      </c>
      <c r="M128" s="35">
        <v>2</v>
      </c>
      <c r="N128" s="33"/>
      <c r="O128" s="35"/>
      <c r="P128" s="33"/>
      <c r="Q128" s="35"/>
      <c r="R128" s="33"/>
      <c r="S128" s="35"/>
      <c r="T128" s="33"/>
      <c r="U128" s="35"/>
      <c r="V128" s="33"/>
      <c r="W128" s="35"/>
      <c r="X128" s="33"/>
      <c r="Y128" s="35"/>
      <c r="Z128" s="33"/>
      <c r="AA128" s="35"/>
      <c r="AB128" s="33"/>
      <c r="AC128" s="35"/>
      <c r="AD128" s="33"/>
      <c r="AE128" s="35"/>
      <c r="AF128" s="33"/>
      <c r="AG128" s="35"/>
      <c r="AH128" s="33"/>
      <c r="AI128" s="35"/>
      <c r="AJ128" s="33"/>
      <c r="AK128" s="35"/>
      <c r="AL128" s="33"/>
      <c r="AM128" s="37"/>
      <c r="AN128" s="34">
        <v>4</v>
      </c>
      <c r="AO128" s="34">
        <v>0</v>
      </c>
      <c r="AP128" s="34">
        <v>0</v>
      </c>
      <c r="AQ128" s="129">
        <v>0</v>
      </c>
      <c r="AR128" s="34">
        <v>0</v>
      </c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6</v>
      </c>
      <c r="D129" s="289">
        <f t="shared" si="56"/>
        <v>4</v>
      </c>
      <c r="E129" s="290">
        <f t="shared" si="56"/>
        <v>2</v>
      </c>
      <c r="F129" s="77"/>
      <c r="G129" s="78"/>
      <c r="H129" s="77"/>
      <c r="I129" s="78"/>
      <c r="J129" s="77">
        <v>1</v>
      </c>
      <c r="K129" s="78"/>
      <c r="L129" s="77">
        <v>1</v>
      </c>
      <c r="M129" s="78">
        <v>1</v>
      </c>
      <c r="N129" s="77">
        <v>1</v>
      </c>
      <c r="O129" s="78"/>
      <c r="P129" s="77"/>
      <c r="Q129" s="78"/>
      <c r="R129" s="77"/>
      <c r="S129" s="78"/>
      <c r="T129" s="77"/>
      <c r="U129" s="78"/>
      <c r="V129" s="77"/>
      <c r="W129" s="78"/>
      <c r="X129" s="77"/>
      <c r="Y129" s="78"/>
      <c r="Z129" s="77"/>
      <c r="AA129" s="78">
        <v>1</v>
      </c>
      <c r="AB129" s="77"/>
      <c r="AC129" s="78"/>
      <c r="AD129" s="77">
        <v>1</v>
      </c>
      <c r="AE129" s="78"/>
      <c r="AF129" s="77"/>
      <c r="AG129" s="78"/>
      <c r="AH129" s="77"/>
      <c r="AI129" s="78"/>
      <c r="AJ129" s="77"/>
      <c r="AK129" s="78"/>
      <c r="AL129" s="77"/>
      <c r="AM129" s="82"/>
      <c r="AN129" s="79">
        <v>6</v>
      </c>
      <c r="AO129" s="79">
        <v>0</v>
      </c>
      <c r="AP129" s="79">
        <v>0</v>
      </c>
      <c r="AQ129" s="97">
        <v>0</v>
      </c>
      <c r="AR129" s="79">
        <v>0</v>
      </c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383"/>
      <c r="B130" s="47" t="s">
        <v>47</v>
      </c>
      <c r="C130" s="377">
        <f>SUM(D130+E130)</f>
        <v>57</v>
      </c>
      <c r="D130" s="49">
        <f t="shared" si="56"/>
        <v>24</v>
      </c>
      <c r="E130" s="50">
        <f t="shared" si="56"/>
        <v>33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0</v>
      </c>
      <c r="I130" s="52">
        <f t="shared" si="68"/>
        <v>0</v>
      </c>
      <c r="J130" s="378">
        <f t="shared" si="68"/>
        <v>2</v>
      </c>
      <c r="K130" s="53">
        <f t="shared" si="68"/>
        <v>3</v>
      </c>
      <c r="L130" s="378">
        <f t="shared" si="68"/>
        <v>5</v>
      </c>
      <c r="M130" s="53">
        <f t="shared" si="68"/>
        <v>8</v>
      </c>
      <c r="N130" s="378">
        <f t="shared" si="68"/>
        <v>6</v>
      </c>
      <c r="O130" s="53">
        <f t="shared" si="68"/>
        <v>3</v>
      </c>
      <c r="P130" s="378">
        <f t="shared" si="68"/>
        <v>1</v>
      </c>
      <c r="Q130" s="53">
        <f t="shared" si="68"/>
        <v>5</v>
      </c>
      <c r="R130" s="378">
        <f t="shared" si="68"/>
        <v>2</v>
      </c>
      <c r="S130" s="53">
        <f t="shared" si="68"/>
        <v>0</v>
      </c>
      <c r="T130" s="378">
        <f t="shared" si="68"/>
        <v>2</v>
      </c>
      <c r="U130" s="53">
        <f t="shared" si="68"/>
        <v>3</v>
      </c>
      <c r="V130" s="378">
        <f t="shared" si="68"/>
        <v>0</v>
      </c>
      <c r="W130" s="53">
        <f t="shared" si="68"/>
        <v>3</v>
      </c>
      <c r="X130" s="378">
        <f t="shared" si="68"/>
        <v>0</v>
      </c>
      <c r="Y130" s="53">
        <f t="shared" si="68"/>
        <v>0</v>
      </c>
      <c r="Z130" s="378">
        <f t="shared" si="68"/>
        <v>0</v>
      </c>
      <c r="AA130" s="53">
        <f t="shared" si="68"/>
        <v>3</v>
      </c>
      <c r="AB130" s="378">
        <f t="shared" si="68"/>
        <v>2</v>
      </c>
      <c r="AC130" s="53">
        <f t="shared" si="68"/>
        <v>4</v>
      </c>
      <c r="AD130" s="378">
        <f t="shared" si="68"/>
        <v>2</v>
      </c>
      <c r="AE130" s="53">
        <f t="shared" si="68"/>
        <v>1</v>
      </c>
      <c r="AF130" s="378">
        <f t="shared" si="68"/>
        <v>1</v>
      </c>
      <c r="AG130" s="53">
        <f t="shared" si="68"/>
        <v>0</v>
      </c>
      <c r="AH130" s="378">
        <f t="shared" si="68"/>
        <v>0</v>
      </c>
      <c r="AI130" s="53">
        <f t="shared" si="68"/>
        <v>0</v>
      </c>
      <c r="AJ130" s="378">
        <f t="shared" si="68"/>
        <v>1</v>
      </c>
      <c r="AK130" s="53">
        <f t="shared" si="68"/>
        <v>0</v>
      </c>
      <c r="AL130" s="54">
        <f t="shared" si="68"/>
        <v>0</v>
      </c>
      <c r="AM130" s="55">
        <f t="shared" si="68"/>
        <v>0</v>
      </c>
      <c r="AN130" s="52">
        <f t="shared" si="68"/>
        <v>57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727" t="s">
        <v>162</v>
      </c>
      <c r="B131" s="727"/>
      <c r="C131" s="727"/>
      <c r="D131" s="727"/>
      <c r="E131" s="727"/>
      <c r="F131" s="727"/>
      <c r="G131" s="727"/>
      <c r="H131" s="728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386"/>
      <c r="I133" s="1183"/>
    </row>
    <row r="134" spans="1:88" ht="31.5" x14ac:dyDescent="0.25">
      <c r="A134" s="1384"/>
      <c r="B134" s="1387"/>
      <c r="C134" s="616" t="s">
        <v>168</v>
      </c>
      <c r="D134" s="143" t="s">
        <v>169</v>
      </c>
      <c r="E134" s="86" t="s">
        <v>170</v>
      </c>
      <c r="F134" s="605" t="s">
        <v>171</v>
      </c>
      <c r="G134" s="1385"/>
      <c r="H134" s="604" t="s">
        <v>172</v>
      </c>
      <c r="I134" s="612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>
        <v>0</v>
      </c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>
        <v>0</v>
      </c>
      <c r="I136" s="129"/>
    </row>
    <row r="137" spans="1:88" x14ac:dyDescent="0.25">
      <c r="A137" s="298" t="s">
        <v>16</v>
      </c>
      <c r="B137" s="294">
        <f>SUM(C137:F137)+H137</f>
        <v>1</v>
      </c>
      <c r="C137" s="33"/>
      <c r="D137" s="295"/>
      <c r="E137" s="296"/>
      <c r="F137" s="35"/>
      <c r="G137" s="36"/>
      <c r="H137" s="297">
        <v>1</v>
      </c>
      <c r="I137" s="129"/>
    </row>
    <row r="138" spans="1:88" x14ac:dyDescent="0.25">
      <c r="A138" s="298" t="s">
        <v>17</v>
      </c>
      <c r="B138" s="294">
        <f t="shared" si="69"/>
        <v>3</v>
      </c>
      <c r="C138" s="33"/>
      <c r="D138" s="295"/>
      <c r="E138" s="296"/>
      <c r="F138" s="35"/>
      <c r="G138" s="36"/>
      <c r="H138" s="297">
        <v>3</v>
      </c>
      <c r="I138" s="129"/>
    </row>
    <row r="139" spans="1:88" x14ac:dyDescent="0.25">
      <c r="A139" s="293" t="s">
        <v>18</v>
      </c>
      <c r="B139" s="294">
        <f>SUM(C139:F139)+H139</f>
        <v>0</v>
      </c>
      <c r="C139" s="33"/>
      <c r="D139" s="295"/>
      <c r="E139" s="296"/>
      <c r="F139" s="35"/>
      <c r="G139" s="36"/>
      <c r="H139" s="297">
        <v>0</v>
      </c>
      <c r="I139" s="129"/>
    </row>
    <row r="140" spans="1:88" x14ac:dyDescent="0.25">
      <c r="A140" s="293" t="s">
        <v>174</v>
      </c>
      <c r="B140" s="294">
        <f t="shared" si="69"/>
        <v>18</v>
      </c>
      <c r="C140" s="33"/>
      <c r="D140" s="295"/>
      <c r="E140" s="296"/>
      <c r="F140" s="35"/>
      <c r="G140" s="36"/>
      <c r="H140" s="297">
        <v>18</v>
      </c>
      <c r="I140" s="129"/>
    </row>
    <row r="141" spans="1:88" x14ac:dyDescent="0.25">
      <c r="A141" s="299" t="s">
        <v>175</v>
      </c>
      <c r="B141" s="300">
        <f>SUM(C141:F141)+H141</f>
        <v>0</v>
      </c>
      <c r="C141" s="41"/>
      <c r="D141" s="301"/>
      <c r="E141" s="302"/>
      <c r="F141" s="43"/>
      <c r="G141" s="44"/>
      <c r="H141" s="303">
        <v>0</v>
      </c>
      <c r="I141" s="304"/>
    </row>
    <row r="142" spans="1:88" x14ac:dyDescent="0.25">
      <c r="A142" s="729" t="s">
        <v>176</v>
      </c>
      <c r="B142" s="306">
        <f>SUM(C142:F142)+H142</f>
        <v>4</v>
      </c>
      <c r="C142" s="77"/>
      <c r="D142" s="202"/>
      <c r="E142" s="307"/>
      <c r="F142" s="78"/>
      <c r="G142" s="81"/>
      <c r="H142" s="308">
        <v>4</v>
      </c>
      <c r="I142" s="97"/>
    </row>
    <row r="143" spans="1:88" x14ac:dyDescent="0.25">
      <c r="A143" s="309" t="s">
        <v>177</v>
      </c>
    </row>
    <row r="144" spans="1:88" s="12" customFormat="1" ht="12" x14ac:dyDescent="0.2">
      <c r="A144" s="730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379" t="s">
        <v>184</v>
      </c>
      <c r="B148" s="1379"/>
      <c r="C148" s="1379"/>
      <c r="D148" s="1379"/>
      <c r="E148" s="1379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381"/>
      <c r="D150" s="1382"/>
      <c r="E150" s="1375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380"/>
      <c r="B151" s="1380"/>
      <c r="C151" s="317" t="s">
        <v>33</v>
      </c>
      <c r="D151" s="318" t="s">
        <v>34</v>
      </c>
      <c r="E151" s="615" t="s">
        <v>35</v>
      </c>
      <c r="F151" s="390" t="s">
        <v>34</v>
      </c>
      <c r="G151" s="614" t="s">
        <v>35</v>
      </c>
      <c r="H151" s="390" t="s">
        <v>34</v>
      </c>
      <c r="I151" s="614" t="s">
        <v>35</v>
      </c>
      <c r="J151" s="390" t="s">
        <v>34</v>
      </c>
      <c r="K151" s="614" t="s">
        <v>35</v>
      </c>
      <c r="L151" s="390" t="s">
        <v>34</v>
      </c>
      <c r="M151" s="322" t="s">
        <v>35</v>
      </c>
      <c r="N151" s="1373"/>
      <c r="O151" s="1373"/>
      <c r="P151" s="1373"/>
      <c r="Q151" s="1374"/>
      <c r="R151" s="1375"/>
      <c r="S151" s="1376"/>
      <c r="T151" s="1373"/>
      <c r="U151" s="1373"/>
      <c r="V151" s="1373"/>
      <c r="W151" s="1373"/>
      <c r="X151" s="1373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731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731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732"/>
      <c r="C161" s="732"/>
      <c r="D161" s="732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373"/>
      <c r="B163" s="1373"/>
      <c r="C163" s="1377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1709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",[7]NOMBRE!B2," - ","( ",[7]NOMBRE!C2,[7]NOMBRE!D2,[7]NOMBRE!E2,[7]NOMBRE!F2,[7]NOMBRE!G2," )")</f>
        <v>COMUNA: LINARES - ( 07401 )</v>
      </c>
    </row>
    <row r="3" spans="1:122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22" x14ac:dyDescent="0.25">
      <c r="A4" s="1" t="str">
        <f>CONCATENATE("MES: ",[7]NOMBRE!B6," - ","( ",[7]NOMBRE!C6,[7]NOMBRE!D6," )")</f>
        <v>MES: JUNIO - ( 06 )</v>
      </c>
    </row>
    <row r="5" spans="1:122" x14ac:dyDescent="0.25">
      <c r="A5" s="1" t="str">
        <f>CONCATENATE("AÑO: ",[7]NOMBRE!B7)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388"/>
      <c r="D10" s="1389"/>
      <c r="E10" s="1376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384"/>
      <c r="B11" s="1384"/>
      <c r="C11" s="13" t="s">
        <v>33</v>
      </c>
      <c r="D11" s="14" t="s">
        <v>34</v>
      </c>
      <c r="E11" s="668" t="s">
        <v>35</v>
      </c>
      <c r="F11" s="683" t="s">
        <v>34</v>
      </c>
      <c r="G11" s="668" t="s">
        <v>35</v>
      </c>
      <c r="H11" s="683" t="s">
        <v>34</v>
      </c>
      <c r="I11" s="668" t="s">
        <v>35</v>
      </c>
      <c r="J11" s="683" t="s">
        <v>34</v>
      </c>
      <c r="K11" s="668" t="s">
        <v>35</v>
      </c>
      <c r="L11" s="683" t="s">
        <v>34</v>
      </c>
      <c r="M11" s="668" t="s">
        <v>35</v>
      </c>
      <c r="N11" s="683" t="s">
        <v>34</v>
      </c>
      <c r="O11" s="668" t="s">
        <v>35</v>
      </c>
      <c r="P11" s="683" t="s">
        <v>34</v>
      </c>
      <c r="Q11" s="668" t="s">
        <v>35</v>
      </c>
      <c r="R11" s="683" t="s">
        <v>34</v>
      </c>
      <c r="S11" s="668" t="s">
        <v>35</v>
      </c>
      <c r="T11" s="683" t="s">
        <v>34</v>
      </c>
      <c r="U11" s="668" t="s">
        <v>35</v>
      </c>
      <c r="V11" s="683" t="s">
        <v>34</v>
      </c>
      <c r="W11" s="668" t="s">
        <v>35</v>
      </c>
      <c r="X11" s="683" t="s">
        <v>34</v>
      </c>
      <c r="Y11" s="668" t="s">
        <v>35</v>
      </c>
      <c r="Z11" s="683" t="s">
        <v>34</v>
      </c>
      <c r="AA11" s="668" t="s">
        <v>35</v>
      </c>
      <c r="AB11" s="683" t="s">
        <v>34</v>
      </c>
      <c r="AC11" s="668" t="s">
        <v>35</v>
      </c>
      <c r="AD11" s="683" t="s">
        <v>34</v>
      </c>
      <c r="AE11" s="668" t="s">
        <v>35</v>
      </c>
      <c r="AF11" s="683" t="s">
        <v>34</v>
      </c>
      <c r="AG11" s="668" t="s">
        <v>35</v>
      </c>
      <c r="AH11" s="683" t="s">
        <v>34</v>
      </c>
      <c r="AI11" s="668" t="s">
        <v>35</v>
      </c>
      <c r="AJ11" s="683" t="s">
        <v>34</v>
      </c>
      <c r="AK11" s="668" t="s">
        <v>35</v>
      </c>
      <c r="AL11" s="683" t="s">
        <v>34</v>
      </c>
      <c r="AM11" s="17" t="s">
        <v>35</v>
      </c>
      <c r="AN11" s="1376"/>
      <c r="AO11" s="1376"/>
      <c r="AP11" s="1376"/>
      <c r="AQ11" s="1376"/>
      <c r="AR11" s="1376"/>
      <c r="AS11" s="1376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/>
      <c r="AO12" s="23"/>
      <c r="AP12" s="23"/>
      <c r="AQ12" s="23"/>
      <c r="AR12" s="23"/>
      <c r="AS12" s="23"/>
      <c r="AT12" s="22"/>
      <c r="AU12" s="24"/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91</v>
      </c>
      <c r="D13" s="31">
        <f t="shared" ref="D13:E26" si="1">SUM(F13+H13+J13+L13+N13+P13+R13+T13+V13+X13+Z13+AB13+AD13+AF13+AH13+AJ13+AL13)</f>
        <v>23</v>
      </c>
      <c r="E13" s="32">
        <f t="shared" si="1"/>
        <v>68</v>
      </c>
      <c r="F13" s="33">
        <v>0</v>
      </c>
      <c r="G13" s="34">
        <v>0</v>
      </c>
      <c r="H13" s="33">
        <v>0</v>
      </c>
      <c r="I13" s="34">
        <v>0</v>
      </c>
      <c r="J13" s="33">
        <v>10</v>
      </c>
      <c r="K13" s="35">
        <v>20</v>
      </c>
      <c r="L13" s="33">
        <v>6</v>
      </c>
      <c r="M13" s="35">
        <v>44</v>
      </c>
      <c r="N13" s="33">
        <v>1</v>
      </c>
      <c r="O13" s="35">
        <v>0</v>
      </c>
      <c r="P13" s="33">
        <v>1</v>
      </c>
      <c r="Q13" s="35">
        <v>0</v>
      </c>
      <c r="R13" s="33">
        <v>1</v>
      </c>
      <c r="S13" s="35">
        <v>0</v>
      </c>
      <c r="T13" s="33">
        <v>0</v>
      </c>
      <c r="U13" s="35">
        <v>0</v>
      </c>
      <c r="V13" s="33">
        <v>0</v>
      </c>
      <c r="W13" s="35">
        <v>0</v>
      </c>
      <c r="X13" s="33">
        <v>0</v>
      </c>
      <c r="Y13" s="35">
        <v>1</v>
      </c>
      <c r="Z13" s="33">
        <v>0</v>
      </c>
      <c r="AA13" s="35">
        <v>0</v>
      </c>
      <c r="AB13" s="33">
        <v>0</v>
      </c>
      <c r="AC13" s="35">
        <v>0</v>
      </c>
      <c r="AD13" s="33">
        <v>2</v>
      </c>
      <c r="AE13" s="35">
        <v>2</v>
      </c>
      <c r="AF13" s="33">
        <v>0</v>
      </c>
      <c r="AG13" s="35">
        <v>0</v>
      </c>
      <c r="AH13" s="33">
        <v>1</v>
      </c>
      <c r="AI13" s="35">
        <v>1</v>
      </c>
      <c r="AJ13" s="33">
        <v>1</v>
      </c>
      <c r="AK13" s="35">
        <v>0</v>
      </c>
      <c r="AL13" s="36">
        <v>0</v>
      </c>
      <c r="AM13" s="37">
        <v>0</v>
      </c>
      <c r="AN13" s="34">
        <v>91</v>
      </c>
      <c r="AO13" s="34">
        <v>1</v>
      </c>
      <c r="AP13" s="34">
        <v>18</v>
      </c>
      <c r="AQ13" s="34">
        <v>1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188</v>
      </c>
      <c r="D14" s="31">
        <f t="shared" si="1"/>
        <v>80</v>
      </c>
      <c r="E14" s="32">
        <f t="shared" si="1"/>
        <v>108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0</v>
      </c>
      <c r="M14" s="35">
        <v>3</v>
      </c>
      <c r="N14" s="33">
        <v>6</v>
      </c>
      <c r="O14" s="35">
        <v>4</v>
      </c>
      <c r="P14" s="33">
        <v>2</v>
      </c>
      <c r="Q14" s="35">
        <v>5</v>
      </c>
      <c r="R14" s="33">
        <v>7</v>
      </c>
      <c r="S14" s="35">
        <v>10</v>
      </c>
      <c r="T14" s="33">
        <v>16</v>
      </c>
      <c r="U14" s="35">
        <v>8</v>
      </c>
      <c r="V14" s="33">
        <v>12</v>
      </c>
      <c r="W14" s="35">
        <v>7</v>
      </c>
      <c r="X14" s="33">
        <v>6</v>
      </c>
      <c r="Y14" s="35">
        <v>8</v>
      </c>
      <c r="Z14" s="33">
        <v>7</v>
      </c>
      <c r="AA14" s="35">
        <v>13</v>
      </c>
      <c r="AB14" s="33">
        <v>4</v>
      </c>
      <c r="AC14" s="35">
        <v>15</v>
      </c>
      <c r="AD14" s="33">
        <v>8</v>
      </c>
      <c r="AE14" s="35">
        <v>17</v>
      </c>
      <c r="AF14" s="33">
        <v>8</v>
      </c>
      <c r="AG14" s="35">
        <v>10</v>
      </c>
      <c r="AH14" s="33">
        <v>3</v>
      </c>
      <c r="AI14" s="35">
        <v>6</v>
      </c>
      <c r="AJ14" s="33">
        <v>1</v>
      </c>
      <c r="AK14" s="35">
        <v>0</v>
      </c>
      <c r="AL14" s="36">
        <v>0</v>
      </c>
      <c r="AM14" s="37">
        <v>2</v>
      </c>
      <c r="AN14" s="34">
        <v>188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3">
        <v>0</v>
      </c>
      <c r="AU15" s="35"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110</v>
      </c>
      <c r="D16" s="31">
        <f t="shared" si="1"/>
        <v>49</v>
      </c>
      <c r="E16" s="32">
        <f t="shared" si="1"/>
        <v>61</v>
      </c>
      <c r="F16" s="33">
        <v>0</v>
      </c>
      <c r="G16" s="34">
        <v>0</v>
      </c>
      <c r="H16" s="33">
        <v>0</v>
      </c>
      <c r="I16" s="34">
        <v>0</v>
      </c>
      <c r="J16" s="33">
        <v>5</v>
      </c>
      <c r="K16" s="35">
        <v>7</v>
      </c>
      <c r="L16" s="33">
        <v>3</v>
      </c>
      <c r="M16" s="35">
        <v>12</v>
      </c>
      <c r="N16" s="33">
        <v>6</v>
      </c>
      <c r="O16" s="35">
        <v>2</v>
      </c>
      <c r="P16" s="33">
        <v>5</v>
      </c>
      <c r="Q16" s="35">
        <v>1</v>
      </c>
      <c r="R16" s="33">
        <v>1</v>
      </c>
      <c r="S16" s="35">
        <v>10</v>
      </c>
      <c r="T16" s="33">
        <v>2</v>
      </c>
      <c r="U16" s="35">
        <v>4</v>
      </c>
      <c r="V16" s="33">
        <v>6</v>
      </c>
      <c r="W16" s="35">
        <v>3</v>
      </c>
      <c r="X16" s="33">
        <v>2</v>
      </c>
      <c r="Y16" s="35">
        <v>2</v>
      </c>
      <c r="Z16" s="33">
        <v>3</v>
      </c>
      <c r="AA16" s="35">
        <v>9</v>
      </c>
      <c r="AB16" s="33">
        <v>7</v>
      </c>
      <c r="AC16" s="35">
        <v>1</v>
      </c>
      <c r="AD16" s="33">
        <v>2</v>
      </c>
      <c r="AE16" s="35">
        <v>4</v>
      </c>
      <c r="AF16" s="33">
        <v>1</v>
      </c>
      <c r="AG16" s="35">
        <v>3</v>
      </c>
      <c r="AH16" s="33">
        <v>5</v>
      </c>
      <c r="AI16" s="35">
        <v>1</v>
      </c>
      <c r="AJ16" s="33">
        <v>1</v>
      </c>
      <c r="AK16" s="35">
        <v>2</v>
      </c>
      <c r="AL16" s="36">
        <v>0</v>
      </c>
      <c r="AM16" s="37">
        <v>0</v>
      </c>
      <c r="AN16" s="34">
        <v>110</v>
      </c>
      <c r="AO16" s="34">
        <v>0</v>
      </c>
      <c r="AP16" s="34">
        <v>6</v>
      </c>
      <c r="AQ16" s="34">
        <v>1</v>
      </c>
      <c r="AR16" s="34">
        <v>0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3">
        <v>0</v>
      </c>
      <c r="AU17" s="35"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56</v>
      </c>
      <c r="D18" s="39">
        <f t="shared" si="1"/>
        <v>30</v>
      </c>
      <c r="E18" s="40">
        <f t="shared" si="1"/>
        <v>26</v>
      </c>
      <c r="F18" s="41">
        <v>0</v>
      </c>
      <c r="G18" s="42">
        <v>0</v>
      </c>
      <c r="H18" s="41">
        <v>3</v>
      </c>
      <c r="I18" s="42">
        <v>0</v>
      </c>
      <c r="J18" s="41">
        <v>5</v>
      </c>
      <c r="K18" s="43">
        <v>4</v>
      </c>
      <c r="L18" s="41">
        <v>1</v>
      </c>
      <c r="M18" s="43">
        <v>5</v>
      </c>
      <c r="N18" s="41">
        <v>5</v>
      </c>
      <c r="O18" s="43">
        <v>6</v>
      </c>
      <c r="P18" s="41">
        <v>7</v>
      </c>
      <c r="Q18" s="43">
        <v>1</v>
      </c>
      <c r="R18" s="41">
        <v>2</v>
      </c>
      <c r="S18" s="43">
        <v>0</v>
      </c>
      <c r="T18" s="41">
        <v>2</v>
      </c>
      <c r="U18" s="43">
        <v>2</v>
      </c>
      <c r="V18" s="41">
        <v>1</v>
      </c>
      <c r="W18" s="43">
        <v>0</v>
      </c>
      <c r="X18" s="41">
        <v>2</v>
      </c>
      <c r="Y18" s="43">
        <v>2</v>
      </c>
      <c r="Z18" s="41">
        <v>0</v>
      </c>
      <c r="AA18" s="43">
        <v>1</v>
      </c>
      <c r="AB18" s="41">
        <v>1</v>
      </c>
      <c r="AC18" s="43">
        <v>2</v>
      </c>
      <c r="AD18" s="41">
        <v>1</v>
      </c>
      <c r="AE18" s="43">
        <v>1</v>
      </c>
      <c r="AF18" s="41">
        <v>0</v>
      </c>
      <c r="AG18" s="43">
        <v>1</v>
      </c>
      <c r="AH18" s="41">
        <v>0</v>
      </c>
      <c r="AI18" s="43">
        <v>0</v>
      </c>
      <c r="AJ18" s="41">
        <v>0</v>
      </c>
      <c r="AK18" s="43">
        <v>1</v>
      </c>
      <c r="AL18" s="44">
        <v>0</v>
      </c>
      <c r="AM18" s="45">
        <v>0</v>
      </c>
      <c r="AN18" s="42">
        <v>56</v>
      </c>
      <c r="AO18" s="42">
        <v>0</v>
      </c>
      <c r="AP18" s="42">
        <v>9</v>
      </c>
      <c r="AQ18" s="42">
        <v>0</v>
      </c>
      <c r="AR18" s="42">
        <v>1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/>
      <c r="AO19" s="42"/>
      <c r="AP19" s="42"/>
      <c r="AQ19" s="42"/>
      <c r="AR19" s="42"/>
      <c r="AS19" s="42"/>
      <c r="AT19" s="41"/>
      <c r="AU19" s="43"/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/>
      <c r="AO20" s="42"/>
      <c r="AP20" s="42"/>
      <c r="AQ20" s="42"/>
      <c r="AR20" s="42"/>
      <c r="AS20" s="42"/>
      <c r="AT20" s="41"/>
      <c r="AU20" s="43"/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/>
      <c r="AO21" s="42"/>
      <c r="AP21" s="42"/>
      <c r="AQ21" s="42"/>
      <c r="AR21" s="42"/>
      <c r="AS21" s="42"/>
      <c r="AT21" s="41"/>
      <c r="AU21" s="43"/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433"/>
      <c r="B22" s="47" t="s">
        <v>47</v>
      </c>
      <c r="C22" s="377">
        <f>SUM(D22+E22)</f>
        <v>445</v>
      </c>
      <c r="D22" s="49">
        <f t="shared" si="1"/>
        <v>182</v>
      </c>
      <c r="E22" s="50">
        <f t="shared" si="1"/>
        <v>263</v>
      </c>
      <c r="F22" s="378">
        <f>SUM(F12:F21)</f>
        <v>0</v>
      </c>
      <c r="G22" s="52">
        <f t="shared" ref="G22:AS22" si="19">SUM(G12:G21)</f>
        <v>0</v>
      </c>
      <c r="H22" s="378">
        <f t="shared" si="19"/>
        <v>3</v>
      </c>
      <c r="I22" s="52">
        <f t="shared" si="19"/>
        <v>0</v>
      </c>
      <c r="J22" s="378">
        <f t="shared" si="19"/>
        <v>20</v>
      </c>
      <c r="K22" s="53">
        <f t="shared" si="19"/>
        <v>31</v>
      </c>
      <c r="L22" s="378">
        <f t="shared" si="19"/>
        <v>10</v>
      </c>
      <c r="M22" s="53">
        <f t="shared" si="19"/>
        <v>64</v>
      </c>
      <c r="N22" s="378">
        <f t="shared" si="19"/>
        <v>18</v>
      </c>
      <c r="O22" s="53">
        <f t="shared" si="19"/>
        <v>12</v>
      </c>
      <c r="P22" s="378">
        <f t="shared" si="19"/>
        <v>15</v>
      </c>
      <c r="Q22" s="53">
        <f t="shared" si="19"/>
        <v>7</v>
      </c>
      <c r="R22" s="378">
        <f t="shared" si="19"/>
        <v>11</v>
      </c>
      <c r="S22" s="53">
        <f t="shared" si="19"/>
        <v>20</v>
      </c>
      <c r="T22" s="378">
        <f t="shared" si="19"/>
        <v>20</v>
      </c>
      <c r="U22" s="53">
        <f t="shared" si="19"/>
        <v>14</v>
      </c>
      <c r="V22" s="378">
        <f t="shared" si="19"/>
        <v>19</v>
      </c>
      <c r="W22" s="53">
        <f t="shared" si="19"/>
        <v>10</v>
      </c>
      <c r="X22" s="378">
        <f t="shared" si="19"/>
        <v>10</v>
      </c>
      <c r="Y22" s="53">
        <f t="shared" si="19"/>
        <v>13</v>
      </c>
      <c r="Z22" s="378">
        <f t="shared" si="19"/>
        <v>10</v>
      </c>
      <c r="AA22" s="53">
        <f t="shared" si="19"/>
        <v>23</v>
      </c>
      <c r="AB22" s="378">
        <f t="shared" si="19"/>
        <v>12</v>
      </c>
      <c r="AC22" s="53">
        <f t="shared" si="19"/>
        <v>18</v>
      </c>
      <c r="AD22" s="378">
        <f t="shared" si="19"/>
        <v>13</v>
      </c>
      <c r="AE22" s="53">
        <f t="shared" si="19"/>
        <v>24</v>
      </c>
      <c r="AF22" s="378">
        <f t="shared" si="19"/>
        <v>9</v>
      </c>
      <c r="AG22" s="53">
        <f t="shared" si="19"/>
        <v>14</v>
      </c>
      <c r="AH22" s="378">
        <f t="shared" si="19"/>
        <v>9</v>
      </c>
      <c r="AI22" s="53">
        <f t="shared" si="19"/>
        <v>8</v>
      </c>
      <c r="AJ22" s="378">
        <f t="shared" si="19"/>
        <v>3</v>
      </c>
      <c r="AK22" s="53">
        <f t="shared" si="19"/>
        <v>3</v>
      </c>
      <c r="AL22" s="54">
        <f t="shared" si="19"/>
        <v>0</v>
      </c>
      <c r="AM22" s="55">
        <f t="shared" si="19"/>
        <v>2</v>
      </c>
      <c r="AN22" s="52">
        <f t="shared" si="19"/>
        <v>445</v>
      </c>
      <c r="AO22" s="52">
        <f t="shared" si="19"/>
        <v>1</v>
      </c>
      <c r="AP22" s="52">
        <f>SUM(AP12:AP21)</f>
        <v>33</v>
      </c>
      <c r="AQ22" s="52">
        <f t="shared" si="19"/>
        <v>2</v>
      </c>
      <c r="AR22" s="52">
        <f t="shared" si="19"/>
        <v>1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33</v>
      </c>
      <c r="D23" s="57">
        <f t="shared" si="1"/>
        <v>14</v>
      </c>
      <c r="E23" s="50">
        <f t="shared" si="1"/>
        <v>19</v>
      </c>
      <c r="F23" s="380">
        <v>0</v>
      </c>
      <c r="G23" s="58">
        <v>0</v>
      </c>
      <c r="H23" s="380">
        <v>0</v>
      </c>
      <c r="I23" s="58">
        <v>0</v>
      </c>
      <c r="J23" s="380">
        <v>0</v>
      </c>
      <c r="K23" s="59">
        <v>0</v>
      </c>
      <c r="L23" s="380">
        <v>0</v>
      </c>
      <c r="M23" s="59">
        <v>0</v>
      </c>
      <c r="N23" s="380">
        <v>0</v>
      </c>
      <c r="O23" s="59">
        <v>6</v>
      </c>
      <c r="P23" s="380">
        <v>7</v>
      </c>
      <c r="Q23" s="59">
        <v>0</v>
      </c>
      <c r="R23" s="380">
        <v>2</v>
      </c>
      <c r="S23" s="59">
        <v>0</v>
      </c>
      <c r="T23" s="380">
        <v>0</v>
      </c>
      <c r="U23" s="59">
        <v>4</v>
      </c>
      <c r="V23" s="380">
        <v>3</v>
      </c>
      <c r="W23" s="59">
        <v>1</v>
      </c>
      <c r="X23" s="380">
        <v>0</v>
      </c>
      <c r="Y23" s="59">
        <v>0</v>
      </c>
      <c r="Z23" s="380">
        <v>2</v>
      </c>
      <c r="AA23" s="59">
        <v>4</v>
      </c>
      <c r="AB23" s="380">
        <v>0</v>
      </c>
      <c r="AC23" s="59">
        <v>1</v>
      </c>
      <c r="AD23" s="380">
        <v>0</v>
      </c>
      <c r="AE23" s="59">
        <v>0</v>
      </c>
      <c r="AF23" s="380">
        <v>0</v>
      </c>
      <c r="AG23" s="59">
        <v>0</v>
      </c>
      <c r="AH23" s="380">
        <v>0</v>
      </c>
      <c r="AI23" s="59">
        <v>3</v>
      </c>
      <c r="AJ23" s="380">
        <v>0</v>
      </c>
      <c r="AK23" s="59">
        <v>0</v>
      </c>
      <c r="AL23" s="60">
        <v>0</v>
      </c>
      <c r="AM23" s="61">
        <v>0</v>
      </c>
      <c r="AN23" s="58">
        <v>33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0</v>
      </c>
      <c r="D24" s="65">
        <f t="shared" si="1"/>
        <v>0</v>
      </c>
      <c r="E24" s="66">
        <f t="shared" si="1"/>
        <v>0</v>
      </c>
      <c r="F24" s="67">
        <v>0</v>
      </c>
      <c r="G24" s="68">
        <v>0</v>
      </c>
      <c r="H24" s="67">
        <v>0</v>
      </c>
      <c r="I24" s="68">
        <v>0</v>
      </c>
      <c r="J24" s="67">
        <v>0</v>
      </c>
      <c r="K24" s="69">
        <v>0</v>
      </c>
      <c r="L24" s="67">
        <v>0</v>
      </c>
      <c r="M24" s="69">
        <v>0</v>
      </c>
      <c r="N24" s="67">
        <v>0</v>
      </c>
      <c r="O24" s="69">
        <v>0</v>
      </c>
      <c r="P24" s="67">
        <v>0</v>
      </c>
      <c r="Q24" s="69">
        <v>0</v>
      </c>
      <c r="R24" s="67">
        <v>0</v>
      </c>
      <c r="S24" s="69">
        <v>0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0</v>
      </c>
      <c r="Z24" s="67">
        <v>0</v>
      </c>
      <c r="AA24" s="69">
        <v>0</v>
      </c>
      <c r="AB24" s="67">
        <v>0</v>
      </c>
      <c r="AC24" s="69">
        <v>0</v>
      </c>
      <c r="AD24" s="67">
        <v>0</v>
      </c>
      <c r="AE24" s="69">
        <v>0</v>
      </c>
      <c r="AF24" s="67">
        <v>0</v>
      </c>
      <c r="AG24" s="69">
        <v>0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7">
        <v>0</v>
      </c>
      <c r="AU24" s="69">
        <v>0</v>
      </c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204</v>
      </c>
      <c r="D25" s="20">
        <f t="shared" si="1"/>
        <v>68</v>
      </c>
      <c r="E25" s="21">
        <f t="shared" si="1"/>
        <v>136</v>
      </c>
      <c r="F25" s="22">
        <v>0</v>
      </c>
      <c r="G25" s="23">
        <v>0</v>
      </c>
      <c r="H25" s="22">
        <v>0</v>
      </c>
      <c r="I25" s="23">
        <v>0</v>
      </c>
      <c r="J25" s="22">
        <v>0</v>
      </c>
      <c r="K25" s="24">
        <v>0</v>
      </c>
      <c r="L25" s="22">
        <v>5</v>
      </c>
      <c r="M25" s="24">
        <v>3</v>
      </c>
      <c r="N25" s="22">
        <v>11</v>
      </c>
      <c r="O25" s="24">
        <v>12</v>
      </c>
      <c r="P25" s="22">
        <v>9</v>
      </c>
      <c r="Q25" s="24">
        <v>14</v>
      </c>
      <c r="R25" s="22">
        <v>8</v>
      </c>
      <c r="S25" s="24">
        <v>26</v>
      </c>
      <c r="T25" s="22">
        <v>7</v>
      </c>
      <c r="U25" s="24">
        <v>19</v>
      </c>
      <c r="V25" s="22">
        <v>4</v>
      </c>
      <c r="W25" s="24">
        <v>12</v>
      </c>
      <c r="X25" s="22">
        <v>7</v>
      </c>
      <c r="Y25" s="24">
        <v>13</v>
      </c>
      <c r="Z25" s="22">
        <v>7</v>
      </c>
      <c r="AA25" s="24">
        <v>8</v>
      </c>
      <c r="AB25" s="22">
        <v>2</v>
      </c>
      <c r="AC25" s="24">
        <v>10</v>
      </c>
      <c r="AD25" s="22">
        <v>5</v>
      </c>
      <c r="AE25" s="24">
        <v>4</v>
      </c>
      <c r="AF25" s="22">
        <v>3</v>
      </c>
      <c r="AG25" s="24">
        <v>6</v>
      </c>
      <c r="AH25" s="22">
        <v>0</v>
      </c>
      <c r="AI25" s="24">
        <v>4</v>
      </c>
      <c r="AJ25" s="22">
        <v>0</v>
      </c>
      <c r="AK25" s="24">
        <v>3</v>
      </c>
      <c r="AL25" s="25">
        <v>0</v>
      </c>
      <c r="AM25" s="26">
        <v>2</v>
      </c>
      <c r="AN25" s="23">
        <v>204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433"/>
      <c r="B26" s="751" t="s">
        <v>51</v>
      </c>
      <c r="C26" s="752">
        <f t="shared" si="0"/>
        <v>0</v>
      </c>
      <c r="D26" s="75">
        <f t="shared" si="1"/>
        <v>0</v>
      </c>
      <c r="E26" s="753">
        <f t="shared" si="1"/>
        <v>0</v>
      </c>
      <c r="F26" s="77"/>
      <c r="G26" s="754"/>
      <c r="H26" s="77"/>
      <c r="I26" s="78"/>
      <c r="J26" s="77"/>
      <c r="K26" s="78"/>
      <c r="L26" s="77"/>
      <c r="M26" s="78"/>
      <c r="N26" s="77"/>
      <c r="O26" s="79"/>
      <c r="P26" s="77"/>
      <c r="Q26" s="754"/>
      <c r="R26" s="755"/>
      <c r="S26" s="78"/>
      <c r="T26" s="77"/>
      <c r="U26" s="78"/>
      <c r="V26" s="77"/>
      <c r="W26" s="78"/>
      <c r="X26" s="77"/>
      <c r="Y26" s="754"/>
      <c r="Z26" s="77"/>
      <c r="AA26" s="754"/>
      <c r="AB26" s="77"/>
      <c r="AC26" s="78"/>
      <c r="AD26" s="77"/>
      <c r="AE26" s="754"/>
      <c r="AF26" s="77"/>
      <c r="AG26" s="754"/>
      <c r="AH26" s="77"/>
      <c r="AI26" s="78"/>
      <c r="AJ26" s="77"/>
      <c r="AK26" s="78"/>
      <c r="AL26" s="81"/>
      <c r="AM26" s="82"/>
      <c r="AN26" s="79"/>
      <c r="AO26" s="79"/>
      <c r="AP26" s="79"/>
      <c r="AQ26" s="79"/>
      <c r="AR26" s="79"/>
      <c r="AS26" s="79"/>
      <c r="AT26" s="77"/>
      <c r="AU26" s="78"/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378"/>
      <c r="B29" s="1378"/>
      <c r="C29" s="726" t="s">
        <v>58</v>
      </c>
      <c r="D29" s="726" t="s">
        <v>59</v>
      </c>
      <c r="E29" s="683" t="s">
        <v>33</v>
      </c>
      <c r="F29" s="86" t="s">
        <v>34</v>
      </c>
      <c r="G29" s="674" t="s">
        <v>35</v>
      </c>
      <c r="H29" s="683" t="s">
        <v>34</v>
      </c>
      <c r="I29" s="674" t="s">
        <v>35</v>
      </c>
      <c r="J29" s="683" t="s">
        <v>34</v>
      </c>
      <c r="K29" s="674" t="s">
        <v>35</v>
      </c>
      <c r="L29" s="683" t="s">
        <v>34</v>
      </c>
      <c r="M29" s="674" t="s">
        <v>35</v>
      </c>
      <c r="N29" s="683" t="s">
        <v>34</v>
      </c>
      <c r="O29" s="674" t="s">
        <v>35</v>
      </c>
      <c r="P29" s="683" t="s">
        <v>34</v>
      </c>
      <c r="Q29" s="674" t="s">
        <v>35</v>
      </c>
      <c r="R29" s="683" t="s">
        <v>34</v>
      </c>
      <c r="S29" s="674" t="s">
        <v>35</v>
      </c>
      <c r="T29" s="683" t="s">
        <v>34</v>
      </c>
      <c r="U29" s="675" t="s">
        <v>35</v>
      </c>
      <c r="V29" s="683" t="s">
        <v>34</v>
      </c>
      <c r="W29" s="674" t="s">
        <v>35</v>
      </c>
      <c r="X29" s="683" t="s">
        <v>34</v>
      </c>
      <c r="Y29" s="674" t="s">
        <v>35</v>
      </c>
      <c r="Z29" s="683" t="s">
        <v>34</v>
      </c>
      <c r="AA29" s="674" t="s">
        <v>35</v>
      </c>
      <c r="AB29" s="683" t="s">
        <v>34</v>
      </c>
      <c r="AC29" s="674" t="s">
        <v>35</v>
      </c>
      <c r="AD29" s="683" t="s">
        <v>34</v>
      </c>
      <c r="AE29" s="674" t="s">
        <v>35</v>
      </c>
      <c r="AF29" s="683" t="s">
        <v>34</v>
      </c>
      <c r="AG29" s="674" t="s">
        <v>35</v>
      </c>
      <c r="AH29" s="683" t="s">
        <v>34</v>
      </c>
      <c r="AI29" s="674" t="s">
        <v>35</v>
      </c>
      <c r="AJ29" s="683" t="s">
        <v>34</v>
      </c>
      <c r="AK29" s="674" t="s">
        <v>35</v>
      </c>
      <c r="AL29" s="683" t="s">
        <v>34</v>
      </c>
      <c r="AM29" s="674" t="s">
        <v>35</v>
      </c>
      <c r="AN29" s="683" t="s">
        <v>34</v>
      </c>
      <c r="AO29" s="676" t="s">
        <v>35</v>
      </c>
      <c r="AP29" s="1376"/>
      <c r="AQ29" s="1376"/>
      <c r="AR29" s="1376"/>
      <c r="AS29" s="1376"/>
      <c r="AT29" s="1378"/>
      <c r="AU29" s="1378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378"/>
      <c r="B35" s="1378"/>
      <c r="C35" s="726" t="s">
        <v>58</v>
      </c>
      <c r="D35" s="726" t="s">
        <v>66</v>
      </c>
      <c r="E35" s="683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4</v>
      </c>
      <c r="C36" s="23"/>
      <c r="D36" s="23">
        <v>4</v>
      </c>
      <c r="E36" s="110">
        <f>SUM(F36:G36)</f>
        <v>17</v>
      </c>
      <c r="F36" s="111">
        <v>8</v>
      </c>
      <c r="G36" s="23">
        <v>9</v>
      </c>
      <c r="H36" s="22"/>
      <c r="I36" s="112"/>
      <c r="J36" s="112"/>
      <c r="K36" s="112">
        <v>4</v>
      </c>
      <c r="L36" s="112"/>
      <c r="M36" s="24"/>
    </row>
    <row r="37" spans="1:42" x14ac:dyDescent="0.25">
      <c r="A37" s="756" t="s">
        <v>61</v>
      </c>
      <c r="B37" s="757">
        <f>SUM(C37:D37)</f>
        <v>0</v>
      </c>
      <c r="C37" s="754"/>
      <c r="D37" s="754"/>
      <c r="E37" s="758">
        <f>SUM(F37:G37)</f>
        <v>0</v>
      </c>
      <c r="F37" s="759"/>
      <c r="G37" s="754"/>
      <c r="H37" s="760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4</v>
      </c>
      <c r="C38" s="382">
        <f t="shared" si="38"/>
        <v>0</v>
      </c>
      <c r="D38" s="120">
        <f t="shared" si="38"/>
        <v>4</v>
      </c>
      <c r="E38" s="120">
        <f t="shared" si="38"/>
        <v>17</v>
      </c>
      <c r="F38" s="121">
        <f t="shared" si="38"/>
        <v>8</v>
      </c>
      <c r="G38" s="121">
        <f t="shared" si="38"/>
        <v>9</v>
      </c>
      <c r="H38" s="382">
        <f t="shared" si="38"/>
        <v>0</v>
      </c>
      <c r="I38" s="122">
        <f t="shared" si="38"/>
        <v>0</v>
      </c>
      <c r="J38" s="122">
        <f t="shared" si="38"/>
        <v>0</v>
      </c>
      <c r="K38" s="122">
        <f t="shared" si="38"/>
        <v>4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670" t="s">
        <v>3</v>
      </c>
      <c r="B40" s="669" t="s">
        <v>4</v>
      </c>
      <c r="C40" s="669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433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433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761"/>
      <c r="E45" s="761"/>
      <c r="F45" s="761"/>
      <c r="G45" s="761"/>
      <c r="H45" s="761"/>
      <c r="I45" s="761"/>
      <c r="J45" s="761"/>
      <c r="K45" s="761"/>
      <c r="L45" s="762"/>
      <c r="M45" s="763"/>
      <c r="N45" s="764"/>
      <c r="O45" s="765"/>
      <c r="P45" s="765"/>
      <c r="Q45" s="765"/>
      <c r="R45" s="765"/>
      <c r="S45" s="765"/>
      <c r="T45" s="765"/>
      <c r="U45" s="765"/>
      <c r="V45" s="766"/>
      <c r="W45" s="765"/>
      <c r="X45" s="765"/>
      <c r="Y45" s="765"/>
      <c r="Z45" s="765"/>
      <c r="AA45" s="765"/>
      <c r="AB45" s="765"/>
      <c r="AC45" s="765"/>
      <c r="AD45" s="765"/>
      <c r="AE45" s="765"/>
      <c r="AF45" s="765"/>
      <c r="AG45" s="765"/>
      <c r="AH45" s="765"/>
      <c r="AI45" s="765"/>
      <c r="AJ45" s="765"/>
      <c r="AK45" s="765"/>
      <c r="AL45" s="765"/>
      <c r="AM45" s="765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434"/>
      <c r="D47" s="1431"/>
      <c r="E47" s="1432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429"/>
      <c r="B48" s="1430"/>
      <c r="C48" s="140" t="s">
        <v>33</v>
      </c>
      <c r="D48" s="141" t="s">
        <v>34</v>
      </c>
      <c r="E48" s="767" t="s">
        <v>35</v>
      </c>
      <c r="F48" s="683" t="s">
        <v>34</v>
      </c>
      <c r="G48" s="674" t="s">
        <v>35</v>
      </c>
      <c r="H48" s="683" t="s">
        <v>34</v>
      </c>
      <c r="I48" s="674" t="s">
        <v>35</v>
      </c>
      <c r="J48" s="683" t="s">
        <v>34</v>
      </c>
      <c r="K48" s="674" t="s">
        <v>35</v>
      </c>
      <c r="L48" s="683" t="s">
        <v>34</v>
      </c>
      <c r="M48" s="674" t="s">
        <v>35</v>
      </c>
      <c r="N48" s="683" t="s">
        <v>34</v>
      </c>
      <c r="O48" s="674" t="s">
        <v>35</v>
      </c>
      <c r="P48" s="683" t="s">
        <v>34</v>
      </c>
      <c r="Q48" s="674" t="s">
        <v>35</v>
      </c>
      <c r="R48" s="683" t="s">
        <v>34</v>
      </c>
      <c r="S48" s="674" t="s">
        <v>35</v>
      </c>
      <c r="T48" s="683" t="s">
        <v>34</v>
      </c>
      <c r="U48" s="674" t="s">
        <v>35</v>
      </c>
      <c r="V48" s="683" t="s">
        <v>34</v>
      </c>
      <c r="W48" s="674" t="s">
        <v>35</v>
      </c>
      <c r="X48" s="683" t="s">
        <v>34</v>
      </c>
      <c r="Y48" s="674" t="s">
        <v>35</v>
      </c>
      <c r="Z48" s="683" t="s">
        <v>34</v>
      </c>
      <c r="AA48" s="674" t="s">
        <v>35</v>
      </c>
      <c r="AB48" s="683" t="s">
        <v>34</v>
      </c>
      <c r="AC48" s="674" t="s">
        <v>35</v>
      </c>
      <c r="AD48" s="683" t="s">
        <v>34</v>
      </c>
      <c r="AE48" s="674" t="s">
        <v>35</v>
      </c>
      <c r="AF48" s="683" t="s">
        <v>34</v>
      </c>
      <c r="AG48" s="674" t="s">
        <v>35</v>
      </c>
      <c r="AH48" s="683" t="s">
        <v>34</v>
      </c>
      <c r="AI48" s="674" t="s">
        <v>35</v>
      </c>
      <c r="AJ48" s="143" t="s">
        <v>34</v>
      </c>
      <c r="AK48" s="676" t="s">
        <v>35</v>
      </c>
      <c r="AL48" s="1376"/>
      <c r="AM48" s="1376"/>
      <c r="AN48" s="1376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768" t="s">
        <v>81</v>
      </c>
      <c r="B50" s="768" t="s">
        <v>80</v>
      </c>
      <c r="C50" s="752">
        <f>SUM(D50+E50)</f>
        <v>0</v>
      </c>
      <c r="D50" s="75">
        <f>SUM(F50+H50+J50+L50+N50+P50+R50+T50+V50+X50+Z50+AB50+AD50+AF50+AH50+AJ50)</f>
        <v>0</v>
      </c>
      <c r="E50" s="769">
        <f>SUM(G50+I50+K50+M50+O50+Q50+S50+U50+W50+Y50+AA50+AC50+AE50+AG50+AI50+AK50)</f>
        <v>0</v>
      </c>
      <c r="F50" s="760"/>
      <c r="G50" s="760"/>
      <c r="H50" s="760"/>
      <c r="I50" s="760"/>
      <c r="J50" s="760"/>
      <c r="K50" s="118"/>
      <c r="L50" s="760"/>
      <c r="M50" s="118"/>
      <c r="N50" s="755"/>
      <c r="O50" s="118"/>
      <c r="P50" s="755"/>
      <c r="Q50" s="118"/>
      <c r="R50" s="755"/>
      <c r="S50" s="118"/>
      <c r="T50" s="755"/>
      <c r="U50" s="118"/>
      <c r="V50" s="755"/>
      <c r="W50" s="118"/>
      <c r="X50" s="755"/>
      <c r="Y50" s="118"/>
      <c r="Z50" s="755"/>
      <c r="AA50" s="118"/>
      <c r="AB50" s="755"/>
      <c r="AC50" s="118"/>
      <c r="AD50" s="755"/>
      <c r="AE50" s="118"/>
      <c r="AF50" s="755"/>
      <c r="AG50" s="118"/>
      <c r="AH50" s="755"/>
      <c r="AI50" s="118"/>
      <c r="AJ50" s="770"/>
      <c r="AK50" s="150"/>
      <c r="AL50" s="771"/>
      <c r="AM50" s="771"/>
      <c r="AN50" s="771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431"/>
      <c r="D53" s="1431"/>
      <c r="E53" s="1432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429"/>
      <c r="B54" s="1430"/>
      <c r="C54" s="383" t="s">
        <v>33</v>
      </c>
      <c r="D54" s="157" t="s">
        <v>34</v>
      </c>
      <c r="E54" s="158" t="s">
        <v>35</v>
      </c>
      <c r="F54" s="13" t="s">
        <v>34</v>
      </c>
      <c r="G54" s="667" t="s">
        <v>35</v>
      </c>
      <c r="H54" s="13" t="s">
        <v>34</v>
      </c>
      <c r="I54" s="667" t="s">
        <v>35</v>
      </c>
      <c r="J54" s="13" t="s">
        <v>34</v>
      </c>
      <c r="K54" s="667" t="s">
        <v>35</v>
      </c>
      <c r="L54" s="13" t="s">
        <v>34</v>
      </c>
      <c r="M54" s="667" t="s">
        <v>35</v>
      </c>
      <c r="N54" s="13" t="s">
        <v>34</v>
      </c>
      <c r="O54" s="667" t="s">
        <v>35</v>
      </c>
      <c r="P54" s="13" t="s">
        <v>34</v>
      </c>
      <c r="Q54" s="667" t="s">
        <v>35</v>
      </c>
      <c r="R54" s="13" t="s">
        <v>34</v>
      </c>
      <c r="S54" s="667" t="s">
        <v>35</v>
      </c>
      <c r="T54" s="13" t="s">
        <v>34</v>
      </c>
      <c r="U54" s="667" t="s">
        <v>35</v>
      </c>
      <c r="V54" s="13" t="s">
        <v>34</v>
      </c>
      <c r="W54" s="667" t="s">
        <v>35</v>
      </c>
      <c r="X54" s="13" t="s">
        <v>34</v>
      </c>
      <c r="Y54" s="667" t="s">
        <v>35</v>
      </c>
      <c r="Z54" s="13" t="s">
        <v>34</v>
      </c>
      <c r="AA54" s="667" t="s">
        <v>35</v>
      </c>
      <c r="AB54" s="13" t="s">
        <v>34</v>
      </c>
      <c r="AC54" s="667" t="s">
        <v>35</v>
      </c>
      <c r="AD54" s="13" t="s">
        <v>34</v>
      </c>
      <c r="AE54" s="667" t="s">
        <v>35</v>
      </c>
      <c r="AF54" s="13" t="s">
        <v>34</v>
      </c>
      <c r="AG54" s="667" t="s">
        <v>35</v>
      </c>
      <c r="AH54" s="13" t="s">
        <v>34</v>
      </c>
      <c r="AI54" s="667" t="s">
        <v>35</v>
      </c>
      <c r="AJ54" s="160" t="s">
        <v>34</v>
      </c>
      <c r="AK54" s="161" t="s">
        <v>35</v>
      </c>
      <c r="AL54" s="1376"/>
      <c r="AM54" s="1376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428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428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428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428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428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428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681"/>
      <c r="C77" s="681"/>
      <c r="D77" s="772"/>
      <c r="E77" s="772"/>
      <c r="F77" s="772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427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761"/>
      <c r="C84" s="761"/>
      <c r="D84" s="761"/>
    </row>
    <row r="85" spans="1:9" ht="31.5" x14ac:dyDescent="0.25">
      <c r="A85" s="678" t="s">
        <v>104</v>
      </c>
      <c r="B85" s="677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298</v>
      </c>
      <c r="C86" s="209">
        <v>63</v>
      </c>
      <c r="D86" s="210">
        <v>65</v>
      </c>
    </row>
    <row r="87" spans="1:9" x14ac:dyDescent="0.25">
      <c r="A87" s="196" t="s">
        <v>109</v>
      </c>
      <c r="B87" s="211"/>
      <c r="C87" s="212"/>
      <c r="D87" s="213"/>
    </row>
    <row r="88" spans="1:9" x14ac:dyDescent="0.25">
      <c r="A88" s="196" t="s">
        <v>110</v>
      </c>
      <c r="B88" s="211"/>
      <c r="C88" s="212"/>
      <c r="D88" s="213"/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764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378"/>
      <c r="B95" s="1427"/>
      <c r="C95" s="1427"/>
      <c r="D95" s="1427"/>
      <c r="E95" s="384" t="s">
        <v>121</v>
      </c>
      <c r="F95" s="679" t="s">
        <v>122</v>
      </c>
    </row>
    <row r="96" spans="1:9" x14ac:dyDescent="0.25">
      <c r="A96" s="222" t="s">
        <v>123</v>
      </c>
      <c r="B96" s="129">
        <v>17</v>
      </c>
      <c r="C96" s="129"/>
      <c r="D96" s="91">
        <v>17</v>
      </c>
      <c r="E96" s="22"/>
      <c r="F96" s="23"/>
    </row>
    <row r="97" spans="1:85" x14ac:dyDescent="0.25">
      <c r="A97" s="223" t="s">
        <v>124</v>
      </c>
      <c r="B97" s="129"/>
      <c r="C97" s="129"/>
      <c r="D97" s="129"/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/>
      <c r="C100" s="129"/>
      <c r="D100" s="129"/>
      <c r="E100" s="33"/>
      <c r="F100" s="34"/>
    </row>
    <row r="101" spans="1:85" x14ac:dyDescent="0.25">
      <c r="A101" s="680" t="s">
        <v>47</v>
      </c>
      <c r="B101" s="225">
        <f>SUM(B96:B100)</f>
        <v>17</v>
      </c>
      <c r="C101" s="225">
        <f>SUM(C96:C100)</f>
        <v>0</v>
      </c>
      <c r="D101" s="225">
        <f>SUM(D96:D100)</f>
        <v>17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773" t="s">
        <v>128</v>
      </c>
      <c r="B102" s="11"/>
      <c r="C102" s="11"/>
      <c r="D102" s="11"/>
      <c r="E102" s="774"/>
      <c r="F102" s="775"/>
      <c r="G102" s="774"/>
      <c r="H102" s="774"/>
      <c r="I102" s="774"/>
      <c r="J102" s="774"/>
      <c r="K102" s="774"/>
      <c r="L102" s="774"/>
      <c r="M102" s="774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424"/>
      <c r="C104" s="1425"/>
      <c r="D104" s="1426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423"/>
      <c r="B105" s="231" t="s">
        <v>33</v>
      </c>
      <c r="C105" s="232" t="s">
        <v>34</v>
      </c>
      <c r="D105" s="776" t="s">
        <v>35</v>
      </c>
      <c r="E105" s="683" t="s">
        <v>34</v>
      </c>
      <c r="F105" s="674" t="s">
        <v>35</v>
      </c>
      <c r="G105" s="683" t="s">
        <v>34</v>
      </c>
      <c r="H105" s="674" t="s">
        <v>35</v>
      </c>
      <c r="I105" s="683" t="s">
        <v>34</v>
      </c>
      <c r="J105" s="674" t="s">
        <v>35</v>
      </c>
      <c r="K105" s="683" t="s">
        <v>34</v>
      </c>
      <c r="L105" s="674" t="s">
        <v>35</v>
      </c>
      <c r="M105" s="683" t="s">
        <v>34</v>
      </c>
      <c r="N105" s="676" t="s">
        <v>35</v>
      </c>
      <c r="O105" s="1426"/>
      <c r="P105" s="1426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777" t="s">
        <v>131</v>
      </c>
      <c r="B108" s="778">
        <f>SUM(C108:D108)</f>
        <v>0</v>
      </c>
      <c r="C108" s="779">
        <f t="shared" si="49"/>
        <v>0</v>
      </c>
      <c r="D108" s="780">
        <f t="shared" si="49"/>
        <v>0</v>
      </c>
      <c r="E108" s="721"/>
      <c r="F108" s="781"/>
      <c r="G108" s="721"/>
      <c r="H108" s="247"/>
      <c r="I108" s="721"/>
      <c r="J108" s="781"/>
      <c r="K108" s="721"/>
      <c r="L108" s="781"/>
      <c r="M108" s="782"/>
      <c r="N108" s="249"/>
      <c r="O108" s="781"/>
      <c r="P108" s="781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421"/>
      <c r="B111" s="386" t="s">
        <v>136</v>
      </c>
      <c r="C111" s="386" t="s">
        <v>137</v>
      </c>
      <c r="D111" s="387" t="s">
        <v>138</v>
      </c>
      <c r="E111" s="1422"/>
    </row>
    <row r="112" spans="1:85" x14ac:dyDescent="0.25">
      <c r="A112" s="680" t="s">
        <v>47</v>
      </c>
      <c r="B112" s="388"/>
      <c r="C112" s="388"/>
      <c r="D112" s="389"/>
      <c r="E112" s="254"/>
    </row>
    <row r="113" spans="1:88" s="12" customFormat="1" ht="12" x14ac:dyDescent="0.2">
      <c r="A113" s="783" t="s">
        <v>139</v>
      </c>
      <c r="B113" s="11"/>
      <c r="C113" s="11"/>
      <c r="D113" s="9"/>
      <c r="E113" s="9"/>
      <c r="F113" s="9"/>
      <c r="G113" s="9"/>
      <c r="H113" s="784"/>
      <c r="I113" s="784"/>
      <c r="J113" s="784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415"/>
      <c r="B115" s="231" t="s">
        <v>33</v>
      </c>
      <c r="C115" s="671" t="s">
        <v>34</v>
      </c>
      <c r="D115" s="672" t="s">
        <v>35</v>
      </c>
      <c r="E115" s="683" t="s">
        <v>34</v>
      </c>
      <c r="F115" s="674" t="s">
        <v>35</v>
      </c>
      <c r="G115" s="683" t="s">
        <v>34</v>
      </c>
      <c r="H115" s="674" t="s">
        <v>35</v>
      </c>
      <c r="I115" s="683" t="s">
        <v>34</v>
      </c>
      <c r="J115" s="674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785">
        <f>SUM(C118:D118)</f>
        <v>0</v>
      </c>
      <c r="C118" s="786">
        <f t="shared" si="55"/>
        <v>0</v>
      </c>
      <c r="D118" s="787">
        <f t="shared" si="55"/>
        <v>0</v>
      </c>
      <c r="E118" s="788"/>
      <c r="F118" s="789"/>
      <c r="G118" s="788"/>
      <c r="H118" s="247"/>
      <c r="I118" s="788"/>
      <c r="J118" s="789"/>
    </row>
    <row r="119" spans="1:88" s="12" customFormat="1" ht="12" x14ac:dyDescent="0.2">
      <c r="A119" s="790" t="s">
        <v>146</v>
      </c>
      <c r="B119" s="272"/>
      <c r="C119" s="273"/>
      <c r="D119" s="273"/>
      <c r="E119" s="9"/>
      <c r="F119" s="791"/>
      <c r="G119" s="792"/>
      <c r="H119" s="792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407"/>
      <c r="B121" s="1415"/>
      <c r="C121" s="683" t="s">
        <v>34</v>
      </c>
      <c r="D121" s="682" t="s">
        <v>35</v>
      </c>
      <c r="E121" s="143" t="s">
        <v>150</v>
      </c>
      <c r="F121" s="674" t="s">
        <v>151</v>
      </c>
      <c r="G121" s="143" t="s">
        <v>152</v>
      </c>
      <c r="H121" s="86" t="s">
        <v>153</v>
      </c>
      <c r="I121" s="674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419"/>
      <c r="D125" s="1420"/>
      <c r="E125" s="1407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415"/>
      <c r="B126" s="1415"/>
      <c r="C126" s="13" t="s">
        <v>33</v>
      </c>
      <c r="D126" s="14" t="s">
        <v>34</v>
      </c>
      <c r="E126" s="668" t="s">
        <v>35</v>
      </c>
      <c r="F126" s="683" t="s">
        <v>34</v>
      </c>
      <c r="G126" s="668" t="s">
        <v>35</v>
      </c>
      <c r="H126" s="683" t="s">
        <v>34</v>
      </c>
      <c r="I126" s="668" t="s">
        <v>35</v>
      </c>
      <c r="J126" s="683" t="s">
        <v>34</v>
      </c>
      <c r="K126" s="668" t="s">
        <v>35</v>
      </c>
      <c r="L126" s="683" t="s">
        <v>34</v>
      </c>
      <c r="M126" s="668" t="s">
        <v>35</v>
      </c>
      <c r="N126" s="683" t="s">
        <v>34</v>
      </c>
      <c r="O126" s="668" t="s">
        <v>35</v>
      </c>
      <c r="P126" s="683" t="s">
        <v>34</v>
      </c>
      <c r="Q126" s="668" t="s">
        <v>35</v>
      </c>
      <c r="R126" s="683" t="s">
        <v>34</v>
      </c>
      <c r="S126" s="668" t="s">
        <v>35</v>
      </c>
      <c r="T126" s="683" t="s">
        <v>34</v>
      </c>
      <c r="U126" s="668" t="s">
        <v>35</v>
      </c>
      <c r="V126" s="683" t="s">
        <v>34</v>
      </c>
      <c r="W126" s="668" t="s">
        <v>35</v>
      </c>
      <c r="X126" s="683" t="s">
        <v>34</v>
      </c>
      <c r="Y126" s="668" t="s">
        <v>35</v>
      </c>
      <c r="Z126" s="683" t="s">
        <v>34</v>
      </c>
      <c r="AA126" s="668" t="s">
        <v>35</v>
      </c>
      <c r="AB126" s="683" t="s">
        <v>34</v>
      </c>
      <c r="AC126" s="668" t="s">
        <v>35</v>
      </c>
      <c r="AD126" s="683" t="s">
        <v>34</v>
      </c>
      <c r="AE126" s="668" t="s">
        <v>35</v>
      </c>
      <c r="AF126" s="683" t="s">
        <v>34</v>
      </c>
      <c r="AG126" s="668" t="s">
        <v>35</v>
      </c>
      <c r="AH126" s="683" t="s">
        <v>34</v>
      </c>
      <c r="AI126" s="668" t="s">
        <v>35</v>
      </c>
      <c r="AJ126" s="683" t="s">
        <v>34</v>
      </c>
      <c r="AK126" s="668" t="s">
        <v>35</v>
      </c>
      <c r="AL126" s="683" t="s">
        <v>34</v>
      </c>
      <c r="AM126" s="17" t="s">
        <v>35</v>
      </c>
      <c r="AN126" s="1407"/>
      <c r="AO126" s="1407"/>
      <c r="AP126" s="1407"/>
      <c r="AQ126" s="1409"/>
      <c r="AR126" s="1407"/>
    </row>
    <row r="127" spans="1:88" x14ac:dyDescent="0.25">
      <c r="A127" s="1170" t="s">
        <v>158</v>
      </c>
      <c r="B127" s="283" t="s">
        <v>159</v>
      </c>
      <c r="C127" s="284">
        <f>SUM(D127+E127)</f>
        <v>50</v>
      </c>
      <c r="D127" s="285">
        <f t="shared" ref="D127:E130" si="56">SUM(F127+H127+J127+L127+N127+P127+R127+T127+V127+X127+Z127+AB127+AD127+AF127+AH127+AJ127+AL127)</f>
        <v>24</v>
      </c>
      <c r="E127" s="286">
        <f t="shared" si="56"/>
        <v>26</v>
      </c>
      <c r="F127" s="22"/>
      <c r="G127" s="24"/>
      <c r="H127" s="22"/>
      <c r="I127" s="24"/>
      <c r="J127" s="22">
        <v>2</v>
      </c>
      <c r="K127" s="24"/>
      <c r="L127" s="22">
        <v>2</v>
      </c>
      <c r="M127" s="24">
        <v>4</v>
      </c>
      <c r="N127" s="22">
        <v>7</v>
      </c>
      <c r="O127" s="24">
        <v>4</v>
      </c>
      <c r="P127" s="22">
        <v>2</v>
      </c>
      <c r="Q127" s="24">
        <v>4</v>
      </c>
      <c r="R127" s="22">
        <v>1</v>
      </c>
      <c r="S127" s="24">
        <v>3</v>
      </c>
      <c r="T127" s="22">
        <v>1</v>
      </c>
      <c r="U127" s="24">
        <v>1</v>
      </c>
      <c r="V127" s="22">
        <v>6</v>
      </c>
      <c r="W127" s="24">
        <v>2</v>
      </c>
      <c r="X127" s="22">
        <v>2</v>
      </c>
      <c r="Y127" s="24">
        <v>3</v>
      </c>
      <c r="Z127" s="22"/>
      <c r="AA127" s="24">
        <v>1</v>
      </c>
      <c r="AB127" s="22">
        <v>1</v>
      </c>
      <c r="AC127" s="24">
        <v>1</v>
      </c>
      <c r="AD127" s="22"/>
      <c r="AE127" s="24">
        <v>2</v>
      </c>
      <c r="AF127" s="22"/>
      <c r="AG127" s="24"/>
      <c r="AH127" s="22"/>
      <c r="AI127" s="24">
        <v>1</v>
      </c>
      <c r="AJ127" s="22"/>
      <c r="AK127" s="24"/>
      <c r="AL127" s="22"/>
      <c r="AM127" s="26"/>
      <c r="AN127" s="23">
        <v>50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2</v>
      </c>
      <c r="D128" s="289">
        <f t="shared" si="56"/>
        <v>1</v>
      </c>
      <c r="E128" s="290">
        <f t="shared" si="56"/>
        <v>1</v>
      </c>
      <c r="F128" s="33"/>
      <c r="G128" s="35"/>
      <c r="H128" s="33"/>
      <c r="I128" s="35"/>
      <c r="J128" s="33"/>
      <c r="K128" s="35"/>
      <c r="L128" s="33">
        <v>1</v>
      </c>
      <c r="M128" s="35">
        <v>1</v>
      </c>
      <c r="N128" s="33"/>
      <c r="O128" s="35"/>
      <c r="P128" s="33"/>
      <c r="Q128" s="35"/>
      <c r="R128" s="33"/>
      <c r="S128" s="35"/>
      <c r="T128" s="33"/>
      <c r="U128" s="35"/>
      <c r="V128" s="33"/>
      <c r="W128" s="35"/>
      <c r="X128" s="33"/>
      <c r="Y128" s="35"/>
      <c r="Z128" s="33"/>
      <c r="AA128" s="35"/>
      <c r="AB128" s="33"/>
      <c r="AC128" s="35"/>
      <c r="AD128" s="33"/>
      <c r="AE128" s="35"/>
      <c r="AF128" s="33"/>
      <c r="AG128" s="35"/>
      <c r="AH128" s="33"/>
      <c r="AI128" s="35"/>
      <c r="AJ128" s="33"/>
      <c r="AK128" s="35"/>
      <c r="AL128" s="33"/>
      <c r="AM128" s="37"/>
      <c r="AN128" s="34">
        <v>2</v>
      </c>
      <c r="AO128" s="34">
        <v>0</v>
      </c>
      <c r="AP128" s="34">
        <v>0</v>
      </c>
      <c r="AQ128" s="129">
        <v>0</v>
      </c>
      <c r="AR128" s="34">
        <v>0</v>
      </c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2</v>
      </c>
      <c r="D129" s="289">
        <f t="shared" si="56"/>
        <v>0</v>
      </c>
      <c r="E129" s="290">
        <f t="shared" si="56"/>
        <v>2</v>
      </c>
      <c r="F129" s="77"/>
      <c r="G129" s="78"/>
      <c r="H129" s="77"/>
      <c r="I129" s="78"/>
      <c r="J129" s="77"/>
      <c r="K129" s="78"/>
      <c r="L129" s="77"/>
      <c r="M129" s="78">
        <v>2</v>
      </c>
      <c r="N129" s="77"/>
      <c r="O129" s="78"/>
      <c r="P129" s="77"/>
      <c r="Q129" s="78"/>
      <c r="R129" s="77"/>
      <c r="S129" s="78"/>
      <c r="T129" s="77"/>
      <c r="U129" s="78"/>
      <c r="V129" s="77"/>
      <c r="W129" s="78"/>
      <c r="X129" s="77"/>
      <c r="Y129" s="78"/>
      <c r="Z129" s="77"/>
      <c r="AA129" s="78"/>
      <c r="AB129" s="77"/>
      <c r="AC129" s="78"/>
      <c r="AD129" s="77"/>
      <c r="AE129" s="78"/>
      <c r="AF129" s="77"/>
      <c r="AG129" s="78"/>
      <c r="AH129" s="77"/>
      <c r="AI129" s="78"/>
      <c r="AJ129" s="77"/>
      <c r="AK129" s="78"/>
      <c r="AL129" s="77"/>
      <c r="AM129" s="82"/>
      <c r="AN129" s="79">
        <v>2</v>
      </c>
      <c r="AO129" s="79">
        <v>0</v>
      </c>
      <c r="AP129" s="79">
        <v>0</v>
      </c>
      <c r="AQ129" s="97">
        <v>0</v>
      </c>
      <c r="AR129" s="79">
        <v>0</v>
      </c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414"/>
      <c r="B130" s="47" t="s">
        <v>47</v>
      </c>
      <c r="C130" s="377">
        <f>SUM(D130+E130)</f>
        <v>54</v>
      </c>
      <c r="D130" s="49">
        <f t="shared" si="56"/>
        <v>25</v>
      </c>
      <c r="E130" s="50">
        <f t="shared" si="56"/>
        <v>29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0</v>
      </c>
      <c r="I130" s="52">
        <f t="shared" si="68"/>
        <v>0</v>
      </c>
      <c r="J130" s="378">
        <f t="shared" si="68"/>
        <v>2</v>
      </c>
      <c r="K130" s="53">
        <f t="shared" si="68"/>
        <v>0</v>
      </c>
      <c r="L130" s="378">
        <f t="shared" si="68"/>
        <v>3</v>
      </c>
      <c r="M130" s="53">
        <f t="shared" si="68"/>
        <v>7</v>
      </c>
      <c r="N130" s="378">
        <f t="shared" si="68"/>
        <v>7</v>
      </c>
      <c r="O130" s="53">
        <f t="shared" si="68"/>
        <v>4</v>
      </c>
      <c r="P130" s="378">
        <f t="shared" si="68"/>
        <v>2</v>
      </c>
      <c r="Q130" s="53">
        <f t="shared" si="68"/>
        <v>4</v>
      </c>
      <c r="R130" s="378">
        <f t="shared" si="68"/>
        <v>1</v>
      </c>
      <c r="S130" s="53">
        <f t="shared" si="68"/>
        <v>3</v>
      </c>
      <c r="T130" s="378">
        <f t="shared" si="68"/>
        <v>1</v>
      </c>
      <c r="U130" s="53">
        <f t="shared" si="68"/>
        <v>1</v>
      </c>
      <c r="V130" s="378">
        <f t="shared" si="68"/>
        <v>6</v>
      </c>
      <c r="W130" s="53">
        <f t="shared" si="68"/>
        <v>2</v>
      </c>
      <c r="X130" s="378">
        <f t="shared" si="68"/>
        <v>2</v>
      </c>
      <c r="Y130" s="53">
        <f t="shared" si="68"/>
        <v>3</v>
      </c>
      <c r="Z130" s="378">
        <f t="shared" si="68"/>
        <v>0</v>
      </c>
      <c r="AA130" s="53">
        <f t="shared" si="68"/>
        <v>1</v>
      </c>
      <c r="AB130" s="378">
        <f t="shared" si="68"/>
        <v>1</v>
      </c>
      <c r="AC130" s="53">
        <f t="shared" si="68"/>
        <v>1</v>
      </c>
      <c r="AD130" s="378">
        <f t="shared" si="68"/>
        <v>0</v>
      </c>
      <c r="AE130" s="53">
        <f t="shared" si="68"/>
        <v>2</v>
      </c>
      <c r="AF130" s="378">
        <f t="shared" si="68"/>
        <v>0</v>
      </c>
      <c r="AG130" s="53">
        <f t="shared" si="68"/>
        <v>0</v>
      </c>
      <c r="AH130" s="378">
        <f t="shared" si="68"/>
        <v>0</v>
      </c>
      <c r="AI130" s="53">
        <f t="shared" si="68"/>
        <v>1</v>
      </c>
      <c r="AJ130" s="378">
        <f t="shared" si="68"/>
        <v>0</v>
      </c>
      <c r="AK130" s="53">
        <f t="shared" si="68"/>
        <v>0</v>
      </c>
      <c r="AL130" s="54">
        <f t="shared" si="68"/>
        <v>0</v>
      </c>
      <c r="AM130" s="55">
        <f t="shared" si="68"/>
        <v>0</v>
      </c>
      <c r="AN130" s="52">
        <f t="shared" si="68"/>
        <v>54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794" t="s">
        <v>162</v>
      </c>
      <c r="B131" s="794"/>
      <c r="C131" s="794"/>
      <c r="D131" s="794"/>
      <c r="E131" s="794"/>
      <c r="F131" s="794"/>
      <c r="G131" s="794"/>
      <c r="H131" s="795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417"/>
      <c r="I133" s="1183"/>
    </row>
    <row r="134" spans="1:88" ht="31.5" x14ac:dyDescent="0.25">
      <c r="A134" s="1415"/>
      <c r="B134" s="1418"/>
      <c r="C134" s="683" t="s">
        <v>168</v>
      </c>
      <c r="D134" s="143" t="s">
        <v>169</v>
      </c>
      <c r="E134" s="86" t="s">
        <v>170</v>
      </c>
      <c r="F134" s="682" t="s">
        <v>171</v>
      </c>
      <c r="G134" s="1416"/>
      <c r="H134" s="674" t="s">
        <v>172</v>
      </c>
      <c r="I134" s="672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>
        <v>0</v>
      </c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>
        <v>0</v>
      </c>
      <c r="I136" s="129"/>
    </row>
    <row r="137" spans="1:88" x14ac:dyDescent="0.25">
      <c r="A137" s="298" t="s">
        <v>16</v>
      </c>
      <c r="B137" s="294">
        <f>SUM(C137:F137)+H137</f>
        <v>0</v>
      </c>
      <c r="C137" s="33"/>
      <c r="D137" s="295"/>
      <c r="E137" s="296"/>
      <c r="F137" s="35"/>
      <c r="G137" s="36"/>
      <c r="H137" s="297">
        <v>0</v>
      </c>
      <c r="I137" s="129"/>
    </row>
    <row r="138" spans="1:88" x14ac:dyDescent="0.25">
      <c r="A138" s="298" t="s">
        <v>17</v>
      </c>
      <c r="B138" s="294">
        <f t="shared" si="69"/>
        <v>0</v>
      </c>
      <c r="C138" s="33"/>
      <c r="D138" s="295"/>
      <c r="E138" s="296"/>
      <c r="F138" s="35"/>
      <c r="G138" s="36"/>
      <c r="H138" s="297">
        <v>0</v>
      </c>
      <c r="I138" s="129"/>
    </row>
    <row r="139" spans="1:88" x14ac:dyDescent="0.25">
      <c r="A139" s="293" t="s">
        <v>18</v>
      </c>
      <c r="B139" s="294">
        <f>SUM(C139:F139)+H139</f>
        <v>0</v>
      </c>
      <c r="C139" s="33"/>
      <c r="D139" s="295"/>
      <c r="E139" s="296"/>
      <c r="F139" s="35"/>
      <c r="G139" s="36"/>
      <c r="H139" s="297">
        <v>0</v>
      </c>
      <c r="I139" s="129"/>
    </row>
    <row r="140" spans="1:88" x14ac:dyDescent="0.25">
      <c r="A140" s="293" t="s">
        <v>174</v>
      </c>
      <c r="B140" s="294">
        <f t="shared" si="69"/>
        <v>12</v>
      </c>
      <c r="C140" s="33"/>
      <c r="D140" s="295"/>
      <c r="E140" s="296"/>
      <c r="F140" s="35"/>
      <c r="G140" s="36"/>
      <c r="H140" s="297">
        <v>12</v>
      </c>
      <c r="I140" s="129"/>
    </row>
    <row r="141" spans="1:88" x14ac:dyDescent="0.25">
      <c r="A141" s="299" t="s">
        <v>175</v>
      </c>
      <c r="B141" s="300">
        <f>SUM(C141:F141)+H141</f>
        <v>0</v>
      </c>
      <c r="C141" s="41"/>
      <c r="D141" s="301"/>
      <c r="E141" s="302"/>
      <c r="F141" s="43"/>
      <c r="G141" s="44"/>
      <c r="H141" s="303">
        <v>0</v>
      </c>
      <c r="I141" s="304"/>
    </row>
    <row r="142" spans="1:88" x14ac:dyDescent="0.25">
      <c r="A142" s="796" t="s">
        <v>176</v>
      </c>
      <c r="B142" s="306">
        <f>SUM(C142:F142)+H142</f>
        <v>0</v>
      </c>
      <c r="C142" s="77"/>
      <c r="D142" s="202"/>
      <c r="E142" s="307"/>
      <c r="F142" s="78"/>
      <c r="G142" s="81"/>
      <c r="H142" s="308">
        <v>0</v>
      </c>
      <c r="I142" s="97"/>
    </row>
    <row r="143" spans="1:88" x14ac:dyDescent="0.25">
      <c r="A143" s="309" t="s">
        <v>177</v>
      </c>
    </row>
    <row r="144" spans="1:88" s="12" customFormat="1" ht="12" x14ac:dyDescent="0.2">
      <c r="A144" s="797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410" t="s">
        <v>184</v>
      </c>
      <c r="B148" s="1410"/>
      <c r="C148" s="1410"/>
      <c r="D148" s="1410"/>
      <c r="E148" s="1410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412"/>
      <c r="D150" s="1413"/>
      <c r="E150" s="1406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411"/>
      <c r="B151" s="1411"/>
      <c r="C151" s="317" t="s">
        <v>33</v>
      </c>
      <c r="D151" s="318" t="s">
        <v>34</v>
      </c>
      <c r="E151" s="666" t="s">
        <v>35</v>
      </c>
      <c r="F151" s="390" t="s">
        <v>34</v>
      </c>
      <c r="G151" s="673" t="s">
        <v>35</v>
      </c>
      <c r="H151" s="390" t="s">
        <v>34</v>
      </c>
      <c r="I151" s="673" t="s">
        <v>35</v>
      </c>
      <c r="J151" s="390" t="s">
        <v>34</v>
      </c>
      <c r="K151" s="673" t="s">
        <v>35</v>
      </c>
      <c r="L151" s="390" t="s">
        <v>34</v>
      </c>
      <c r="M151" s="322" t="s">
        <v>35</v>
      </c>
      <c r="N151" s="1404"/>
      <c r="O151" s="1404"/>
      <c r="P151" s="1404"/>
      <c r="Q151" s="1405"/>
      <c r="R151" s="1406"/>
      <c r="S151" s="1407"/>
      <c r="T151" s="1404"/>
      <c r="U151" s="1404"/>
      <c r="V151" s="1404"/>
      <c r="W151" s="1404"/>
      <c r="X151" s="1404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798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798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799"/>
      <c r="C161" s="799"/>
      <c r="D161" s="799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404"/>
      <c r="B163" s="1404"/>
      <c r="C163" s="1408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1749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",[8]NOMBRE!B2," - ","( ",[8]NOMBRE!C2,[8]NOMBRE!D2,[8]NOMBRE!E2,[8]NOMBRE!F2,[8]NOMBRE!G2," )")</f>
        <v>COMUNA: LINARES - ( 07401 )</v>
      </c>
    </row>
    <row r="3" spans="1:122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22" x14ac:dyDescent="0.25">
      <c r="A4" s="1" t="str">
        <f>CONCATENATE("MES: ",[8]NOMBRE!B6," - ","( ",[8]NOMBRE!C6,[8]NOMBRE!D6," )")</f>
        <v>MES: JULIO - ( 07 )</v>
      </c>
    </row>
    <row r="5" spans="1:122" x14ac:dyDescent="0.25">
      <c r="A5" s="1" t="str">
        <f>CONCATENATE("AÑO: ",[8]NOMBRE!B7)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419"/>
      <c r="D10" s="1420"/>
      <c r="E10" s="1407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415"/>
      <c r="B11" s="1415"/>
      <c r="C11" s="13" t="s">
        <v>33</v>
      </c>
      <c r="D11" s="14" t="s">
        <v>34</v>
      </c>
      <c r="E11" s="737" t="s">
        <v>35</v>
      </c>
      <c r="F11" s="750" t="s">
        <v>34</v>
      </c>
      <c r="G11" s="737" t="s">
        <v>35</v>
      </c>
      <c r="H11" s="750" t="s">
        <v>34</v>
      </c>
      <c r="I11" s="737" t="s">
        <v>35</v>
      </c>
      <c r="J11" s="750" t="s">
        <v>34</v>
      </c>
      <c r="K11" s="737" t="s">
        <v>35</v>
      </c>
      <c r="L11" s="750" t="s">
        <v>34</v>
      </c>
      <c r="M11" s="737" t="s">
        <v>35</v>
      </c>
      <c r="N11" s="750" t="s">
        <v>34</v>
      </c>
      <c r="O11" s="737" t="s">
        <v>35</v>
      </c>
      <c r="P11" s="750" t="s">
        <v>34</v>
      </c>
      <c r="Q11" s="737" t="s">
        <v>35</v>
      </c>
      <c r="R11" s="750" t="s">
        <v>34</v>
      </c>
      <c r="S11" s="737" t="s">
        <v>35</v>
      </c>
      <c r="T11" s="750" t="s">
        <v>34</v>
      </c>
      <c r="U11" s="737" t="s">
        <v>35</v>
      </c>
      <c r="V11" s="750" t="s">
        <v>34</v>
      </c>
      <c r="W11" s="737" t="s">
        <v>35</v>
      </c>
      <c r="X11" s="750" t="s">
        <v>34</v>
      </c>
      <c r="Y11" s="737" t="s">
        <v>35</v>
      </c>
      <c r="Z11" s="750" t="s">
        <v>34</v>
      </c>
      <c r="AA11" s="737" t="s">
        <v>35</v>
      </c>
      <c r="AB11" s="750" t="s">
        <v>34</v>
      </c>
      <c r="AC11" s="737" t="s">
        <v>35</v>
      </c>
      <c r="AD11" s="750" t="s">
        <v>34</v>
      </c>
      <c r="AE11" s="737" t="s">
        <v>35</v>
      </c>
      <c r="AF11" s="750" t="s">
        <v>34</v>
      </c>
      <c r="AG11" s="737" t="s">
        <v>35</v>
      </c>
      <c r="AH11" s="750" t="s">
        <v>34</v>
      </c>
      <c r="AI11" s="737" t="s">
        <v>35</v>
      </c>
      <c r="AJ11" s="750" t="s">
        <v>34</v>
      </c>
      <c r="AK11" s="737" t="s">
        <v>35</v>
      </c>
      <c r="AL11" s="750" t="s">
        <v>34</v>
      </c>
      <c r="AM11" s="17" t="s">
        <v>35</v>
      </c>
      <c r="AN11" s="1407"/>
      <c r="AO11" s="1407"/>
      <c r="AP11" s="1407"/>
      <c r="AQ11" s="1407"/>
      <c r="AR11" s="1407"/>
      <c r="AS11" s="1407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/>
      <c r="AO12" s="23"/>
      <c r="AP12" s="23"/>
      <c r="AQ12" s="23"/>
      <c r="AR12" s="23"/>
      <c r="AS12" s="23"/>
      <c r="AT12" s="22"/>
      <c r="AU12" s="24"/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70</v>
      </c>
      <c r="D13" s="31">
        <f t="shared" ref="D13:E26" si="1">SUM(F13+H13+J13+L13+N13+P13+R13+T13+V13+X13+Z13+AB13+AD13+AF13+AH13+AJ13+AL13)</f>
        <v>17</v>
      </c>
      <c r="E13" s="32">
        <f t="shared" si="1"/>
        <v>53</v>
      </c>
      <c r="F13" s="33">
        <v>0</v>
      </c>
      <c r="G13" s="34">
        <v>0</v>
      </c>
      <c r="H13" s="33">
        <v>0</v>
      </c>
      <c r="I13" s="34">
        <v>2</v>
      </c>
      <c r="J13" s="33">
        <v>0</v>
      </c>
      <c r="K13" s="35">
        <v>14</v>
      </c>
      <c r="L13" s="33">
        <v>3</v>
      </c>
      <c r="M13" s="35">
        <v>24</v>
      </c>
      <c r="N13" s="33">
        <v>0</v>
      </c>
      <c r="O13" s="35">
        <v>1</v>
      </c>
      <c r="P13" s="33">
        <v>0</v>
      </c>
      <c r="Q13" s="35">
        <v>0</v>
      </c>
      <c r="R13" s="33">
        <v>0</v>
      </c>
      <c r="S13" s="35">
        <v>0</v>
      </c>
      <c r="T13" s="33">
        <v>0</v>
      </c>
      <c r="U13" s="35">
        <v>1</v>
      </c>
      <c r="V13" s="33">
        <v>2</v>
      </c>
      <c r="W13" s="35">
        <v>7</v>
      </c>
      <c r="X13" s="33">
        <v>0</v>
      </c>
      <c r="Y13" s="35">
        <v>0</v>
      </c>
      <c r="Z13" s="33">
        <v>0</v>
      </c>
      <c r="AA13" s="35">
        <v>0</v>
      </c>
      <c r="AB13" s="33">
        <v>1</v>
      </c>
      <c r="AC13" s="35">
        <v>0</v>
      </c>
      <c r="AD13" s="33">
        <v>2</v>
      </c>
      <c r="AE13" s="35">
        <v>0</v>
      </c>
      <c r="AF13" s="33">
        <v>6</v>
      </c>
      <c r="AG13" s="35">
        <v>0</v>
      </c>
      <c r="AH13" s="33">
        <v>3</v>
      </c>
      <c r="AI13" s="35">
        <v>4</v>
      </c>
      <c r="AJ13" s="33">
        <v>0</v>
      </c>
      <c r="AK13" s="35">
        <v>0</v>
      </c>
      <c r="AL13" s="36">
        <v>0</v>
      </c>
      <c r="AM13" s="37">
        <v>0</v>
      </c>
      <c r="AN13" s="34">
        <v>70</v>
      </c>
      <c r="AO13" s="34">
        <v>0</v>
      </c>
      <c r="AP13" s="34">
        <v>5</v>
      </c>
      <c r="AQ13" s="34">
        <v>0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212</v>
      </c>
      <c r="D14" s="31">
        <f t="shared" si="1"/>
        <v>101</v>
      </c>
      <c r="E14" s="32">
        <f t="shared" si="1"/>
        <v>111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1</v>
      </c>
      <c r="M14" s="35">
        <v>4</v>
      </c>
      <c r="N14" s="33">
        <v>5</v>
      </c>
      <c r="O14" s="35">
        <v>3</v>
      </c>
      <c r="P14" s="33">
        <v>4</v>
      </c>
      <c r="Q14" s="35">
        <v>1</v>
      </c>
      <c r="R14" s="33">
        <v>11</v>
      </c>
      <c r="S14" s="35">
        <v>6</v>
      </c>
      <c r="T14" s="33">
        <v>19</v>
      </c>
      <c r="U14" s="35">
        <v>11</v>
      </c>
      <c r="V14" s="33">
        <v>13</v>
      </c>
      <c r="W14" s="35">
        <v>6</v>
      </c>
      <c r="X14" s="33">
        <v>6</v>
      </c>
      <c r="Y14" s="35">
        <v>9</v>
      </c>
      <c r="Z14" s="33">
        <v>10</v>
      </c>
      <c r="AA14" s="35">
        <v>12</v>
      </c>
      <c r="AB14" s="33">
        <v>8</v>
      </c>
      <c r="AC14" s="35">
        <v>18</v>
      </c>
      <c r="AD14" s="33">
        <v>10</v>
      </c>
      <c r="AE14" s="35">
        <v>17</v>
      </c>
      <c r="AF14" s="33">
        <v>9</v>
      </c>
      <c r="AG14" s="35">
        <v>11</v>
      </c>
      <c r="AH14" s="33">
        <v>3</v>
      </c>
      <c r="AI14" s="35">
        <v>10</v>
      </c>
      <c r="AJ14" s="33">
        <v>2</v>
      </c>
      <c r="AK14" s="35">
        <v>1</v>
      </c>
      <c r="AL14" s="36">
        <v>0</v>
      </c>
      <c r="AM14" s="37">
        <v>2</v>
      </c>
      <c r="AN14" s="34">
        <v>212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3">
        <v>0</v>
      </c>
      <c r="AU15" s="35"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111</v>
      </c>
      <c r="D16" s="31">
        <f t="shared" si="1"/>
        <v>32</v>
      </c>
      <c r="E16" s="32">
        <f t="shared" si="1"/>
        <v>79</v>
      </c>
      <c r="F16" s="33">
        <v>0</v>
      </c>
      <c r="G16" s="34">
        <v>0</v>
      </c>
      <c r="H16" s="33">
        <v>0</v>
      </c>
      <c r="I16" s="34">
        <v>2</v>
      </c>
      <c r="J16" s="33">
        <v>1</v>
      </c>
      <c r="K16" s="35">
        <v>14</v>
      </c>
      <c r="L16" s="33">
        <v>2</v>
      </c>
      <c r="M16" s="35">
        <v>25</v>
      </c>
      <c r="N16" s="33">
        <v>2</v>
      </c>
      <c r="O16" s="35">
        <v>0</v>
      </c>
      <c r="P16" s="33">
        <v>10</v>
      </c>
      <c r="Q16" s="35">
        <v>0</v>
      </c>
      <c r="R16" s="33">
        <v>0</v>
      </c>
      <c r="S16" s="35">
        <v>11</v>
      </c>
      <c r="T16" s="33">
        <v>3</v>
      </c>
      <c r="U16" s="35">
        <v>2</v>
      </c>
      <c r="V16" s="33">
        <v>1</v>
      </c>
      <c r="W16" s="35">
        <v>3</v>
      </c>
      <c r="X16" s="33">
        <v>3</v>
      </c>
      <c r="Y16" s="35">
        <v>6</v>
      </c>
      <c r="Z16" s="33">
        <v>1</v>
      </c>
      <c r="AA16" s="35">
        <v>4</v>
      </c>
      <c r="AB16" s="33">
        <v>1</v>
      </c>
      <c r="AC16" s="35">
        <v>0</v>
      </c>
      <c r="AD16" s="33">
        <v>1</v>
      </c>
      <c r="AE16" s="35">
        <v>6</v>
      </c>
      <c r="AF16" s="33">
        <v>6</v>
      </c>
      <c r="AG16" s="35">
        <v>2</v>
      </c>
      <c r="AH16" s="33">
        <v>1</v>
      </c>
      <c r="AI16" s="35">
        <v>2</v>
      </c>
      <c r="AJ16" s="33">
        <v>0</v>
      </c>
      <c r="AK16" s="35">
        <v>1</v>
      </c>
      <c r="AL16" s="36">
        <v>0</v>
      </c>
      <c r="AM16" s="37">
        <v>1</v>
      </c>
      <c r="AN16" s="34">
        <v>111</v>
      </c>
      <c r="AO16" s="34">
        <v>0</v>
      </c>
      <c r="AP16" s="34">
        <v>5</v>
      </c>
      <c r="AQ16" s="34">
        <v>0</v>
      </c>
      <c r="AR16" s="34">
        <v>0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3">
        <v>0</v>
      </c>
      <c r="AU17" s="35"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25</v>
      </c>
      <c r="D18" s="39">
        <f t="shared" si="1"/>
        <v>16</v>
      </c>
      <c r="E18" s="40">
        <f t="shared" si="1"/>
        <v>9</v>
      </c>
      <c r="F18" s="41">
        <v>0</v>
      </c>
      <c r="G18" s="42">
        <v>0</v>
      </c>
      <c r="H18" s="41">
        <v>1</v>
      </c>
      <c r="I18" s="42">
        <v>0</v>
      </c>
      <c r="J18" s="41">
        <v>0</v>
      </c>
      <c r="K18" s="43">
        <v>3</v>
      </c>
      <c r="L18" s="41">
        <v>3</v>
      </c>
      <c r="M18" s="43">
        <v>2</v>
      </c>
      <c r="N18" s="41">
        <v>3</v>
      </c>
      <c r="O18" s="43">
        <v>0</v>
      </c>
      <c r="P18" s="41">
        <v>3</v>
      </c>
      <c r="Q18" s="43">
        <v>0</v>
      </c>
      <c r="R18" s="41">
        <v>1</v>
      </c>
      <c r="S18" s="43">
        <v>0</v>
      </c>
      <c r="T18" s="41">
        <v>2</v>
      </c>
      <c r="U18" s="43">
        <v>0</v>
      </c>
      <c r="V18" s="41">
        <v>1</v>
      </c>
      <c r="W18" s="43">
        <v>0</v>
      </c>
      <c r="X18" s="41">
        <v>0</v>
      </c>
      <c r="Y18" s="43">
        <v>0</v>
      </c>
      <c r="Z18" s="41">
        <v>0</v>
      </c>
      <c r="AA18" s="43">
        <v>2</v>
      </c>
      <c r="AB18" s="41">
        <v>1</v>
      </c>
      <c r="AC18" s="43">
        <v>0</v>
      </c>
      <c r="AD18" s="41">
        <v>1</v>
      </c>
      <c r="AE18" s="43">
        <v>1</v>
      </c>
      <c r="AF18" s="41">
        <v>0</v>
      </c>
      <c r="AG18" s="43">
        <v>0</v>
      </c>
      <c r="AH18" s="41">
        <v>0</v>
      </c>
      <c r="AI18" s="43">
        <v>1</v>
      </c>
      <c r="AJ18" s="41">
        <v>0</v>
      </c>
      <c r="AK18" s="43">
        <v>0</v>
      </c>
      <c r="AL18" s="44">
        <v>0</v>
      </c>
      <c r="AM18" s="45">
        <v>0</v>
      </c>
      <c r="AN18" s="42">
        <v>25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/>
      <c r="AO19" s="42"/>
      <c r="AP19" s="42"/>
      <c r="AQ19" s="42"/>
      <c r="AR19" s="42"/>
      <c r="AS19" s="42"/>
      <c r="AT19" s="41"/>
      <c r="AU19" s="43"/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/>
      <c r="AO20" s="42"/>
      <c r="AP20" s="42"/>
      <c r="AQ20" s="42"/>
      <c r="AR20" s="42"/>
      <c r="AS20" s="42"/>
      <c r="AT20" s="41"/>
      <c r="AU20" s="43"/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/>
      <c r="AO21" s="42"/>
      <c r="AP21" s="42"/>
      <c r="AQ21" s="42"/>
      <c r="AR21" s="42"/>
      <c r="AS21" s="42"/>
      <c r="AT21" s="41"/>
      <c r="AU21" s="43"/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464"/>
      <c r="B22" s="47" t="s">
        <v>47</v>
      </c>
      <c r="C22" s="377">
        <f>SUM(D22+E22)</f>
        <v>418</v>
      </c>
      <c r="D22" s="49">
        <f t="shared" si="1"/>
        <v>166</v>
      </c>
      <c r="E22" s="50">
        <f t="shared" si="1"/>
        <v>252</v>
      </c>
      <c r="F22" s="378">
        <f>SUM(F12:F21)</f>
        <v>0</v>
      </c>
      <c r="G22" s="52">
        <f t="shared" ref="G22:AS22" si="19">SUM(G12:G21)</f>
        <v>0</v>
      </c>
      <c r="H22" s="378">
        <f t="shared" si="19"/>
        <v>1</v>
      </c>
      <c r="I22" s="52">
        <f t="shared" si="19"/>
        <v>4</v>
      </c>
      <c r="J22" s="378">
        <f t="shared" si="19"/>
        <v>1</v>
      </c>
      <c r="K22" s="53">
        <f t="shared" si="19"/>
        <v>31</v>
      </c>
      <c r="L22" s="378">
        <f t="shared" si="19"/>
        <v>9</v>
      </c>
      <c r="M22" s="53">
        <f t="shared" si="19"/>
        <v>55</v>
      </c>
      <c r="N22" s="378">
        <f t="shared" si="19"/>
        <v>10</v>
      </c>
      <c r="O22" s="53">
        <f t="shared" si="19"/>
        <v>4</v>
      </c>
      <c r="P22" s="378">
        <f t="shared" si="19"/>
        <v>17</v>
      </c>
      <c r="Q22" s="53">
        <f t="shared" si="19"/>
        <v>1</v>
      </c>
      <c r="R22" s="378">
        <f t="shared" si="19"/>
        <v>12</v>
      </c>
      <c r="S22" s="53">
        <f t="shared" si="19"/>
        <v>17</v>
      </c>
      <c r="T22" s="378">
        <f t="shared" si="19"/>
        <v>24</v>
      </c>
      <c r="U22" s="53">
        <f t="shared" si="19"/>
        <v>14</v>
      </c>
      <c r="V22" s="378">
        <f t="shared" si="19"/>
        <v>17</v>
      </c>
      <c r="W22" s="53">
        <f t="shared" si="19"/>
        <v>16</v>
      </c>
      <c r="X22" s="378">
        <f t="shared" si="19"/>
        <v>9</v>
      </c>
      <c r="Y22" s="53">
        <f t="shared" si="19"/>
        <v>15</v>
      </c>
      <c r="Z22" s="378">
        <f t="shared" si="19"/>
        <v>11</v>
      </c>
      <c r="AA22" s="53">
        <f t="shared" si="19"/>
        <v>18</v>
      </c>
      <c r="AB22" s="378">
        <f t="shared" si="19"/>
        <v>11</v>
      </c>
      <c r="AC22" s="53">
        <f t="shared" si="19"/>
        <v>18</v>
      </c>
      <c r="AD22" s="378">
        <f t="shared" si="19"/>
        <v>14</v>
      </c>
      <c r="AE22" s="53">
        <f t="shared" si="19"/>
        <v>24</v>
      </c>
      <c r="AF22" s="378">
        <f t="shared" si="19"/>
        <v>21</v>
      </c>
      <c r="AG22" s="53">
        <f t="shared" si="19"/>
        <v>13</v>
      </c>
      <c r="AH22" s="378">
        <f t="shared" si="19"/>
        <v>7</v>
      </c>
      <c r="AI22" s="53">
        <f t="shared" si="19"/>
        <v>17</v>
      </c>
      <c r="AJ22" s="378">
        <f t="shared" si="19"/>
        <v>2</v>
      </c>
      <c r="AK22" s="53">
        <f t="shared" si="19"/>
        <v>2</v>
      </c>
      <c r="AL22" s="54">
        <f t="shared" si="19"/>
        <v>0</v>
      </c>
      <c r="AM22" s="55">
        <f t="shared" si="19"/>
        <v>3</v>
      </c>
      <c r="AN22" s="52">
        <f t="shared" si="19"/>
        <v>418</v>
      </c>
      <c r="AO22" s="52">
        <f t="shared" si="19"/>
        <v>0</v>
      </c>
      <c r="AP22" s="52">
        <f>SUM(AP12:AP21)</f>
        <v>10</v>
      </c>
      <c r="AQ22" s="52">
        <f t="shared" si="19"/>
        <v>0</v>
      </c>
      <c r="AR22" s="52">
        <f t="shared" si="19"/>
        <v>0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36</v>
      </c>
      <c r="D23" s="57">
        <f t="shared" si="1"/>
        <v>15</v>
      </c>
      <c r="E23" s="50">
        <f t="shared" si="1"/>
        <v>21</v>
      </c>
      <c r="F23" s="380">
        <v>0</v>
      </c>
      <c r="G23" s="58">
        <v>0</v>
      </c>
      <c r="H23" s="380">
        <v>0</v>
      </c>
      <c r="I23" s="58">
        <v>0</v>
      </c>
      <c r="J23" s="380">
        <v>0</v>
      </c>
      <c r="K23" s="59">
        <v>1</v>
      </c>
      <c r="L23" s="380">
        <v>2</v>
      </c>
      <c r="M23" s="59">
        <v>0</v>
      </c>
      <c r="N23" s="380">
        <v>0</v>
      </c>
      <c r="O23" s="59">
        <v>14</v>
      </c>
      <c r="P23" s="380">
        <v>5</v>
      </c>
      <c r="Q23" s="59">
        <v>0</v>
      </c>
      <c r="R23" s="380">
        <v>2</v>
      </c>
      <c r="S23" s="59">
        <v>1</v>
      </c>
      <c r="T23" s="380">
        <v>0</v>
      </c>
      <c r="U23" s="59">
        <v>3</v>
      </c>
      <c r="V23" s="380">
        <v>2</v>
      </c>
      <c r="W23" s="59">
        <v>0</v>
      </c>
      <c r="X23" s="380">
        <v>0</v>
      </c>
      <c r="Y23" s="59">
        <v>0</v>
      </c>
      <c r="Z23" s="380">
        <v>4</v>
      </c>
      <c r="AA23" s="59">
        <v>2</v>
      </c>
      <c r="AB23" s="380">
        <v>0</v>
      </c>
      <c r="AC23" s="59">
        <v>0</v>
      </c>
      <c r="AD23" s="380">
        <v>0</v>
      </c>
      <c r="AE23" s="59">
        <v>0</v>
      </c>
      <c r="AF23" s="380">
        <v>0</v>
      </c>
      <c r="AG23" s="59">
        <v>0</v>
      </c>
      <c r="AH23" s="380">
        <v>0</v>
      </c>
      <c r="AI23" s="59">
        <v>0</v>
      </c>
      <c r="AJ23" s="380">
        <v>0</v>
      </c>
      <c r="AK23" s="59">
        <v>0</v>
      </c>
      <c r="AL23" s="60">
        <v>0</v>
      </c>
      <c r="AM23" s="61">
        <v>0</v>
      </c>
      <c r="AN23" s="58">
        <v>36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2</v>
      </c>
      <c r="D24" s="65">
        <f t="shared" si="1"/>
        <v>1</v>
      </c>
      <c r="E24" s="66">
        <f t="shared" si="1"/>
        <v>1</v>
      </c>
      <c r="F24" s="67">
        <v>0</v>
      </c>
      <c r="G24" s="68">
        <v>0</v>
      </c>
      <c r="H24" s="67">
        <v>0</v>
      </c>
      <c r="I24" s="68">
        <v>0</v>
      </c>
      <c r="J24" s="67">
        <v>0</v>
      </c>
      <c r="K24" s="69">
        <v>0</v>
      </c>
      <c r="L24" s="67">
        <v>0</v>
      </c>
      <c r="M24" s="69">
        <v>0</v>
      </c>
      <c r="N24" s="67">
        <v>0</v>
      </c>
      <c r="O24" s="69">
        <v>0</v>
      </c>
      <c r="P24" s="67">
        <v>1</v>
      </c>
      <c r="Q24" s="69">
        <v>0</v>
      </c>
      <c r="R24" s="67">
        <v>0</v>
      </c>
      <c r="S24" s="69">
        <v>0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1</v>
      </c>
      <c r="Z24" s="67">
        <v>0</v>
      </c>
      <c r="AA24" s="69">
        <v>0</v>
      </c>
      <c r="AB24" s="67">
        <v>0</v>
      </c>
      <c r="AC24" s="69">
        <v>0</v>
      </c>
      <c r="AD24" s="67">
        <v>0</v>
      </c>
      <c r="AE24" s="69">
        <v>0</v>
      </c>
      <c r="AF24" s="67">
        <v>0</v>
      </c>
      <c r="AG24" s="69">
        <v>0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2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7">
        <v>0</v>
      </c>
      <c r="AU24" s="69">
        <v>0</v>
      </c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210</v>
      </c>
      <c r="D25" s="20">
        <f t="shared" si="1"/>
        <v>64</v>
      </c>
      <c r="E25" s="21">
        <f t="shared" si="1"/>
        <v>146</v>
      </c>
      <c r="F25" s="22">
        <v>0</v>
      </c>
      <c r="G25" s="23">
        <v>0</v>
      </c>
      <c r="H25" s="22">
        <v>0</v>
      </c>
      <c r="I25" s="23">
        <v>0</v>
      </c>
      <c r="J25" s="22">
        <v>0</v>
      </c>
      <c r="K25" s="24">
        <v>0</v>
      </c>
      <c r="L25" s="22">
        <v>4</v>
      </c>
      <c r="M25" s="24">
        <v>6</v>
      </c>
      <c r="N25" s="22">
        <v>5</v>
      </c>
      <c r="O25" s="24">
        <v>15</v>
      </c>
      <c r="P25" s="22">
        <v>9</v>
      </c>
      <c r="Q25" s="24">
        <v>10</v>
      </c>
      <c r="R25" s="22">
        <v>6</v>
      </c>
      <c r="S25" s="24">
        <v>17</v>
      </c>
      <c r="T25" s="22">
        <v>9</v>
      </c>
      <c r="U25" s="24">
        <v>15</v>
      </c>
      <c r="V25" s="22">
        <v>2</v>
      </c>
      <c r="W25" s="24">
        <v>19</v>
      </c>
      <c r="X25" s="22">
        <v>6</v>
      </c>
      <c r="Y25" s="24">
        <v>19</v>
      </c>
      <c r="Z25" s="22">
        <v>6</v>
      </c>
      <c r="AA25" s="24">
        <v>13</v>
      </c>
      <c r="AB25" s="22">
        <v>3</v>
      </c>
      <c r="AC25" s="24">
        <v>13</v>
      </c>
      <c r="AD25" s="22">
        <v>7</v>
      </c>
      <c r="AE25" s="24">
        <v>11</v>
      </c>
      <c r="AF25" s="22">
        <v>6</v>
      </c>
      <c r="AG25" s="24">
        <v>3</v>
      </c>
      <c r="AH25" s="22">
        <v>1</v>
      </c>
      <c r="AI25" s="24">
        <v>3</v>
      </c>
      <c r="AJ25" s="22">
        <v>0</v>
      </c>
      <c r="AK25" s="24">
        <v>2</v>
      </c>
      <c r="AL25" s="25">
        <v>0</v>
      </c>
      <c r="AM25" s="26">
        <v>0</v>
      </c>
      <c r="AN25" s="23">
        <v>210</v>
      </c>
      <c r="AO25" s="23">
        <v>0</v>
      </c>
      <c r="AP25" s="23">
        <v>0</v>
      </c>
      <c r="AQ25" s="23">
        <v>1</v>
      </c>
      <c r="AR25" s="23">
        <v>0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464"/>
      <c r="B26" s="818" t="s">
        <v>51</v>
      </c>
      <c r="C26" s="819">
        <f t="shared" si="0"/>
        <v>0</v>
      </c>
      <c r="D26" s="75">
        <f t="shared" si="1"/>
        <v>0</v>
      </c>
      <c r="E26" s="820">
        <f t="shared" si="1"/>
        <v>0</v>
      </c>
      <c r="F26" s="77"/>
      <c r="G26" s="821"/>
      <c r="H26" s="77"/>
      <c r="I26" s="78"/>
      <c r="J26" s="77"/>
      <c r="K26" s="78"/>
      <c r="L26" s="77"/>
      <c r="M26" s="78"/>
      <c r="N26" s="77"/>
      <c r="O26" s="79"/>
      <c r="P26" s="77"/>
      <c r="Q26" s="821"/>
      <c r="R26" s="822"/>
      <c r="S26" s="78"/>
      <c r="T26" s="77"/>
      <c r="U26" s="78"/>
      <c r="V26" s="77"/>
      <c r="W26" s="78"/>
      <c r="X26" s="77"/>
      <c r="Y26" s="821"/>
      <c r="Z26" s="77"/>
      <c r="AA26" s="821"/>
      <c r="AB26" s="77"/>
      <c r="AC26" s="78"/>
      <c r="AD26" s="77"/>
      <c r="AE26" s="821"/>
      <c r="AF26" s="77"/>
      <c r="AG26" s="821"/>
      <c r="AH26" s="77"/>
      <c r="AI26" s="78"/>
      <c r="AJ26" s="77"/>
      <c r="AK26" s="78"/>
      <c r="AL26" s="81"/>
      <c r="AM26" s="82"/>
      <c r="AN26" s="79"/>
      <c r="AO26" s="79"/>
      <c r="AP26" s="79"/>
      <c r="AQ26" s="79"/>
      <c r="AR26" s="79"/>
      <c r="AS26" s="79"/>
      <c r="AT26" s="77"/>
      <c r="AU26" s="78"/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409"/>
      <c r="B29" s="1409"/>
      <c r="C29" s="793" t="s">
        <v>58</v>
      </c>
      <c r="D29" s="793" t="s">
        <v>59</v>
      </c>
      <c r="E29" s="750" t="s">
        <v>33</v>
      </c>
      <c r="F29" s="86" t="s">
        <v>34</v>
      </c>
      <c r="G29" s="738" t="s">
        <v>35</v>
      </c>
      <c r="H29" s="750" t="s">
        <v>34</v>
      </c>
      <c r="I29" s="738" t="s">
        <v>35</v>
      </c>
      <c r="J29" s="750" t="s">
        <v>34</v>
      </c>
      <c r="K29" s="738" t="s">
        <v>35</v>
      </c>
      <c r="L29" s="750" t="s">
        <v>34</v>
      </c>
      <c r="M29" s="738" t="s">
        <v>35</v>
      </c>
      <c r="N29" s="750" t="s">
        <v>34</v>
      </c>
      <c r="O29" s="738" t="s">
        <v>35</v>
      </c>
      <c r="P29" s="750" t="s">
        <v>34</v>
      </c>
      <c r="Q29" s="738" t="s">
        <v>35</v>
      </c>
      <c r="R29" s="750" t="s">
        <v>34</v>
      </c>
      <c r="S29" s="738" t="s">
        <v>35</v>
      </c>
      <c r="T29" s="750" t="s">
        <v>34</v>
      </c>
      <c r="U29" s="735" t="s">
        <v>35</v>
      </c>
      <c r="V29" s="750" t="s">
        <v>34</v>
      </c>
      <c r="W29" s="738" t="s">
        <v>35</v>
      </c>
      <c r="X29" s="750" t="s">
        <v>34</v>
      </c>
      <c r="Y29" s="738" t="s">
        <v>35</v>
      </c>
      <c r="Z29" s="750" t="s">
        <v>34</v>
      </c>
      <c r="AA29" s="738" t="s">
        <v>35</v>
      </c>
      <c r="AB29" s="750" t="s">
        <v>34</v>
      </c>
      <c r="AC29" s="738" t="s">
        <v>35</v>
      </c>
      <c r="AD29" s="750" t="s">
        <v>34</v>
      </c>
      <c r="AE29" s="738" t="s">
        <v>35</v>
      </c>
      <c r="AF29" s="750" t="s">
        <v>34</v>
      </c>
      <c r="AG29" s="738" t="s">
        <v>35</v>
      </c>
      <c r="AH29" s="750" t="s">
        <v>34</v>
      </c>
      <c r="AI29" s="738" t="s">
        <v>35</v>
      </c>
      <c r="AJ29" s="750" t="s">
        <v>34</v>
      </c>
      <c r="AK29" s="738" t="s">
        <v>35</v>
      </c>
      <c r="AL29" s="750" t="s">
        <v>34</v>
      </c>
      <c r="AM29" s="738" t="s">
        <v>35</v>
      </c>
      <c r="AN29" s="750" t="s">
        <v>34</v>
      </c>
      <c r="AO29" s="736" t="s">
        <v>35</v>
      </c>
      <c r="AP29" s="1407"/>
      <c r="AQ29" s="1407"/>
      <c r="AR29" s="1407"/>
      <c r="AS29" s="1407"/>
      <c r="AT29" s="1409"/>
      <c r="AU29" s="1409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409"/>
      <c r="B35" s="1409"/>
      <c r="C35" s="793" t="s">
        <v>58</v>
      </c>
      <c r="D35" s="793" t="s">
        <v>66</v>
      </c>
      <c r="E35" s="750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6</v>
      </c>
      <c r="C36" s="23"/>
      <c r="D36" s="23">
        <v>6</v>
      </c>
      <c r="E36" s="110">
        <f>SUM(F36:G36)</f>
        <v>23</v>
      </c>
      <c r="F36" s="111">
        <v>9</v>
      </c>
      <c r="G36" s="23">
        <v>14</v>
      </c>
      <c r="H36" s="22"/>
      <c r="I36" s="112">
        <v>1</v>
      </c>
      <c r="J36" s="112">
        <v>2</v>
      </c>
      <c r="K36" s="112">
        <v>3</v>
      </c>
      <c r="L36" s="112"/>
      <c r="M36" s="24"/>
    </row>
    <row r="37" spans="1:42" x14ac:dyDescent="0.25">
      <c r="A37" s="823" t="s">
        <v>61</v>
      </c>
      <c r="B37" s="824">
        <f>SUM(C37:D37)</f>
        <v>0</v>
      </c>
      <c r="C37" s="821"/>
      <c r="D37" s="821"/>
      <c r="E37" s="825">
        <f>SUM(F37:G37)</f>
        <v>0</v>
      </c>
      <c r="F37" s="826"/>
      <c r="G37" s="821"/>
      <c r="H37" s="827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6</v>
      </c>
      <c r="C38" s="382">
        <f t="shared" si="38"/>
        <v>0</v>
      </c>
      <c r="D38" s="120">
        <f t="shared" si="38"/>
        <v>6</v>
      </c>
      <c r="E38" s="120">
        <f t="shared" si="38"/>
        <v>23</v>
      </c>
      <c r="F38" s="121">
        <f t="shared" si="38"/>
        <v>9</v>
      </c>
      <c r="G38" s="121">
        <f t="shared" si="38"/>
        <v>14</v>
      </c>
      <c r="H38" s="382">
        <f t="shared" si="38"/>
        <v>0</v>
      </c>
      <c r="I38" s="122">
        <f t="shared" si="38"/>
        <v>1</v>
      </c>
      <c r="J38" s="122">
        <f t="shared" si="38"/>
        <v>2</v>
      </c>
      <c r="K38" s="122">
        <f t="shared" si="38"/>
        <v>3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733" t="s">
        <v>3</v>
      </c>
      <c r="B40" s="740" t="s">
        <v>4</v>
      </c>
      <c r="C40" s="740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464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464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828"/>
      <c r="E45" s="828"/>
      <c r="F45" s="828"/>
      <c r="G45" s="828"/>
      <c r="H45" s="828"/>
      <c r="I45" s="828"/>
      <c r="J45" s="828"/>
      <c r="K45" s="828"/>
      <c r="L45" s="829"/>
      <c r="M45" s="830"/>
      <c r="N45" s="831"/>
      <c r="O45" s="832"/>
      <c r="P45" s="832"/>
      <c r="Q45" s="832"/>
      <c r="R45" s="832"/>
      <c r="S45" s="832"/>
      <c r="T45" s="832"/>
      <c r="U45" s="832"/>
      <c r="V45" s="833"/>
      <c r="W45" s="832"/>
      <c r="X45" s="832"/>
      <c r="Y45" s="832"/>
      <c r="Z45" s="832"/>
      <c r="AA45" s="832"/>
      <c r="AB45" s="832"/>
      <c r="AC45" s="832"/>
      <c r="AD45" s="832"/>
      <c r="AE45" s="832"/>
      <c r="AF45" s="832"/>
      <c r="AG45" s="832"/>
      <c r="AH45" s="832"/>
      <c r="AI45" s="832"/>
      <c r="AJ45" s="832"/>
      <c r="AK45" s="832"/>
      <c r="AL45" s="832"/>
      <c r="AM45" s="832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465"/>
      <c r="D47" s="1462"/>
      <c r="E47" s="1463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460"/>
      <c r="B48" s="1461"/>
      <c r="C48" s="140" t="s">
        <v>33</v>
      </c>
      <c r="D48" s="141" t="s">
        <v>34</v>
      </c>
      <c r="E48" s="834" t="s">
        <v>35</v>
      </c>
      <c r="F48" s="750" t="s">
        <v>34</v>
      </c>
      <c r="G48" s="738" t="s">
        <v>35</v>
      </c>
      <c r="H48" s="750" t="s">
        <v>34</v>
      </c>
      <c r="I48" s="738" t="s">
        <v>35</v>
      </c>
      <c r="J48" s="750" t="s">
        <v>34</v>
      </c>
      <c r="K48" s="738" t="s">
        <v>35</v>
      </c>
      <c r="L48" s="750" t="s">
        <v>34</v>
      </c>
      <c r="M48" s="738" t="s">
        <v>35</v>
      </c>
      <c r="N48" s="750" t="s">
        <v>34</v>
      </c>
      <c r="O48" s="738" t="s">
        <v>35</v>
      </c>
      <c r="P48" s="750" t="s">
        <v>34</v>
      </c>
      <c r="Q48" s="738" t="s">
        <v>35</v>
      </c>
      <c r="R48" s="750" t="s">
        <v>34</v>
      </c>
      <c r="S48" s="738" t="s">
        <v>35</v>
      </c>
      <c r="T48" s="750" t="s">
        <v>34</v>
      </c>
      <c r="U48" s="738" t="s">
        <v>35</v>
      </c>
      <c r="V48" s="750" t="s">
        <v>34</v>
      </c>
      <c r="W48" s="738" t="s">
        <v>35</v>
      </c>
      <c r="X48" s="750" t="s">
        <v>34</v>
      </c>
      <c r="Y48" s="738" t="s">
        <v>35</v>
      </c>
      <c r="Z48" s="750" t="s">
        <v>34</v>
      </c>
      <c r="AA48" s="738" t="s">
        <v>35</v>
      </c>
      <c r="AB48" s="750" t="s">
        <v>34</v>
      </c>
      <c r="AC48" s="738" t="s">
        <v>35</v>
      </c>
      <c r="AD48" s="750" t="s">
        <v>34</v>
      </c>
      <c r="AE48" s="738" t="s">
        <v>35</v>
      </c>
      <c r="AF48" s="750" t="s">
        <v>34</v>
      </c>
      <c r="AG48" s="738" t="s">
        <v>35</v>
      </c>
      <c r="AH48" s="750" t="s">
        <v>34</v>
      </c>
      <c r="AI48" s="738" t="s">
        <v>35</v>
      </c>
      <c r="AJ48" s="143" t="s">
        <v>34</v>
      </c>
      <c r="AK48" s="736" t="s">
        <v>35</v>
      </c>
      <c r="AL48" s="1407"/>
      <c r="AM48" s="1407"/>
      <c r="AN48" s="1407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835" t="s">
        <v>81</v>
      </c>
      <c r="B50" s="835" t="s">
        <v>80</v>
      </c>
      <c r="C50" s="819">
        <f>SUM(D50+E50)</f>
        <v>0</v>
      </c>
      <c r="D50" s="75">
        <f>SUM(F50+H50+J50+L50+N50+P50+R50+T50+V50+X50+Z50+AB50+AD50+AF50+AH50+AJ50)</f>
        <v>0</v>
      </c>
      <c r="E50" s="836">
        <f>SUM(G50+I50+K50+M50+O50+Q50+S50+U50+W50+Y50+AA50+AC50+AE50+AG50+AI50+AK50)</f>
        <v>0</v>
      </c>
      <c r="F50" s="827"/>
      <c r="G50" s="827"/>
      <c r="H50" s="827"/>
      <c r="I50" s="827"/>
      <c r="J50" s="827"/>
      <c r="K50" s="118"/>
      <c r="L50" s="827"/>
      <c r="M50" s="118"/>
      <c r="N50" s="822"/>
      <c r="O50" s="118"/>
      <c r="P50" s="822"/>
      <c r="Q50" s="118"/>
      <c r="R50" s="822"/>
      <c r="S50" s="118"/>
      <c r="T50" s="822"/>
      <c r="U50" s="118"/>
      <c r="V50" s="822"/>
      <c r="W50" s="118"/>
      <c r="X50" s="822"/>
      <c r="Y50" s="118"/>
      <c r="Z50" s="822"/>
      <c r="AA50" s="118"/>
      <c r="AB50" s="822"/>
      <c r="AC50" s="118"/>
      <c r="AD50" s="822"/>
      <c r="AE50" s="118"/>
      <c r="AF50" s="822"/>
      <c r="AG50" s="118"/>
      <c r="AH50" s="822"/>
      <c r="AI50" s="118"/>
      <c r="AJ50" s="837"/>
      <c r="AK50" s="150"/>
      <c r="AL50" s="838"/>
      <c r="AM50" s="838"/>
      <c r="AN50" s="838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462"/>
      <c r="D53" s="1462"/>
      <c r="E53" s="1463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460"/>
      <c r="B54" s="1461"/>
      <c r="C54" s="383" t="s">
        <v>33</v>
      </c>
      <c r="D54" s="157" t="s">
        <v>34</v>
      </c>
      <c r="E54" s="158" t="s">
        <v>35</v>
      </c>
      <c r="F54" s="13" t="s">
        <v>34</v>
      </c>
      <c r="G54" s="734" t="s">
        <v>35</v>
      </c>
      <c r="H54" s="13" t="s">
        <v>34</v>
      </c>
      <c r="I54" s="734" t="s">
        <v>35</v>
      </c>
      <c r="J54" s="13" t="s">
        <v>34</v>
      </c>
      <c r="K54" s="734" t="s">
        <v>35</v>
      </c>
      <c r="L54" s="13" t="s">
        <v>34</v>
      </c>
      <c r="M54" s="734" t="s">
        <v>35</v>
      </c>
      <c r="N54" s="13" t="s">
        <v>34</v>
      </c>
      <c r="O54" s="734" t="s">
        <v>35</v>
      </c>
      <c r="P54" s="13" t="s">
        <v>34</v>
      </c>
      <c r="Q54" s="734" t="s">
        <v>35</v>
      </c>
      <c r="R54" s="13" t="s">
        <v>34</v>
      </c>
      <c r="S54" s="734" t="s">
        <v>35</v>
      </c>
      <c r="T54" s="13" t="s">
        <v>34</v>
      </c>
      <c r="U54" s="734" t="s">
        <v>35</v>
      </c>
      <c r="V54" s="13" t="s">
        <v>34</v>
      </c>
      <c r="W54" s="734" t="s">
        <v>35</v>
      </c>
      <c r="X54" s="13" t="s">
        <v>34</v>
      </c>
      <c r="Y54" s="734" t="s">
        <v>35</v>
      </c>
      <c r="Z54" s="13" t="s">
        <v>34</v>
      </c>
      <c r="AA54" s="734" t="s">
        <v>35</v>
      </c>
      <c r="AB54" s="13" t="s">
        <v>34</v>
      </c>
      <c r="AC54" s="734" t="s">
        <v>35</v>
      </c>
      <c r="AD54" s="13" t="s">
        <v>34</v>
      </c>
      <c r="AE54" s="734" t="s">
        <v>35</v>
      </c>
      <c r="AF54" s="13" t="s">
        <v>34</v>
      </c>
      <c r="AG54" s="734" t="s">
        <v>35</v>
      </c>
      <c r="AH54" s="13" t="s">
        <v>34</v>
      </c>
      <c r="AI54" s="734" t="s">
        <v>35</v>
      </c>
      <c r="AJ54" s="160" t="s">
        <v>34</v>
      </c>
      <c r="AK54" s="161" t="s">
        <v>35</v>
      </c>
      <c r="AL54" s="1407"/>
      <c r="AM54" s="1407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459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459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459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459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459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459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741"/>
      <c r="C77" s="741"/>
      <c r="D77" s="839"/>
      <c r="E77" s="839"/>
      <c r="F77" s="839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458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828"/>
      <c r="C84" s="828"/>
      <c r="D84" s="828"/>
    </row>
    <row r="85" spans="1:9" ht="31.5" x14ac:dyDescent="0.25">
      <c r="A85" s="744" t="s">
        <v>104</v>
      </c>
      <c r="B85" s="743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155</v>
      </c>
      <c r="C86" s="209">
        <v>14</v>
      </c>
      <c r="D86" s="210">
        <v>77</v>
      </c>
    </row>
    <row r="87" spans="1:9" x14ac:dyDescent="0.25">
      <c r="A87" s="196" t="s">
        <v>109</v>
      </c>
      <c r="B87" s="211"/>
      <c r="C87" s="212"/>
      <c r="D87" s="213"/>
    </row>
    <row r="88" spans="1:9" x14ac:dyDescent="0.25">
      <c r="A88" s="196" t="s">
        <v>110</v>
      </c>
      <c r="B88" s="211"/>
      <c r="C88" s="212"/>
      <c r="D88" s="213"/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831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409"/>
      <c r="B95" s="1458"/>
      <c r="C95" s="1458"/>
      <c r="D95" s="1458"/>
      <c r="E95" s="384" t="s">
        <v>121</v>
      </c>
      <c r="F95" s="745" t="s">
        <v>122</v>
      </c>
    </row>
    <row r="96" spans="1:9" x14ac:dyDescent="0.25">
      <c r="A96" s="222" t="s">
        <v>123</v>
      </c>
      <c r="B96" s="129">
        <v>26</v>
      </c>
      <c r="C96" s="129">
        <v>3</v>
      </c>
      <c r="D96" s="91">
        <v>29</v>
      </c>
      <c r="E96" s="22"/>
      <c r="F96" s="23"/>
    </row>
    <row r="97" spans="1:85" x14ac:dyDescent="0.25">
      <c r="A97" s="223" t="s">
        <v>124</v>
      </c>
      <c r="B97" s="129">
        <v>2</v>
      </c>
      <c r="C97" s="129"/>
      <c r="D97" s="129">
        <v>2</v>
      </c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/>
      <c r="C100" s="129"/>
      <c r="D100" s="129"/>
      <c r="E100" s="33"/>
      <c r="F100" s="34"/>
    </row>
    <row r="101" spans="1:85" x14ac:dyDescent="0.25">
      <c r="A101" s="742" t="s">
        <v>47</v>
      </c>
      <c r="B101" s="225">
        <f>SUM(B96:B100)</f>
        <v>28</v>
      </c>
      <c r="C101" s="225">
        <f>SUM(C96:C100)</f>
        <v>3</v>
      </c>
      <c r="D101" s="225">
        <f>SUM(D96:D100)</f>
        <v>31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840" t="s">
        <v>128</v>
      </c>
      <c r="B102" s="11"/>
      <c r="C102" s="11"/>
      <c r="D102" s="11"/>
      <c r="E102" s="841"/>
      <c r="F102" s="842"/>
      <c r="G102" s="841"/>
      <c r="H102" s="841"/>
      <c r="I102" s="841"/>
      <c r="J102" s="841"/>
      <c r="K102" s="841"/>
      <c r="L102" s="841"/>
      <c r="M102" s="841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455"/>
      <c r="C104" s="1456"/>
      <c r="D104" s="1457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454"/>
      <c r="B105" s="231" t="s">
        <v>33</v>
      </c>
      <c r="C105" s="232" t="s">
        <v>34</v>
      </c>
      <c r="D105" s="843" t="s">
        <v>35</v>
      </c>
      <c r="E105" s="750" t="s">
        <v>34</v>
      </c>
      <c r="F105" s="738" t="s">
        <v>35</v>
      </c>
      <c r="G105" s="750" t="s">
        <v>34</v>
      </c>
      <c r="H105" s="738" t="s">
        <v>35</v>
      </c>
      <c r="I105" s="750" t="s">
        <v>34</v>
      </c>
      <c r="J105" s="738" t="s">
        <v>35</v>
      </c>
      <c r="K105" s="750" t="s">
        <v>34</v>
      </c>
      <c r="L105" s="738" t="s">
        <v>35</v>
      </c>
      <c r="M105" s="750" t="s">
        <v>34</v>
      </c>
      <c r="N105" s="736" t="s">
        <v>35</v>
      </c>
      <c r="O105" s="1457"/>
      <c r="P105" s="1457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844" t="s">
        <v>131</v>
      </c>
      <c r="B108" s="845">
        <f>SUM(C108:D108)</f>
        <v>0</v>
      </c>
      <c r="C108" s="846">
        <f t="shared" si="49"/>
        <v>0</v>
      </c>
      <c r="D108" s="847">
        <f t="shared" si="49"/>
        <v>0</v>
      </c>
      <c r="E108" s="788"/>
      <c r="F108" s="848"/>
      <c r="G108" s="788"/>
      <c r="H108" s="247"/>
      <c r="I108" s="788"/>
      <c r="J108" s="848"/>
      <c r="K108" s="788"/>
      <c r="L108" s="848"/>
      <c r="M108" s="849"/>
      <c r="N108" s="249"/>
      <c r="O108" s="848"/>
      <c r="P108" s="848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452"/>
      <c r="B111" s="386" t="s">
        <v>136</v>
      </c>
      <c r="C111" s="386" t="s">
        <v>137</v>
      </c>
      <c r="D111" s="387" t="s">
        <v>138</v>
      </c>
      <c r="E111" s="1453"/>
    </row>
    <row r="112" spans="1:85" x14ac:dyDescent="0.25">
      <c r="A112" s="742" t="s">
        <v>47</v>
      </c>
      <c r="B112" s="388"/>
      <c r="C112" s="388"/>
      <c r="D112" s="389"/>
      <c r="E112" s="254"/>
    </row>
    <row r="113" spans="1:88" s="12" customFormat="1" ht="12" x14ac:dyDescent="0.2">
      <c r="A113" s="850" t="s">
        <v>139</v>
      </c>
      <c r="B113" s="11"/>
      <c r="C113" s="11"/>
      <c r="D113" s="9"/>
      <c r="E113" s="9"/>
      <c r="F113" s="9"/>
      <c r="G113" s="9"/>
      <c r="H113" s="851"/>
      <c r="I113" s="851"/>
      <c r="J113" s="851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446"/>
      <c r="B115" s="231" t="s">
        <v>33</v>
      </c>
      <c r="C115" s="747" t="s">
        <v>34</v>
      </c>
      <c r="D115" s="746" t="s">
        <v>35</v>
      </c>
      <c r="E115" s="750" t="s">
        <v>34</v>
      </c>
      <c r="F115" s="738" t="s">
        <v>35</v>
      </c>
      <c r="G115" s="750" t="s">
        <v>34</v>
      </c>
      <c r="H115" s="738" t="s">
        <v>35</v>
      </c>
      <c r="I115" s="750" t="s">
        <v>34</v>
      </c>
      <c r="J115" s="738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852">
        <f>SUM(C118:D118)</f>
        <v>0</v>
      </c>
      <c r="C118" s="853">
        <f t="shared" si="55"/>
        <v>0</v>
      </c>
      <c r="D118" s="854">
        <f t="shared" si="55"/>
        <v>0</v>
      </c>
      <c r="E118" s="855"/>
      <c r="F118" s="856"/>
      <c r="G118" s="855"/>
      <c r="H118" s="247"/>
      <c r="I118" s="855"/>
      <c r="J118" s="856"/>
    </row>
    <row r="119" spans="1:88" s="12" customFormat="1" ht="12" x14ac:dyDescent="0.2">
      <c r="A119" s="857" t="s">
        <v>146</v>
      </c>
      <c r="B119" s="272"/>
      <c r="C119" s="273"/>
      <c r="D119" s="273"/>
      <c r="E119" s="9"/>
      <c r="F119" s="858"/>
      <c r="G119" s="859"/>
      <c r="H119" s="859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438"/>
      <c r="B121" s="1446"/>
      <c r="C121" s="750" t="s">
        <v>34</v>
      </c>
      <c r="D121" s="739" t="s">
        <v>35</v>
      </c>
      <c r="E121" s="143" t="s">
        <v>150</v>
      </c>
      <c r="F121" s="738" t="s">
        <v>151</v>
      </c>
      <c r="G121" s="143" t="s">
        <v>152</v>
      </c>
      <c r="H121" s="86" t="s">
        <v>153</v>
      </c>
      <c r="I121" s="738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450"/>
      <c r="D125" s="1451"/>
      <c r="E125" s="1438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446"/>
      <c r="B126" s="1446"/>
      <c r="C126" s="13" t="s">
        <v>33</v>
      </c>
      <c r="D126" s="14" t="s">
        <v>34</v>
      </c>
      <c r="E126" s="737" t="s">
        <v>35</v>
      </c>
      <c r="F126" s="750" t="s">
        <v>34</v>
      </c>
      <c r="G126" s="737" t="s">
        <v>35</v>
      </c>
      <c r="H126" s="750" t="s">
        <v>34</v>
      </c>
      <c r="I126" s="737" t="s">
        <v>35</v>
      </c>
      <c r="J126" s="750" t="s">
        <v>34</v>
      </c>
      <c r="K126" s="737" t="s">
        <v>35</v>
      </c>
      <c r="L126" s="750" t="s">
        <v>34</v>
      </c>
      <c r="M126" s="737" t="s">
        <v>35</v>
      </c>
      <c r="N126" s="750" t="s">
        <v>34</v>
      </c>
      <c r="O126" s="737" t="s">
        <v>35</v>
      </c>
      <c r="P126" s="750" t="s">
        <v>34</v>
      </c>
      <c r="Q126" s="737" t="s">
        <v>35</v>
      </c>
      <c r="R126" s="750" t="s">
        <v>34</v>
      </c>
      <c r="S126" s="737" t="s">
        <v>35</v>
      </c>
      <c r="T126" s="750" t="s">
        <v>34</v>
      </c>
      <c r="U126" s="737" t="s">
        <v>35</v>
      </c>
      <c r="V126" s="750" t="s">
        <v>34</v>
      </c>
      <c r="W126" s="737" t="s">
        <v>35</v>
      </c>
      <c r="X126" s="750" t="s">
        <v>34</v>
      </c>
      <c r="Y126" s="737" t="s">
        <v>35</v>
      </c>
      <c r="Z126" s="750" t="s">
        <v>34</v>
      </c>
      <c r="AA126" s="737" t="s">
        <v>35</v>
      </c>
      <c r="AB126" s="750" t="s">
        <v>34</v>
      </c>
      <c r="AC126" s="737" t="s">
        <v>35</v>
      </c>
      <c r="AD126" s="750" t="s">
        <v>34</v>
      </c>
      <c r="AE126" s="737" t="s">
        <v>35</v>
      </c>
      <c r="AF126" s="750" t="s">
        <v>34</v>
      </c>
      <c r="AG126" s="737" t="s">
        <v>35</v>
      </c>
      <c r="AH126" s="750" t="s">
        <v>34</v>
      </c>
      <c r="AI126" s="737" t="s">
        <v>35</v>
      </c>
      <c r="AJ126" s="750" t="s">
        <v>34</v>
      </c>
      <c r="AK126" s="737" t="s">
        <v>35</v>
      </c>
      <c r="AL126" s="750" t="s">
        <v>34</v>
      </c>
      <c r="AM126" s="17" t="s">
        <v>35</v>
      </c>
      <c r="AN126" s="1438"/>
      <c r="AO126" s="1438"/>
      <c r="AP126" s="1438"/>
      <c r="AQ126" s="1440"/>
      <c r="AR126" s="1438"/>
    </row>
    <row r="127" spans="1:88" x14ac:dyDescent="0.25">
      <c r="A127" s="1170" t="s">
        <v>158</v>
      </c>
      <c r="B127" s="283" t="s">
        <v>159</v>
      </c>
      <c r="C127" s="284">
        <f>SUM(D127+E127)</f>
        <v>49</v>
      </c>
      <c r="D127" s="285">
        <f t="shared" ref="D127:E130" si="56">SUM(F127+H127+J127+L127+N127+P127+R127+T127+V127+X127+Z127+AB127+AD127+AF127+AH127+AJ127+AL127)</f>
        <v>23</v>
      </c>
      <c r="E127" s="286">
        <f t="shared" si="56"/>
        <v>26</v>
      </c>
      <c r="F127" s="22"/>
      <c r="G127" s="24"/>
      <c r="H127" s="22"/>
      <c r="I127" s="24"/>
      <c r="J127" s="22">
        <v>1</v>
      </c>
      <c r="K127" s="24">
        <v>1</v>
      </c>
      <c r="L127" s="22">
        <v>3</v>
      </c>
      <c r="M127" s="24">
        <v>4</v>
      </c>
      <c r="N127" s="22">
        <v>1</v>
      </c>
      <c r="O127" s="24">
        <v>2</v>
      </c>
      <c r="P127" s="22">
        <v>1</v>
      </c>
      <c r="Q127" s="24"/>
      <c r="R127" s="22"/>
      <c r="S127" s="24">
        <v>1</v>
      </c>
      <c r="T127" s="22">
        <v>2</v>
      </c>
      <c r="U127" s="24">
        <v>2</v>
      </c>
      <c r="V127" s="22"/>
      <c r="W127" s="24">
        <v>3</v>
      </c>
      <c r="X127" s="22">
        <v>1</v>
      </c>
      <c r="Y127" s="24">
        <v>2</v>
      </c>
      <c r="Z127" s="22">
        <v>4</v>
      </c>
      <c r="AA127" s="24">
        <v>1</v>
      </c>
      <c r="AB127" s="22"/>
      <c r="AC127" s="24">
        <v>1</v>
      </c>
      <c r="AD127" s="22">
        <v>3</v>
      </c>
      <c r="AE127" s="24">
        <v>2</v>
      </c>
      <c r="AF127" s="22">
        <v>5</v>
      </c>
      <c r="AG127" s="24">
        <v>2</v>
      </c>
      <c r="AH127" s="22"/>
      <c r="AI127" s="24">
        <v>5</v>
      </c>
      <c r="AJ127" s="22">
        <v>1</v>
      </c>
      <c r="AK127" s="24"/>
      <c r="AL127" s="22">
        <v>1</v>
      </c>
      <c r="AM127" s="26"/>
      <c r="AN127" s="23">
        <v>49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0</v>
      </c>
      <c r="D128" s="289">
        <f t="shared" si="56"/>
        <v>0</v>
      </c>
      <c r="E128" s="290">
        <f t="shared" si="56"/>
        <v>0</v>
      </c>
      <c r="F128" s="33"/>
      <c r="G128" s="35"/>
      <c r="H128" s="33"/>
      <c r="I128" s="35"/>
      <c r="J128" s="33"/>
      <c r="K128" s="35"/>
      <c r="L128" s="33"/>
      <c r="M128" s="35"/>
      <c r="N128" s="33"/>
      <c r="O128" s="35"/>
      <c r="P128" s="33"/>
      <c r="Q128" s="35"/>
      <c r="R128" s="33"/>
      <c r="S128" s="35"/>
      <c r="T128" s="33"/>
      <c r="U128" s="35"/>
      <c r="V128" s="33"/>
      <c r="W128" s="35"/>
      <c r="X128" s="33"/>
      <c r="Y128" s="35"/>
      <c r="Z128" s="33"/>
      <c r="AA128" s="35"/>
      <c r="AB128" s="33"/>
      <c r="AC128" s="35"/>
      <c r="AD128" s="33"/>
      <c r="AE128" s="35"/>
      <c r="AF128" s="33"/>
      <c r="AG128" s="35"/>
      <c r="AH128" s="33"/>
      <c r="AI128" s="35"/>
      <c r="AJ128" s="33"/>
      <c r="AK128" s="35"/>
      <c r="AL128" s="33"/>
      <c r="AM128" s="37"/>
      <c r="AN128" s="34"/>
      <c r="AO128" s="34"/>
      <c r="AP128" s="34"/>
      <c r="AQ128" s="129"/>
      <c r="AR128" s="34"/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0</v>
      </c>
      <c r="D129" s="289">
        <f t="shared" si="56"/>
        <v>0</v>
      </c>
      <c r="E129" s="290">
        <f t="shared" si="56"/>
        <v>0</v>
      </c>
      <c r="F129" s="77"/>
      <c r="G129" s="78"/>
      <c r="H129" s="77"/>
      <c r="I129" s="78"/>
      <c r="J129" s="77"/>
      <c r="K129" s="78"/>
      <c r="L129" s="77"/>
      <c r="M129" s="78"/>
      <c r="N129" s="77"/>
      <c r="O129" s="78"/>
      <c r="P129" s="77"/>
      <c r="Q129" s="78"/>
      <c r="R129" s="77"/>
      <c r="S129" s="78"/>
      <c r="T129" s="77"/>
      <c r="U129" s="78"/>
      <c r="V129" s="77"/>
      <c r="W129" s="78"/>
      <c r="X129" s="77"/>
      <c r="Y129" s="78"/>
      <c r="Z129" s="77"/>
      <c r="AA129" s="78"/>
      <c r="AB129" s="77"/>
      <c r="AC129" s="78"/>
      <c r="AD129" s="77"/>
      <c r="AE129" s="78"/>
      <c r="AF129" s="77"/>
      <c r="AG129" s="78"/>
      <c r="AH129" s="77"/>
      <c r="AI129" s="78"/>
      <c r="AJ129" s="77"/>
      <c r="AK129" s="78"/>
      <c r="AL129" s="77"/>
      <c r="AM129" s="82"/>
      <c r="AN129" s="79"/>
      <c r="AO129" s="79"/>
      <c r="AP129" s="79"/>
      <c r="AQ129" s="97"/>
      <c r="AR129" s="79"/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445"/>
      <c r="B130" s="47" t="s">
        <v>47</v>
      </c>
      <c r="C130" s="377">
        <f>SUM(D130+E130)</f>
        <v>49</v>
      </c>
      <c r="D130" s="49">
        <f t="shared" si="56"/>
        <v>23</v>
      </c>
      <c r="E130" s="50">
        <f t="shared" si="56"/>
        <v>26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0</v>
      </c>
      <c r="I130" s="52">
        <f t="shared" si="68"/>
        <v>0</v>
      </c>
      <c r="J130" s="378">
        <f t="shared" si="68"/>
        <v>1</v>
      </c>
      <c r="K130" s="53">
        <f t="shared" si="68"/>
        <v>1</v>
      </c>
      <c r="L130" s="378">
        <f t="shared" si="68"/>
        <v>3</v>
      </c>
      <c r="M130" s="53">
        <f t="shared" si="68"/>
        <v>4</v>
      </c>
      <c r="N130" s="378">
        <f t="shared" si="68"/>
        <v>1</v>
      </c>
      <c r="O130" s="53">
        <f t="shared" si="68"/>
        <v>2</v>
      </c>
      <c r="P130" s="378">
        <f t="shared" si="68"/>
        <v>1</v>
      </c>
      <c r="Q130" s="53">
        <f t="shared" si="68"/>
        <v>0</v>
      </c>
      <c r="R130" s="378">
        <f t="shared" si="68"/>
        <v>0</v>
      </c>
      <c r="S130" s="53">
        <f t="shared" si="68"/>
        <v>1</v>
      </c>
      <c r="T130" s="378">
        <f t="shared" si="68"/>
        <v>2</v>
      </c>
      <c r="U130" s="53">
        <f t="shared" si="68"/>
        <v>2</v>
      </c>
      <c r="V130" s="378">
        <f t="shared" si="68"/>
        <v>0</v>
      </c>
      <c r="W130" s="53">
        <f t="shared" si="68"/>
        <v>3</v>
      </c>
      <c r="X130" s="378">
        <f t="shared" si="68"/>
        <v>1</v>
      </c>
      <c r="Y130" s="53">
        <f t="shared" si="68"/>
        <v>2</v>
      </c>
      <c r="Z130" s="378">
        <f t="shared" si="68"/>
        <v>4</v>
      </c>
      <c r="AA130" s="53">
        <f t="shared" si="68"/>
        <v>1</v>
      </c>
      <c r="AB130" s="378">
        <f t="shared" si="68"/>
        <v>0</v>
      </c>
      <c r="AC130" s="53">
        <f t="shared" si="68"/>
        <v>1</v>
      </c>
      <c r="AD130" s="378">
        <f t="shared" si="68"/>
        <v>3</v>
      </c>
      <c r="AE130" s="53">
        <f t="shared" si="68"/>
        <v>2</v>
      </c>
      <c r="AF130" s="378">
        <f t="shared" si="68"/>
        <v>5</v>
      </c>
      <c r="AG130" s="53">
        <f t="shared" si="68"/>
        <v>2</v>
      </c>
      <c r="AH130" s="378">
        <f t="shared" si="68"/>
        <v>0</v>
      </c>
      <c r="AI130" s="53">
        <f t="shared" si="68"/>
        <v>5</v>
      </c>
      <c r="AJ130" s="378">
        <f t="shared" si="68"/>
        <v>1</v>
      </c>
      <c r="AK130" s="53">
        <f t="shared" si="68"/>
        <v>0</v>
      </c>
      <c r="AL130" s="54">
        <f t="shared" si="68"/>
        <v>1</v>
      </c>
      <c r="AM130" s="55">
        <f t="shared" si="68"/>
        <v>0</v>
      </c>
      <c r="AN130" s="52">
        <f t="shared" si="68"/>
        <v>49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861" t="s">
        <v>162</v>
      </c>
      <c r="B131" s="861"/>
      <c r="C131" s="861"/>
      <c r="D131" s="861"/>
      <c r="E131" s="861"/>
      <c r="F131" s="861"/>
      <c r="G131" s="861"/>
      <c r="H131" s="862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448"/>
      <c r="I133" s="1183"/>
    </row>
    <row r="134" spans="1:88" ht="31.5" x14ac:dyDescent="0.25">
      <c r="A134" s="1446"/>
      <c r="B134" s="1449"/>
      <c r="C134" s="750" t="s">
        <v>168</v>
      </c>
      <c r="D134" s="143" t="s">
        <v>169</v>
      </c>
      <c r="E134" s="86" t="s">
        <v>170</v>
      </c>
      <c r="F134" s="739" t="s">
        <v>171</v>
      </c>
      <c r="G134" s="1447"/>
      <c r="H134" s="738" t="s">
        <v>172</v>
      </c>
      <c r="I134" s="746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>
        <v>0</v>
      </c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>
        <v>0</v>
      </c>
      <c r="I136" s="129"/>
    </row>
    <row r="137" spans="1:88" x14ac:dyDescent="0.25">
      <c r="A137" s="298" t="s">
        <v>16</v>
      </c>
      <c r="B137" s="294">
        <f>SUM(C137:F137)+H137</f>
        <v>0</v>
      </c>
      <c r="C137" s="33"/>
      <c r="D137" s="295"/>
      <c r="E137" s="296"/>
      <c r="F137" s="35"/>
      <c r="G137" s="36"/>
      <c r="H137" s="297">
        <v>0</v>
      </c>
      <c r="I137" s="129"/>
    </row>
    <row r="138" spans="1:88" x14ac:dyDescent="0.25">
      <c r="A138" s="298" t="s">
        <v>17</v>
      </c>
      <c r="B138" s="294">
        <f t="shared" si="69"/>
        <v>1</v>
      </c>
      <c r="C138" s="33"/>
      <c r="D138" s="295"/>
      <c r="E138" s="296"/>
      <c r="F138" s="35"/>
      <c r="G138" s="36"/>
      <c r="H138" s="297">
        <v>1</v>
      </c>
      <c r="I138" s="129"/>
    </row>
    <row r="139" spans="1:88" x14ac:dyDescent="0.25">
      <c r="A139" s="293" t="s">
        <v>18</v>
      </c>
      <c r="B139" s="294">
        <f>SUM(C139:F139)+H139</f>
        <v>0</v>
      </c>
      <c r="C139" s="33"/>
      <c r="D139" s="295"/>
      <c r="E139" s="296"/>
      <c r="F139" s="35"/>
      <c r="G139" s="36"/>
      <c r="H139" s="297">
        <v>0</v>
      </c>
      <c r="I139" s="129"/>
    </row>
    <row r="140" spans="1:88" x14ac:dyDescent="0.25">
      <c r="A140" s="293" t="s">
        <v>174</v>
      </c>
      <c r="B140" s="294">
        <f t="shared" si="69"/>
        <v>11</v>
      </c>
      <c r="C140" s="33"/>
      <c r="D140" s="295"/>
      <c r="E140" s="296"/>
      <c r="F140" s="35"/>
      <c r="G140" s="36"/>
      <c r="H140" s="297">
        <v>11</v>
      </c>
      <c r="I140" s="129"/>
    </row>
    <row r="141" spans="1:88" x14ac:dyDescent="0.25">
      <c r="A141" s="299" t="s">
        <v>175</v>
      </c>
      <c r="B141" s="300">
        <f>SUM(C141:F141)+H141</f>
        <v>2</v>
      </c>
      <c r="C141" s="41"/>
      <c r="D141" s="301"/>
      <c r="E141" s="302"/>
      <c r="F141" s="43"/>
      <c r="G141" s="44"/>
      <c r="H141" s="303">
        <v>2</v>
      </c>
      <c r="I141" s="304"/>
    </row>
    <row r="142" spans="1:88" x14ac:dyDescent="0.25">
      <c r="A142" s="863" t="s">
        <v>176</v>
      </c>
      <c r="B142" s="306">
        <f>SUM(C142:F142)+H142</f>
        <v>0</v>
      </c>
      <c r="C142" s="77"/>
      <c r="D142" s="202"/>
      <c r="E142" s="307"/>
      <c r="F142" s="78"/>
      <c r="G142" s="81"/>
      <c r="H142" s="308">
        <v>0</v>
      </c>
      <c r="I142" s="97"/>
    </row>
    <row r="143" spans="1:88" x14ac:dyDescent="0.25">
      <c r="A143" s="309" t="s">
        <v>177</v>
      </c>
    </row>
    <row r="144" spans="1:88" s="12" customFormat="1" ht="12" x14ac:dyDescent="0.2">
      <c r="A144" s="864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441" t="s">
        <v>184</v>
      </c>
      <c r="B148" s="1441"/>
      <c r="C148" s="1441"/>
      <c r="D148" s="1441"/>
      <c r="E148" s="1441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443"/>
      <c r="D150" s="1444"/>
      <c r="E150" s="1437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442"/>
      <c r="B151" s="1442"/>
      <c r="C151" s="317" t="s">
        <v>33</v>
      </c>
      <c r="D151" s="318" t="s">
        <v>34</v>
      </c>
      <c r="E151" s="749" t="s">
        <v>35</v>
      </c>
      <c r="F151" s="390" t="s">
        <v>34</v>
      </c>
      <c r="G151" s="748" t="s">
        <v>35</v>
      </c>
      <c r="H151" s="390" t="s">
        <v>34</v>
      </c>
      <c r="I151" s="748" t="s">
        <v>35</v>
      </c>
      <c r="J151" s="390" t="s">
        <v>34</v>
      </c>
      <c r="K151" s="748" t="s">
        <v>35</v>
      </c>
      <c r="L151" s="390" t="s">
        <v>34</v>
      </c>
      <c r="M151" s="322" t="s">
        <v>35</v>
      </c>
      <c r="N151" s="1435"/>
      <c r="O151" s="1435"/>
      <c r="P151" s="1435"/>
      <c r="Q151" s="1436"/>
      <c r="R151" s="1437"/>
      <c r="S151" s="1438"/>
      <c r="T151" s="1435"/>
      <c r="U151" s="1435"/>
      <c r="V151" s="1435"/>
      <c r="W151" s="1435"/>
      <c r="X151" s="1435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865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865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866"/>
      <c r="C161" s="866"/>
      <c r="D161" s="866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435"/>
      <c r="B163" s="1435"/>
      <c r="C163" s="1439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1562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",[9]NOMBRE!B2," - ","( ",[9]NOMBRE!C2,[9]NOMBRE!D2,[9]NOMBRE!E2,[9]NOMBRE!F2,[9]NOMBRE!G2," )")</f>
        <v>COMUNA: LINARES - ( 07401 )</v>
      </c>
    </row>
    <row r="3" spans="1:122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22" x14ac:dyDescent="0.25">
      <c r="A4" s="1" t="str">
        <f>CONCATENATE("MES: ",[9]NOMBRE!B6," - ","( ",[9]NOMBRE!C6,[9]NOMBRE!D6," )")</f>
        <v>MES: AGOSTO - ( 08 )</v>
      </c>
    </row>
    <row r="5" spans="1:122" x14ac:dyDescent="0.25">
      <c r="A5" s="1" t="str">
        <f>CONCATENATE("AÑO: ",[9]NOMBRE!B7)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450"/>
      <c r="D10" s="1451"/>
      <c r="E10" s="1438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446"/>
      <c r="B11" s="1446"/>
      <c r="C11" s="13" t="s">
        <v>33</v>
      </c>
      <c r="D11" s="14" t="s">
        <v>34</v>
      </c>
      <c r="E11" s="802" t="s">
        <v>35</v>
      </c>
      <c r="F11" s="817" t="s">
        <v>34</v>
      </c>
      <c r="G11" s="802" t="s">
        <v>35</v>
      </c>
      <c r="H11" s="817" t="s">
        <v>34</v>
      </c>
      <c r="I11" s="802" t="s">
        <v>35</v>
      </c>
      <c r="J11" s="817" t="s">
        <v>34</v>
      </c>
      <c r="K11" s="802" t="s">
        <v>35</v>
      </c>
      <c r="L11" s="817" t="s">
        <v>34</v>
      </c>
      <c r="M11" s="802" t="s">
        <v>35</v>
      </c>
      <c r="N11" s="817" t="s">
        <v>34</v>
      </c>
      <c r="O11" s="802" t="s">
        <v>35</v>
      </c>
      <c r="P11" s="817" t="s">
        <v>34</v>
      </c>
      <c r="Q11" s="802" t="s">
        <v>35</v>
      </c>
      <c r="R11" s="817" t="s">
        <v>34</v>
      </c>
      <c r="S11" s="802" t="s">
        <v>35</v>
      </c>
      <c r="T11" s="817" t="s">
        <v>34</v>
      </c>
      <c r="U11" s="802" t="s">
        <v>35</v>
      </c>
      <c r="V11" s="817" t="s">
        <v>34</v>
      </c>
      <c r="W11" s="802" t="s">
        <v>35</v>
      </c>
      <c r="X11" s="817" t="s">
        <v>34</v>
      </c>
      <c r="Y11" s="802" t="s">
        <v>35</v>
      </c>
      <c r="Z11" s="817" t="s">
        <v>34</v>
      </c>
      <c r="AA11" s="802" t="s">
        <v>35</v>
      </c>
      <c r="AB11" s="817" t="s">
        <v>34</v>
      </c>
      <c r="AC11" s="802" t="s">
        <v>35</v>
      </c>
      <c r="AD11" s="817" t="s">
        <v>34</v>
      </c>
      <c r="AE11" s="802" t="s">
        <v>35</v>
      </c>
      <c r="AF11" s="817" t="s">
        <v>34</v>
      </c>
      <c r="AG11" s="802" t="s">
        <v>35</v>
      </c>
      <c r="AH11" s="817" t="s">
        <v>34</v>
      </c>
      <c r="AI11" s="802" t="s">
        <v>35</v>
      </c>
      <c r="AJ11" s="817" t="s">
        <v>34</v>
      </c>
      <c r="AK11" s="802" t="s">
        <v>35</v>
      </c>
      <c r="AL11" s="817" t="s">
        <v>34</v>
      </c>
      <c r="AM11" s="17" t="s">
        <v>35</v>
      </c>
      <c r="AN11" s="1438"/>
      <c r="AO11" s="1438"/>
      <c r="AP11" s="1438"/>
      <c r="AQ11" s="1438"/>
      <c r="AR11" s="1438"/>
      <c r="AS11" s="1438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2">
        <v>0</v>
      </c>
      <c r="AU12" s="24">
        <v>0</v>
      </c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85</v>
      </c>
      <c r="D13" s="31">
        <f t="shared" ref="D13:E26" si="1">SUM(F13+H13+J13+L13+N13+P13+R13+T13+V13+X13+Z13+AB13+AD13+AF13+AH13+AJ13+AL13)</f>
        <v>20</v>
      </c>
      <c r="E13" s="32">
        <f t="shared" si="1"/>
        <v>65</v>
      </c>
      <c r="F13" s="33">
        <v>0</v>
      </c>
      <c r="G13" s="34">
        <v>0</v>
      </c>
      <c r="H13" s="33">
        <v>0</v>
      </c>
      <c r="I13" s="34">
        <v>0</v>
      </c>
      <c r="J13" s="33">
        <v>2</v>
      </c>
      <c r="K13" s="35">
        <v>15</v>
      </c>
      <c r="L13" s="33">
        <v>3</v>
      </c>
      <c r="M13" s="35">
        <v>35</v>
      </c>
      <c r="N13" s="33">
        <v>1</v>
      </c>
      <c r="O13" s="35">
        <v>4</v>
      </c>
      <c r="P13" s="33">
        <v>2</v>
      </c>
      <c r="Q13" s="35">
        <v>1</v>
      </c>
      <c r="R13" s="33">
        <v>0</v>
      </c>
      <c r="S13" s="35">
        <v>1</v>
      </c>
      <c r="T13" s="33">
        <v>4</v>
      </c>
      <c r="U13" s="35">
        <v>0</v>
      </c>
      <c r="V13" s="33">
        <v>1</v>
      </c>
      <c r="W13" s="35">
        <v>8</v>
      </c>
      <c r="X13" s="33">
        <v>0</v>
      </c>
      <c r="Y13" s="35">
        <v>0</v>
      </c>
      <c r="Z13" s="33">
        <v>1</v>
      </c>
      <c r="AA13" s="35">
        <v>1</v>
      </c>
      <c r="AB13" s="33">
        <v>2</v>
      </c>
      <c r="AC13" s="35">
        <v>0</v>
      </c>
      <c r="AD13" s="33">
        <v>3</v>
      </c>
      <c r="AE13" s="35">
        <v>0</v>
      </c>
      <c r="AF13" s="33">
        <v>1</v>
      </c>
      <c r="AG13" s="35">
        <v>0</v>
      </c>
      <c r="AH13" s="33">
        <v>0</v>
      </c>
      <c r="AI13" s="35">
        <v>0</v>
      </c>
      <c r="AJ13" s="33">
        <v>0</v>
      </c>
      <c r="AK13" s="35">
        <v>0</v>
      </c>
      <c r="AL13" s="36">
        <v>0</v>
      </c>
      <c r="AM13" s="37">
        <v>0</v>
      </c>
      <c r="AN13" s="34">
        <v>85</v>
      </c>
      <c r="AO13" s="34">
        <v>5</v>
      </c>
      <c r="AP13" s="34">
        <v>9</v>
      </c>
      <c r="AQ13" s="34">
        <v>0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199</v>
      </c>
      <c r="D14" s="31">
        <f t="shared" si="1"/>
        <v>103</v>
      </c>
      <c r="E14" s="32">
        <f t="shared" si="1"/>
        <v>96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3</v>
      </c>
      <c r="M14" s="35">
        <v>4</v>
      </c>
      <c r="N14" s="33">
        <v>6</v>
      </c>
      <c r="O14" s="35">
        <v>3</v>
      </c>
      <c r="P14" s="33">
        <v>5</v>
      </c>
      <c r="Q14" s="35">
        <v>2</v>
      </c>
      <c r="R14" s="33">
        <v>7</v>
      </c>
      <c r="S14" s="35">
        <v>7</v>
      </c>
      <c r="T14" s="33">
        <v>25</v>
      </c>
      <c r="U14" s="35">
        <v>8</v>
      </c>
      <c r="V14" s="33">
        <v>14</v>
      </c>
      <c r="W14" s="35">
        <v>12</v>
      </c>
      <c r="X14" s="33">
        <v>4</v>
      </c>
      <c r="Y14" s="35">
        <v>6</v>
      </c>
      <c r="Z14" s="33">
        <v>10</v>
      </c>
      <c r="AA14" s="35">
        <v>7</v>
      </c>
      <c r="AB14" s="33">
        <v>6</v>
      </c>
      <c r="AC14" s="35">
        <v>10</v>
      </c>
      <c r="AD14" s="33">
        <v>8</v>
      </c>
      <c r="AE14" s="35">
        <v>16</v>
      </c>
      <c r="AF14" s="33">
        <v>9</v>
      </c>
      <c r="AG14" s="35">
        <v>9</v>
      </c>
      <c r="AH14" s="33">
        <v>2</v>
      </c>
      <c r="AI14" s="35">
        <v>10</v>
      </c>
      <c r="AJ14" s="33">
        <v>4</v>
      </c>
      <c r="AK14" s="35">
        <v>0</v>
      </c>
      <c r="AL14" s="36">
        <v>0</v>
      </c>
      <c r="AM14" s="37">
        <v>2</v>
      </c>
      <c r="AN14" s="34">
        <v>199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3">
        <v>0</v>
      </c>
      <c r="AU15" s="35"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112</v>
      </c>
      <c r="D16" s="31">
        <f t="shared" si="1"/>
        <v>48</v>
      </c>
      <c r="E16" s="32">
        <f t="shared" si="1"/>
        <v>64</v>
      </c>
      <c r="F16" s="33">
        <v>0</v>
      </c>
      <c r="G16" s="34">
        <v>0</v>
      </c>
      <c r="H16" s="33">
        <v>0</v>
      </c>
      <c r="I16" s="34">
        <v>0</v>
      </c>
      <c r="J16" s="33">
        <v>1</v>
      </c>
      <c r="K16" s="35">
        <v>4</v>
      </c>
      <c r="L16" s="33">
        <v>5</v>
      </c>
      <c r="M16" s="35">
        <v>12</v>
      </c>
      <c r="N16" s="33">
        <v>6</v>
      </c>
      <c r="O16" s="35">
        <v>1</v>
      </c>
      <c r="P16" s="33">
        <v>6</v>
      </c>
      <c r="Q16" s="35">
        <v>6</v>
      </c>
      <c r="R16" s="33">
        <v>0</v>
      </c>
      <c r="S16" s="35">
        <v>10</v>
      </c>
      <c r="T16" s="33">
        <v>6</v>
      </c>
      <c r="U16" s="35">
        <v>4</v>
      </c>
      <c r="V16" s="33">
        <v>1</v>
      </c>
      <c r="W16" s="35">
        <v>8</v>
      </c>
      <c r="X16" s="33">
        <v>4</v>
      </c>
      <c r="Y16" s="35">
        <v>2</v>
      </c>
      <c r="Z16" s="33">
        <v>2</v>
      </c>
      <c r="AA16" s="35">
        <v>3</v>
      </c>
      <c r="AB16" s="33">
        <v>4</v>
      </c>
      <c r="AC16" s="35">
        <v>6</v>
      </c>
      <c r="AD16" s="33">
        <v>4</v>
      </c>
      <c r="AE16" s="35">
        <v>4</v>
      </c>
      <c r="AF16" s="33">
        <v>4</v>
      </c>
      <c r="AG16" s="35">
        <v>0</v>
      </c>
      <c r="AH16" s="33">
        <v>3</v>
      </c>
      <c r="AI16" s="35">
        <v>3</v>
      </c>
      <c r="AJ16" s="33">
        <v>1</v>
      </c>
      <c r="AK16" s="35">
        <v>1</v>
      </c>
      <c r="AL16" s="36">
        <v>1</v>
      </c>
      <c r="AM16" s="37">
        <v>0</v>
      </c>
      <c r="AN16" s="34">
        <v>112</v>
      </c>
      <c r="AO16" s="34">
        <v>0</v>
      </c>
      <c r="AP16" s="34">
        <v>1</v>
      </c>
      <c r="AQ16" s="34">
        <v>0</v>
      </c>
      <c r="AR16" s="34">
        <v>0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3">
        <v>0</v>
      </c>
      <c r="AU17" s="35"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61</v>
      </c>
      <c r="D18" s="39">
        <f t="shared" si="1"/>
        <v>26</v>
      </c>
      <c r="E18" s="40">
        <f t="shared" si="1"/>
        <v>35</v>
      </c>
      <c r="F18" s="41">
        <v>0</v>
      </c>
      <c r="G18" s="42">
        <v>0</v>
      </c>
      <c r="H18" s="41">
        <v>3</v>
      </c>
      <c r="I18" s="42">
        <v>0</v>
      </c>
      <c r="J18" s="41">
        <v>7</v>
      </c>
      <c r="K18" s="43">
        <v>13</v>
      </c>
      <c r="L18" s="41">
        <v>5</v>
      </c>
      <c r="M18" s="43">
        <v>11</v>
      </c>
      <c r="N18" s="41">
        <v>3</v>
      </c>
      <c r="O18" s="43">
        <v>5</v>
      </c>
      <c r="P18" s="41">
        <v>2</v>
      </c>
      <c r="Q18" s="43">
        <v>0</v>
      </c>
      <c r="R18" s="41">
        <v>1</v>
      </c>
      <c r="S18" s="43">
        <v>0</v>
      </c>
      <c r="T18" s="41">
        <v>2</v>
      </c>
      <c r="U18" s="43">
        <v>1</v>
      </c>
      <c r="V18" s="41">
        <v>1</v>
      </c>
      <c r="W18" s="43">
        <v>0</v>
      </c>
      <c r="X18" s="41">
        <v>0</v>
      </c>
      <c r="Y18" s="43">
        <v>0</v>
      </c>
      <c r="Z18" s="41">
        <v>0</v>
      </c>
      <c r="AA18" s="43">
        <v>2</v>
      </c>
      <c r="AB18" s="41">
        <v>1</v>
      </c>
      <c r="AC18" s="43">
        <v>1</v>
      </c>
      <c r="AD18" s="41">
        <v>1</v>
      </c>
      <c r="AE18" s="43">
        <v>0</v>
      </c>
      <c r="AF18" s="41">
        <v>0</v>
      </c>
      <c r="AG18" s="43">
        <v>0</v>
      </c>
      <c r="AH18" s="41">
        <v>0</v>
      </c>
      <c r="AI18" s="43">
        <v>2</v>
      </c>
      <c r="AJ18" s="41">
        <v>0</v>
      </c>
      <c r="AK18" s="43">
        <v>0</v>
      </c>
      <c r="AL18" s="44">
        <v>0</v>
      </c>
      <c r="AM18" s="45">
        <v>0</v>
      </c>
      <c r="AN18" s="42">
        <v>61</v>
      </c>
      <c r="AO18" s="42">
        <v>0</v>
      </c>
      <c r="AP18" s="42">
        <v>12</v>
      </c>
      <c r="AQ18" s="42">
        <v>6</v>
      </c>
      <c r="AR18" s="42">
        <v>0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>
        <v>0</v>
      </c>
      <c r="AO19" s="42"/>
      <c r="AP19" s="42"/>
      <c r="AQ19" s="42"/>
      <c r="AR19" s="42"/>
      <c r="AS19" s="42"/>
      <c r="AT19" s="41"/>
      <c r="AU19" s="43"/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>
        <v>0</v>
      </c>
      <c r="AO20" s="42"/>
      <c r="AP20" s="42"/>
      <c r="AQ20" s="42"/>
      <c r="AR20" s="42"/>
      <c r="AS20" s="42"/>
      <c r="AT20" s="41"/>
      <c r="AU20" s="43"/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>
        <v>0</v>
      </c>
      <c r="AO21" s="42"/>
      <c r="AP21" s="42"/>
      <c r="AQ21" s="42"/>
      <c r="AR21" s="42"/>
      <c r="AS21" s="42"/>
      <c r="AT21" s="41"/>
      <c r="AU21" s="43"/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495"/>
      <c r="B22" s="47" t="s">
        <v>47</v>
      </c>
      <c r="C22" s="377">
        <f>SUM(D22+E22)</f>
        <v>457</v>
      </c>
      <c r="D22" s="49">
        <f t="shared" si="1"/>
        <v>197</v>
      </c>
      <c r="E22" s="50">
        <f t="shared" si="1"/>
        <v>260</v>
      </c>
      <c r="F22" s="378">
        <f>SUM(F12:F21)</f>
        <v>0</v>
      </c>
      <c r="G22" s="52">
        <f t="shared" ref="G22:AS22" si="19">SUM(G12:G21)</f>
        <v>0</v>
      </c>
      <c r="H22" s="378">
        <f t="shared" si="19"/>
        <v>3</v>
      </c>
      <c r="I22" s="52">
        <f t="shared" si="19"/>
        <v>0</v>
      </c>
      <c r="J22" s="378">
        <f t="shared" si="19"/>
        <v>10</v>
      </c>
      <c r="K22" s="53">
        <f t="shared" si="19"/>
        <v>32</v>
      </c>
      <c r="L22" s="378">
        <f t="shared" si="19"/>
        <v>16</v>
      </c>
      <c r="M22" s="53">
        <f t="shared" si="19"/>
        <v>62</v>
      </c>
      <c r="N22" s="378">
        <f t="shared" si="19"/>
        <v>16</v>
      </c>
      <c r="O22" s="53">
        <f t="shared" si="19"/>
        <v>13</v>
      </c>
      <c r="P22" s="378">
        <f t="shared" si="19"/>
        <v>15</v>
      </c>
      <c r="Q22" s="53">
        <f t="shared" si="19"/>
        <v>9</v>
      </c>
      <c r="R22" s="378">
        <f t="shared" si="19"/>
        <v>8</v>
      </c>
      <c r="S22" s="53">
        <f t="shared" si="19"/>
        <v>18</v>
      </c>
      <c r="T22" s="378">
        <f t="shared" si="19"/>
        <v>37</v>
      </c>
      <c r="U22" s="53">
        <f t="shared" si="19"/>
        <v>13</v>
      </c>
      <c r="V22" s="378">
        <f t="shared" si="19"/>
        <v>17</v>
      </c>
      <c r="W22" s="53">
        <f t="shared" si="19"/>
        <v>28</v>
      </c>
      <c r="X22" s="378">
        <f t="shared" si="19"/>
        <v>8</v>
      </c>
      <c r="Y22" s="53">
        <f t="shared" si="19"/>
        <v>8</v>
      </c>
      <c r="Z22" s="378">
        <f t="shared" si="19"/>
        <v>13</v>
      </c>
      <c r="AA22" s="53">
        <f t="shared" si="19"/>
        <v>13</v>
      </c>
      <c r="AB22" s="378">
        <f t="shared" si="19"/>
        <v>13</v>
      </c>
      <c r="AC22" s="53">
        <f t="shared" si="19"/>
        <v>17</v>
      </c>
      <c r="AD22" s="378">
        <f t="shared" si="19"/>
        <v>16</v>
      </c>
      <c r="AE22" s="53">
        <f t="shared" si="19"/>
        <v>20</v>
      </c>
      <c r="AF22" s="378">
        <f t="shared" si="19"/>
        <v>14</v>
      </c>
      <c r="AG22" s="53">
        <f t="shared" si="19"/>
        <v>9</v>
      </c>
      <c r="AH22" s="378">
        <f t="shared" si="19"/>
        <v>5</v>
      </c>
      <c r="AI22" s="53">
        <f t="shared" si="19"/>
        <v>15</v>
      </c>
      <c r="AJ22" s="378">
        <f t="shared" si="19"/>
        <v>5</v>
      </c>
      <c r="AK22" s="53">
        <f t="shared" si="19"/>
        <v>1</v>
      </c>
      <c r="AL22" s="54">
        <f t="shared" si="19"/>
        <v>1</v>
      </c>
      <c r="AM22" s="55">
        <f t="shared" si="19"/>
        <v>2</v>
      </c>
      <c r="AN22" s="52">
        <f t="shared" si="19"/>
        <v>457</v>
      </c>
      <c r="AO22" s="52">
        <f t="shared" si="19"/>
        <v>5</v>
      </c>
      <c r="AP22" s="52">
        <f>SUM(AP12:AP21)</f>
        <v>22</v>
      </c>
      <c r="AQ22" s="52">
        <f t="shared" si="19"/>
        <v>6</v>
      </c>
      <c r="AR22" s="52">
        <f t="shared" si="19"/>
        <v>0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36</v>
      </c>
      <c r="D23" s="57">
        <f t="shared" si="1"/>
        <v>14</v>
      </c>
      <c r="E23" s="50">
        <f t="shared" si="1"/>
        <v>22</v>
      </c>
      <c r="F23" s="380">
        <v>0</v>
      </c>
      <c r="G23" s="58">
        <v>0</v>
      </c>
      <c r="H23" s="380">
        <v>0</v>
      </c>
      <c r="I23" s="58">
        <v>0</v>
      </c>
      <c r="J23" s="380">
        <v>1</v>
      </c>
      <c r="K23" s="59">
        <v>0</v>
      </c>
      <c r="L23" s="380">
        <v>3</v>
      </c>
      <c r="M23" s="59">
        <v>0</v>
      </c>
      <c r="N23" s="380">
        <v>0</v>
      </c>
      <c r="O23" s="59">
        <v>14</v>
      </c>
      <c r="P23" s="380">
        <v>7</v>
      </c>
      <c r="Q23" s="59">
        <v>0</v>
      </c>
      <c r="R23" s="380">
        <v>1</v>
      </c>
      <c r="S23" s="59">
        <v>0</v>
      </c>
      <c r="T23" s="380">
        <v>0</v>
      </c>
      <c r="U23" s="59">
        <v>2</v>
      </c>
      <c r="V23" s="380">
        <v>0</v>
      </c>
      <c r="W23" s="59">
        <v>0</v>
      </c>
      <c r="X23" s="380">
        <v>0</v>
      </c>
      <c r="Y23" s="59">
        <v>0</v>
      </c>
      <c r="Z23" s="380">
        <v>2</v>
      </c>
      <c r="AA23" s="59">
        <v>3</v>
      </c>
      <c r="AB23" s="380">
        <v>0</v>
      </c>
      <c r="AC23" s="59">
        <v>0</v>
      </c>
      <c r="AD23" s="380">
        <v>0</v>
      </c>
      <c r="AE23" s="59">
        <v>0</v>
      </c>
      <c r="AF23" s="380">
        <v>0</v>
      </c>
      <c r="AG23" s="59">
        <v>0</v>
      </c>
      <c r="AH23" s="380">
        <v>0</v>
      </c>
      <c r="AI23" s="59">
        <v>2</v>
      </c>
      <c r="AJ23" s="380">
        <v>0</v>
      </c>
      <c r="AK23" s="59">
        <v>1</v>
      </c>
      <c r="AL23" s="60">
        <v>0</v>
      </c>
      <c r="AM23" s="61">
        <v>0</v>
      </c>
      <c r="AN23" s="58">
        <v>36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2</v>
      </c>
      <c r="D24" s="65">
        <f t="shared" si="1"/>
        <v>1</v>
      </c>
      <c r="E24" s="66">
        <f t="shared" si="1"/>
        <v>1</v>
      </c>
      <c r="F24" s="67">
        <v>0</v>
      </c>
      <c r="G24" s="68">
        <v>0</v>
      </c>
      <c r="H24" s="67">
        <v>0</v>
      </c>
      <c r="I24" s="68">
        <v>0</v>
      </c>
      <c r="J24" s="67">
        <v>0</v>
      </c>
      <c r="K24" s="69">
        <v>0</v>
      </c>
      <c r="L24" s="67">
        <v>0</v>
      </c>
      <c r="M24" s="69">
        <v>1</v>
      </c>
      <c r="N24" s="67">
        <v>1</v>
      </c>
      <c r="O24" s="69">
        <v>0</v>
      </c>
      <c r="P24" s="67">
        <v>0</v>
      </c>
      <c r="Q24" s="69">
        <v>0</v>
      </c>
      <c r="R24" s="67">
        <v>0</v>
      </c>
      <c r="S24" s="69">
        <v>0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0</v>
      </c>
      <c r="Z24" s="67">
        <v>0</v>
      </c>
      <c r="AA24" s="69">
        <v>0</v>
      </c>
      <c r="AB24" s="67">
        <v>0</v>
      </c>
      <c r="AC24" s="69">
        <v>0</v>
      </c>
      <c r="AD24" s="67">
        <v>0</v>
      </c>
      <c r="AE24" s="69">
        <v>0</v>
      </c>
      <c r="AF24" s="67">
        <v>0</v>
      </c>
      <c r="AG24" s="69">
        <v>0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2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7">
        <v>0</v>
      </c>
      <c r="AU24" s="69">
        <v>0</v>
      </c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280</v>
      </c>
      <c r="D25" s="20">
        <f t="shared" si="1"/>
        <v>70</v>
      </c>
      <c r="E25" s="21">
        <f t="shared" si="1"/>
        <v>210</v>
      </c>
      <c r="F25" s="22">
        <v>0</v>
      </c>
      <c r="G25" s="23">
        <v>0</v>
      </c>
      <c r="H25" s="22">
        <v>0</v>
      </c>
      <c r="I25" s="23">
        <v>0</v>
      </c>
      <c r="J25" s="22">
        <v>2</v>
      </c>
      <c r="K25" s="24">
        <v>15</v>
      </c>
      <c r="L25" s="22">
        <v>7</v>
      </c>
      <c r="M25" s="24">
        <v>58</v>
      </c>
      <c r="N25" s="22">
        <v>8</v>
      </c>
      <c r="O25" s="24">
        <v>12</v>
      </c>
      <c r="P25" s="22">
        <v>9</v>
      </c>
      <c r="Q25" s="24">
        <v>12</v>
      </c>
      <c r="R25" s="22">
        <v>6</v>
      </c>
      <c r="S25" s="24">
        <v>19</v>
      </c>
      <c r="T25" s="22">
        <v>9</v>
      </c>
      <c r="U25" s="24">
        <v>16</v>
      </c>
      <c r="V25" s="22">
        <v>2</v>
      </c>
      <c r="W25" s="24">
        <v>16</v>
      </c>
      <c r="X25" s="22">
        <v>6</v>
      </c>
      <c r="Y25" s="24">
        <v>19</v>
      </c>
      <c r="Z25" s="22">
        <v>10</v>
      </c>
      <c r="AA25" s="24">
        <v>15</v>
      </c>
      <c r="AB25" s="22">
        <v>3</v>
      </c>
      <c r="AC25" s="24">
        <v>7</v>
      </c>
      <c r="AD25" s="22">
        <v>5</v>
      </c>
      <c r="AE25" s="24">
        <v>12</v>
      </c>
      <c r="AF25" s="22">
        <v>3</v>
      </c>
      <c r="AG25" s="24">
        <v>2</v>
      </c>
      <c r="AH25" s="22">
        <v>0</v>
      </c>
      <c r="AI25" s="24">
        <v>3</v>
      </c>
      <c r="AJ25" s="22">
        <v>0</v>
      </c>
      <c r="AK25" s="24">
        <v>3</v>
      </c>
      <c r="AL25" s="25">
        <v>0</v>
      </c>
      <c r="AM25" s="26">
        <v>1</v>
      </c>
      <c r="AN25" s="23">
        <v>280</v>
      </c>
      <c r="AO25" s="23">
        <v>0</v>
      </c>
      <c r="AP25" s="23">
        <v>21</v>
      </c>
      <c r="AQ25" s="23">
        <v>6</v>
      </c>
      <c r="AR25" s="23">
        <v>0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495"/>
      <c r="B26" s="885" t="s">
        <v>51</v>
      </c>
      <c r="C26" s="886">
        <f t="shared" si="0"/>
        <v>0</v>
      </c>
      <c r="D26" s="75">
        <f t="shared" si="1"/>
        <v>0</v>
      </c>
      <c r="E26" s="887">
        <f t="shared" si="1"/>
        <v>0</v>
      </c>
      <c r="F26" s="77"/>
      <c r="G26" s="888"/>
      <c r="H26" s="77"/>
      <c r="I26" s="78"/>
      <c r="J26" s="77"/>
      <c r="K26" s="78"/>
      <c r="L26" s="77"/>
      <c r="M26" s="78"/>
      <c r="N26" s="77"/>
      <c r="O26" s="79"/>
      <c r="P26" s="77"/>
      <c r="Q26" s="888"/>
      <c r="R26" s="889"/>
      <c r="S26" s="78"/>
      <c r="T26" s="77"/>
      <c r="U26" s="78"/>
      <c r="V26" s="77"/>
      <c r="W26" s="78"/>
      <c r="X26" s="77"/>
      <c r="Y26" s="888"/>
      <c r="Z26" s="77"/>
      <c r="AA26" s="888"/>
      <c r="AB26" s="77"/>
      <c r="AC26" s="78"/>
      <c r="AD26" s="77"/>
      <c r="AE26" s="888"/>
      <c r="AF26" s="77"/>
      <c r="AG26" s="888"/>
      <c r="AH26" s="77"/>
      <c r="AI26" s="78"/>
      <c r="AJ26" s="77"/>
      <c r="AK26" s="78"/>
      <c r="AL26" s="81"/>
      <c r="AM26" s="82"/>
      <c r="AN26" s="79">
        <v>0</v>
      </c>
      <c r="AO26" s="79"/>
      <c r="AP26" s="79"/>
      <c r="AQ26" s="79"/>
      <c r="AR26" s="79"/>
      <c r="AS26" s="79"/>
      <c r="AT26" s="77"/>
      <c r="AU26" s="78"/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440"/>
      <c r="B29" s="1440"/>
      <c r="C29" s="860" t="s">
        <v>58</v>
      </c>
      <c r="D29" s="860" t="s">
        <v>59</v>
      </c>
      <c r="E29" s="817" t="s">
        <v>33</v>
      </c>
      <c r="F29" s="86" t="s">
        <v>34</v>
      </c>
      <c r="G29" s="808" t="s">
        <v>35</v>
      </c>
      <c r="H29" s="817" t="s">
        <v>34</v>
      </c>
      <c r="I29" s="808" t="s">
        <v>35</v>
      </c>
      <c r="J29" s="817" t="s">
        <v>34</v>
      </c>
      <c r="K29" s="808" t="s">
        <v>35</v>
      </c>
      <c r="L29" s="817" t="s">
        <v>34</v>
      </c>
      <c r="M29" s="808" t="s">
        <v>35</v>
      </c>
      <c r="N29" s="817" t="s">
        <v>34</v>
      </c>
      <c r="O29" s="808" t="s">
        <v>35</v>
      </c>
      <c r="P29" s="817" t="s">
        <v>34</v>
      </c>
      <c r="Q29" s="808" t="s">
        <v>35</v>
      </c>
      <c r="R29" s="817" t="s">
        <v>34</v>
      </c>
      <c r="S29" s="808" t="s">
        <v>35</v>
      </c>
      <c r="T29" s="817" t="s">
        <v>34</v>
      </c>
      <c r="U29" s="809" t="s">
        <v>35</v>
      </c>
      <c r="V29" s="817" t="s">
        <v>34</v>
      </c>
      <c r="W29" s="808" t="s">
        <v>35</v>
      </c>
      <c r="X29" s="817" t="s">
        <v>34</v>
      </c>
      <c r="Y29" s="808" t="s">
        <v>35</v>
      </c>
      <c r="Z29" s="817" t="s">
        <v>34</v>
      </c>
      <c r="AA29" s="808" t="s">
        <v>35</v>
      </c>
      <c r="AB29" s="817" t="s">
        <v>34</v>
      </c>
      <c r="AC29" s="808" t="s">
        <v>35</v>
      </c>
      <c r="AD29" s="817" t="s">
        <v>34</v>
      </c>
      <c r="AE29" s="808" t="s">
        <v>35</v>
      </c>
      <c r="AF29" s="817" t="s">
        <v>34</v>
      </c>
      <c r="AG29" s="808" t="s">
        <v>35</v>
      </c>
      <c r="AH29" s="817" t="s">
        <v>34</v>
      </c>
      <c r="AI29" s="808" t="s">
        <v>35</v>
      </c>
      <c r="AJ29" s="817" t="s">
        <v>34</v>
      </c>
      <c r="AK29" s="808" t="s">
        <v>35</v>
      </c>
      <c r="AL29" s="817" t="s">
        <v>34</v>
      </c>
      <c r="AM29" s="808" t="s">
        <v>35</v>
      </c>
      <c r="AN29" s="817" t="s">
        <v>34</v>
      </c>
      <c r="AO29" s="810" t="s">
        <v>35</v>
      </c>
      <c r="AP29" s="1438"/>
      <c r="AQ29" s="1438"/>
      <c r="AR29" s="1438"/>
      <c r="AS29" s="1438"/>
      <c r="AT29" s="1440"/>
      <c r="AU29" s="1440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440"/>
      <c r="B35" s="1440"/>
      <c r="C35" s="860" t="s">
        <v>58</v>
      </c>
      <c r="D35" s="860" t="s">
        <v>66</v>
      </c>
      <c r="E35" s="817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4</v>
      </c>
      <c r="C36" s="23"/>
      <c r="D36" s="23">
        <v>4</v>
      </c>
      <c r="E36" s="110">
        <f>SUM(F36:G36)</f>
        <v>12</v>
      </c>
      <c r="F36" s="111">
        <v>3</v>
      </c>
      <c r="G36" s="23">
        <v>9</v>
      </c>
      <c r="H36" s="22"/>
      <c r="I36" s="112"/>
      <c r="J36" s="112"/>
      <c r="K36" s="112">
        <v>4</v>
      </c>
      <c r="L36" s="112"/>
      <c r="M36" s="24"/>
    </row>
    <row r="37" spans="1:42" x14ac:dyDescent="0.25">
      <c r="A37" s="890" t="s">
        <v>61</v>
      </c>
      <c r="B37" s="891">
        <f>SUM(C37:D37)</f>
        <v>0</v>
      </c>
      <c r="C37" s="888"/>
      <c r="D37" s="888"/>
      <c r="E37" s="892">
        <f>SUM(F37:G37)</f>
        <v>0</v>
      </c>
      <c r="F37" s="893"/>
      <c r="G37" s="888"/>
      <c r="H37" s="894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4</v>
      </c>
      <c r="C38" s="382">
        <f t="shared" si="38"/>
        <v>0</v>
      </c>
      <c r="D38" s="120">
        <f t="shared" si="38"/>
        <v>4</v>
      </c>
      <c r="E38" s="120">
        <f t="shared" si="38"/>
        <v>12</v>
      </c>
      <c r="F38" s="121">
        <f t="shared" si="38"/>
        <v>3</v>
      </c>
      <c r="G38" s="121">
        <f t="shared" si="38"/>
        <v>9</v>
      </c>
      <c r="H38" s="382">
        <f t="shared" si="38"/>
        <v>0</v>
      </c>
      <c r="I38" s="122">
        <f t="shared" si="38"/>
        <v>0</v>
      </c>
      <c r="J38" s="122">
        <f t="shared" si="38"/>
        <v>0</v>
      </c>
      <c r="K38" s="122">
        <f t="shared" si="38"/>
        <v>4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804" t="s">
        <v>3</v>
      </c>
      <c r="B40" s="803" t="s">
        <v>4</v>
      </c>
      <c r="C40" s="803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495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495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895"/>
      <c r="E45" s="895"/>
      <c r="F45" s="895"/>
      <c r="G45" s="895"/>
      <c r="H45" s="895"/>
      <c r="I45" s="895"/>
      <c r="J45" s="895"/>
      <c r="K45" s="895"/>
      <c r="L45" s="896"/>
      <c r="M45" s="897"/>
      <c r="N45" s="898"/>
      <c r="O45" s="899"/>
      <c r="P45" s="899"/>
      <c r="Q45" s="899"/>
      <c r="R45" s="899"/>
      <c r="S45" s="899"/>
      <c r="T45" s="899"/>
      <c r="U45" s="899"/>
      <c r="V45" s="900"/>
      <c r="W45" s="899"/>
      <c r="X45" s="899"/>
      <c r="Y45" s="899"/>
      <c r="Z45" s="899"/>
      <c r="AA45" s="899"/>
      <c r="AB45" s="899"/>
      <c r="AC45" s="899"/>
      <c r="AD45" s="899"/>
      <c r="AE45" s="899"/>
      <c r="AF45" s="899"/>
      <c r="AG45" s="899"/>
      <c r="AH45" s="899"/>
      <c r="AI45" s="899"/>
      <c r="AJ45" s="899"/>
      <c r="AK45" s="899"/>
      <c r="AL45" s="899"/>
      <c r="AM45" s="899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496"/>
      <c r="D47" s="1493"/>
      <c r="E47" s="1494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491"/>
      <c r="B48" s="1492"/>
      <c r="C48" s="140" t="s">
        <v>33</v>
      </c>
      <c r="D48" s="141" t="s">
        <v>34</v>
      </c>
      <c r="E48" s="901" t="s">
        <v>35</v>
      </c>
      <c r="F48" s="817" t="s">
        <v>34</v>
      </c>
      <c r="G48" s="808" t="s">
        <v>35</v>
      </c>
      <c r="H48" s="817" t="s">
        <v>34</v>
      </c>
      <c r="I48" s="808" t="s">
        <v>35</v>
      </c>
      <c r="J48" s="817" t="s">
        <v>34</v>
      </c>
      <c r="K48" s="808" t="s">
        <v>35</v>
      </c>
      <c r="L48" s="817" t="s">
        <v>34</v>
      </c>
      <c r="M48" s="808" t="s">
        <v>35</v>
      </c>
      <c r="N48" s="817" t="s">
        <v>34</v>
      </c>
      <c r="O48" s="808" t="s">
        <v>35</v>
      </c>
      <c r="P48" s="817" t="s">
        <v>34</v>
      </c>
      <c r="Q48" s="808" t="s">
        <v>35</v>
      </c>
      <c r="R48" s="817" t="s">
        <v>34</v>
      </c>
      <c r="S48" s="808" t="s">
        <v>35</v>
      </c>
      <c r="T48" s="817" t="s">
        <v>34</v>
      </c>
      <c r="U48" s="808" t="s">
        <v>35</v>
      </c>
      <c r="V48" s="817" t="s">
        <v>34</v>
      </c>
      <c r="W48" s="808" t="s">
        <v>35</v>
      </c>
      <c r="X48" s="817" t="s">
        <v>34</v>
      </c>
      <c r="Y48" s="808" t="s">
        <v>35</v>
      </c>
      <c r="Z48" s="817" t="s">
        <v>34</v>
      </c>
      <c r="AA48" s="808" t="s">
        <v>35</v>
      </c>
      <c r="AB48" s="817" t="s">
        <v>34</v>
      </c>
      <c r="AC48" s="808" t="s">
        <v>35</v>
      </c>
      <c r="AD48" s="817" t="s">
        <v>34</v>
      </c>
      <c r="AE48" s="808" t="s">
        <v>35</v>
      </c>
      <c r="AF48" s="817" t="s">
        <v>34</v>
      </c>
      <c r="AG48" s="808" t="s">
        <v>35</v>
      </c>
      <c r="AH48" s="817" t="s">
        <v>34</v>
      </c>
      <c r="AI48" s="808" t="s">
        <v>35</v>
      </c>
      <c r="AJ48" s="143" t="s">
        <v>34</v>
      </c>
      <c r="AK48" s="810" t="s">
        <v>35</v>
      </c>
      <c r="AL48" s="1438"/>
      <c r="AM48" s="1438"/>
      <c r="AN48" s="1438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902" t="s">
        <v>81</v>
      </c>
      <c r="B50" s="902" t="s">
        <v>80</v>
      </c>
      <c r="C50" s="886">
        <f>SUM(D50+E50)</f>
        <v>0</v>
      </c>
      <c r="D50" s="75">
        <f>SUM(F50+H50+J50+L50+N50+P50+R50+T50+V50+X50+Z50+AB50+AD50+AF50+AH50+AJ50)</f>
        <v>0</v>
      </c>
      <c r="E50" s="903">
        <f>SUM(G50+I50+K50+M50+O50+Q50+S50+U50+W50+Y50+AA50+AC50+AE50+AG50+AI50+AK50)</f>
        <v>0</v>
      </c>
      <c r="F50" s="894"/>
      <c r="G50" s="894"/>
      <c r="H50" s="894"/>
      <c r="I50" s="894"/>
      <c r="J50" s="894"/>
      <c r="K50" s="118"/>
      <c r="L50" s="894"/>
      <c r="M50" s="118"/>
      <c r="N50" s="889"/>
      <c r="O50" s="118"/>
      <c r="P50" s="889"/>
      <c r="Q50" s="118"/>
      <c r="R50" s="889"/>
      <c r="S50" s="118"/>
      <c r="T50" s="889"/>
      <c r="U50" s="118"/>
      <c r="V50" s="889"/>
      <c r="W50" s="118"/>
      <c r="X50" s="889"/>
      <c r="Y50" s="118"/>
      <c r="Z50" s="889"/>
      <c r="AA50" s="118"/>
      <c r="AB50" s="889"/>
      <c r="AC50" s="118"/>
      <c r="AD50" s="889"/>
      <c r="AE50" s="118"/>
      <c r="AF50" s="889"/>
      <c r="AG50" s="118"/>
      <c r="AH50" s="889"/>
      <c r="AI50" s="118"/>
      <c r="AJ50" s="904"/>
      <c r="AK50" s="150"/>
      <c r="AL50" s="905"/>
      <c r="AM50" s="905"/>
      <c r="AN50" s="905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493"/>
      <c r="D53" s="1493"/>
      <c r="E53" s="1494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491"/>
      <c r="B54" s="1492"/>
      <c r="C54" s="383" t="s">
        <v>33</v>
      </c>
      <c r="D54" s="157" t="s">
        <v>34</v>
      </c>
      <c r="E54" s="158" t="s">
        <v>35</v>
      </c>
      <c r="F54" s="13" t="s">
        <v>34</v>
      </c>
      <c r="G54" s="801" t="s">
        <v>35</v>
      </c>
      <c r="H54" s="13" t="s">
        <v>34</v>
      </c>
      <c r="I54" s="801" t="s">
        <v>35</v>
      </c>
      <c r="J54" s="13" t="s">
        <v>34</v>
      </c>
      <c r="K54" s="801" t="s">
        <v>35</v>
      </c>
      <c r="L54" s="13" t="s">
        <v>34</v>
      </c>
      <c r="M54" s="801" t="s">
        <v>35</v>
      </c>
      <c r="N54" s="13" t="s">
        <v>34</v>
      </c>
      <c r="O54" s="801" t="s">
        <v>35</v>
      </c>
      <c r="P54" s="13" t="s">
        <v>34</v>
      </c>
      <c r="Q54" s="801" t="s">
        <v>35</v>
      </c>
      <c r="R54" s="13" t="s">
        <v>34</v>
      </c>
      <c r="S54" s="801" t="s">
        <v>35</v>
      </c>
      <c r="T54" s="13" t="s">
        <v>34</v>
      </c>
      <c r="U54" s="801" t="s">
        <v>35</v>
      </c>
      <c r="V54" s="13" t="s">
        <v>34</v>
      </c>
      <c r="W54" s="801" t="s">
        <v>35</v>
      </c>
      <c r="X54" s="13" t="s">
        <v>34</v>
      </c>
      <c r="Y54" s="801" t="s">
        <v>35</v>
      </c>
      <c r="Z54" s="13" t="s">
        <v>34</v>
      </c>
      <c r="AA54" s="801" t="s">
        <v>35</v>
      </c>
      <c r="AB54" s="13" t="s">
        <v>34</v>
      </c>
      <c r="AC54" s="801" t="s">
        <v>35</v>
      </c>
      <c r="AD54" s="13" t="s">
        <v>34</v>
      </c>
      <c r="AE54" s="801" t="s">
        <v>35</v>
      </c>
      <c r="AF54" s="13" t="s">
        <v>34</v>
      </c>
      <c r="AG54" s="801" t="s">
        <v>35</v>
      </c>
      <c r="AH54" s="13" t="s">
        <v>34</v>
      </c>
      <c r="AI54" s="801" t="s">
        <v>35</v>
      </c>
      <c r="AJ54" s="160" t="s">
        <v>34</v>
      </c>
      <c r="AK54" s="161" t="s">
        <v>35</v>
      </c>
      <c r="AL54" s="1438"/>
      <c r="AM54" s="1438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490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490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490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490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490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490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815"/>
      <c r="C77" s="815"/>
      <c r="D77" s="906"/>
      <c r="E77" s="906"/>
      <c r="F77" s="906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489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895"/>
      <c r="C84" s="895"/>
      <c r="D84" s="895"/>
    </row>
    <row r="85" spans="1:9" ht="31.5" x14ac:dyDescent="0.25">
      <c r="A85" s="812" t="s">
        <v>104</v>
      </c>
      <c r="B85" s="811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109</v>
      </c>
      <c r="C86" s="209">
        <v>7</v>
      </c>
      <c r="D86" s="210">
        <v>61</v>
      </c>
    </row>
    <row r="87" spans="1:9" x14ac:dyDescent="0.25">
      <c r="A87" s="196" t="s">
        <v>109</v>
      </c>
      <c r="B87" s="211">
        <v>0</v>
      </c>
      <c r="C87" s="212">
        <v>6</v>
      </c>
      <c r="D87" s="213">
        <v>0</v>
      </c>
    </row>
    <row r="88" spans="1:9" x14ac:dyDescent="0.25">
      <c r="A88" s="196" t="s">
        <v>110</v>
      </c>
      <c r="B88" s="211">
        <v>0</v>
      </c>
      <c r="C88" s="212">
        <v>6</v>
      </c>
      <c r="D88" s="213">
        <v>0</v>
      </c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898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440"/>
      <c r="B95" s="1489"/>
      <c r="C95" s="1489"/>
      <c r="D95" s="1489"/>
      <c r="E95" s="384" t="s">
        <v>121</v>
      </c>
      <c r="F95" s="813" t="s">
        <v>122</v>
      </c>
    </row>
    <row r="96" spans="1:9" x14ac:dyDescent="0.25">
      <c r="A96" s="222" t="s">
        <v>123</v>
      </c>
      <c r="B96" s="129">
        <v>11</v>
      </c>
      <c r="C96" s="129">
        <v>1</v>
      </c>
      <c r="D96" s="91">
        <v>12</v>
      </c>
      <c r="E96" s="22"/>
      <c r="F96" s="23"/>
    </row>
    <row r="97" spans="1:85" x14ac:dyDescent="0.25">
      <c r="A97" s="223" t="s">
        <v>124</v>
      </c>
      <c r="B97" s="129"/>
      <c r="C97" s="129"/>
      <c r="D97" s="129"/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/>
      <c r="C100" s="129"/>
      <c r="D100" s="129"/>
      <c r="E100" s="33"/>
      <c r="F100" s="34"/>
    </row>
    <row r="101" spans="1:85" x14ac:dyDescent="0.25">
      <c r="A101" s="814" t="s">
        <v>47</v>
      </c>
      <c r="B101" s="225">
        <f>SUM(B96:B100)</f>
        <v>11</v>
      </c>
      <c r="C101" s="225">
        <f>SUM(C96:C100)</f>
        <v>1</v>
      </c>
      <c r="D101" s="225">
        <f>SUM(D96:D100)</f>
        <v>12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907" t="s">
        <v>128</v>
      </c>
      <c r="B102" s="11"/>
      <c r="C102" s="11"/>
      <c r="D102" s="11"/>
      <c r="E102" s="908"/>
      <c r="F102" s="909"/>
      <c r="G102" s="908"/>
      <c r="H102" s="908"/>
      <c r="I102" s="908"/>
      <c r="J102" s="908"/>
      <c r="K102" s="908"/>
      <c r="L102" s="908"/>
      <c r="M102" s="908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486"/>
      <c r="C104" s="1487"/>
      <c r="D104" s="1488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485"/>
      <c r="B105" s="231" t="s">
        <v>33</v>
      </c>
      <c r="C105" s="232" t="s">
        <v>34</v>
      </c>
      <c r="D105" s="910" t="s">
        <v>35</v>
      </c>
      <c r="E105" s="817" t="s">
        <v>34</v>
      </c>
      <c r="F105" s="808" t="s">
        <v>35</v>
      </c>
      <c r="G105" s="817" t="s">
        <v>34</v>
      </c>
      <c r="H105" s="808" t="s">
        <v>35</v>
      </c>
      <c r="I105" s="817" t="s">
        <v>34</v>
      </c>
      <c r="J105" s="808" t="s">
        <v>35</v>
      </c>
      <c r="K105" s="817" t="s">
        <v>34</v>
      </c>
      <c r="L105" s="808" t="s">
        <v>35</v>
      </c>
      <c r="M105" s="817" t="s">
        <v>34</v>
      </c>
      <c r="N105" s="810" t="s">
        <v>35</v>
      </c>
      <c r="O105" s="1488"/>
      <c r="P105" s="1488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911" t="s">
        <v>131</v>
      </c>
      <c r="B108" s="912">
        <f>SUM(C108:D108)</f>
        <v>0</v>
      </c>
      <c r="C108" s="913">
        <f t="shared" si="49"/>
        <v>0</v>
      </c>
      <c r="D108" s="914">
        <f t="shared" si="49"/>
        <v>0</v>
      </c>
      <c r="E108" s="855"/>
      <c r="F108" s="915"/>
      <c r="G108" s="855"/>
      <c r="H108" s="247"/>
      <c r="I108" s="855"/>
      <c r="J108" s="915"/>
      <c r="K108" s="855"/>
      <c r="L108" s="915"/>
      <c r="M108" s="916"/>
      <c r="N108" s="249"/>
      <c r="O108" s="915"/>
      <c r="P108" s="915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483"/>
      <c r="B111" s="386" t="s">
        <v>136</v>
      </c>
      <c r="C111" s="386" t="s">
        <v>137</v>
      </c>
      <c r="D111" s="387" t="s">
        <v>138</v>
      </c>
      <c r="E111" s="1484"/>
    </row>
    <row r="112" spans="1:85" x14ac:dyDescent="0.25">
      <c r="A112" s="814" t="s">
        <v>47</v>
      </c>
      <c r="B112" s="388"/>
      <c r="C112" s="388"/>
      <c r="D112" s="389"/>
      <c r="E112" s="254"/>
    </row>
    <row r="113" spans="1:88" s="12" customFormat="1" ht="12" x14ac:dyDescent="0.2">
      <c r="A113" s="917" t="s">
        <v>139</v>
      </c>
      <c r="B113" s="11"/>
      <c r="C113" s="11"/>
      <c r="D113" s="9"/>
      <c r="E113" s="9"/>
      <c r="F113" s="9"/>
      <c r="G113" s="9"/>
      <c r="H113" s="918"/>
      <c r="I113" s="918"/>
      <c r="J113" s="918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477"/>
      <c r="B115" s="231" t="s">
        <v>33</v>
      </c>
      <c r="C115" s="805" t="s">
        <v>34</v>
      </c>
      <c r="D115" s="806" t="s">
        <v>35</v>
      </c>
      <c r="E115" s="817" t="s">
        <v>34</v>
      </c>
      <c r="F115" s="808" t="s">
        <v>35</v>
      </c>
      <c r="G115" s="817" t="s">
        <v>34</v>
      </c>
      <c r="H115" s="808" t="s">
        <v>35</v>
      </c>
      <c r="I115" s="817" t="s">
        <v>34</v>
      </c>
      <c r="J115" s="808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919">
        <f>SUM(C118:D118)</f>
        <v>0</v>
      </c>
      <c r="C118" s="920">
        <f t="shared" si="55"/>
        <v>0</v>
      </c>
      <c r="D118" s="921">
        <f t="shared" si="55"/>
        <v>0</v>
      </c>
      <c r="E118" s="922"/>
      <c r="F118" s="923"/>
      <c r="G118" s="922"/>
      <c r="H118" s="247"/>
      <c r="I118" s="922"/>
      <c r="J118" s="923"/>
    </row>
    <row r="119" spans="1:88" s="12" customFormat="1" ht="12" x14ac:dyDescent="0.2">
      <c r="A119" s="924" t="s">
        <v>146</v>
      </c>
      <c r="B119" s="272"/>
      <c r="C119" s="273"/>
      <c r="D119" s="273"/>
      <c r="E119" s="9"/>
      <c r="F119" s="925"/>
      <c r="G119" s="926"/>
      <c r="H119" s="926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469"/>
      <c r="B121" s="1477"/>
      <c r="C121" s="817" t="s">
        <v>34</v>
      </c>
      <c r="D121" s="816" t="s">
        <v>35</v>
      </c>
      <c r="E121" s="143" t="s">
        <v>150</v>
      </c>
      <c r="F121" s="808" t="s">
        <v>151</v>
      </c>
      <c r="G121" s="143" t="s">
        <v>152</v>
      </c>
      <c r="H121" s="86" t="s">
        <v>153</v>
      </c>
      <c r="I121" s="808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481"/>
      <c r="D125" s="1482"/>
      <c r="E125" s="1469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477"/>
      <c r="B126" s="1477"/>
      <c r="C126" s="13" t="s">
        <v>33</v>
      </c>
      <c r="D126" s="14" t="s">
        <v>34</v>
      </c>
      <c r="E126" s="802" t="s">
        <v>35</v>
      </c>
      <c r="F126" s="817" t="s">
        <v>34</v>
      </c>
      <c r="G126" s="802" t="s">
        <v>35</v>
      </c>
      <c r="H126" s="817" t="s">
        <v>34</v>
      </c>
      <c r="I126" s="802" t="s">
        <v>35</v>
      </c>
      <c r="J126" s="817" t="s">
        <v>34</v>
      </c>
      <c r="K126" s="802" t="s">
        <v>35</v>
      </c>
      <c r="L126" s="817" t="s">
        <v>34</v>
      </c>
      <c r="M126" s="802" t="s">
        <v>35</v>
      </c>
      <c r="N126" s="817" t="s">
        <v>34</v>
      </c>
      <c r="O126" s="802" t="s">
        <v>35</v>
      </c>
      <c r="P126" s="817" t="s">
        <v>34</v>
      </c>
      <c r="Q126" s="802" t="s">
        <v>35</v>
      </c>
      <c r="R126" s="817" t="s">
        <v>34</v>
      </c>
      <c r="S126" s="802" t="s">
        <v>35</v>
      </c>
      <c r="T126" s="817" t="s">
        <v>34</v>
      </c>
      <c r="U126" s="802" t="s">
        <v>35</v>
      </c>
      <c r="V126" s="817" t="s">
        <v>34</v>
      </c>
      <c r="W126" s="802" t="s">
        <v>35</v>
      </c>
      <c r="X126" s="817" t="s">
        <v>34</v>
      </c>
      <c r="Y126" s="802" t="s">
        <v>35</v>
      </c>
      <c r="Z126" s="817" t="s">
        <v>34</v>
      </c>
      <c r="AA126" s="802" t="s">
        <v>35</v>
      </c>
      <c r="AB126" s="817" t="s">
        <v>34</v>
      </c>
      <c r="AC126" s="802" t="s">
        <v>35</v>
      </c>
      <c r="AD126" s="817" t="s">
        <v>34</v>
      </c>
      <c r="AE126" s="802" t="s">
        <v>35</v>
      </c>
      <c r="AF126" s="817" t="s">
        <v>34</v>
      </c>
      <c r="AG126" s="802" t="s">
        <v>35</v>
      </c>
      <c r="AH126" s="817" t="s">
        <v>34</v>
      </c>
      <c r="AI126" s="802" t="s">
        <v>35</v>
      </c>
      <c r="AJ126" s="817" t="s">
        <v>34</v>
      </c>
      <c r="AK126" s="802" t="s">
        <v>35</v>
      </c>
      <c r="AL126" s="817" t="s">
        <v>34</v>
      </c>
      <c r="AM126" s="17" t="s">
        <v>35</v>
      </c>
      <c r="AN126" s="1469"/>
      <c r="AO126" s="1469"/>
      <c r="AP126" s="1469"/>
      <c r="AQ126" s="1471"/>
      <c r="AR126" s="1469"/>
    </row>
    <row r="127" spans="1:88" x14ac:dyDescent="0.25">
      <c r="A127" s="1170" t="s">
        <v>158</v>
      </c>
      <c r="B127" s="283" t="s">
        <v>159</v>
      </c>
      <c r="C127" s="284">
        <f>SUM(D127+E127)</f>
        <v>47</v>
      </c>
      <c r="D127" s="285">
        <f t="shared" ref="D127:E130" si="56">SUM(F127+H127+J127+L127+N127+P127+R127+T127+V127+X127+Z127+AB127+AD127+AF127+AH127+AJ127+AL127)</f>
        <v>25</v>
      </c>
      <c r="E127" s="286">
        <f t="shared" si="56"/>
        <v>22</v>
      </c>
      <c r="F127" s="22"/>
      <c r="G127" s="24"/>
      <c r="H127" s="22"/>
      <c r="I127" s="24"/>
      <c r="J127" s="22"/>
      <c r="K127" s="24"/>
      <c r="L127" s="22">
        <v>1</v>
      </c>
      <c r="M127" s="24">
        <v>3</v>
      </c>
      <c r="N127" s="22">
        <v>2</v>
      </c>
      <c r="O127" s="24">
        <v>2</v>
      </c>
      <c r="P127" s="22">
        <v>2</v>
      </c>
      <c r="Q127" s="24">
        <v>1</v>
      </c>
      <c r="R127" s="22">
        <v>2</v>
      </c>
      <c r="S127" s="24">
        <v>6</v>
      </c>
      <c r="T127" s="22">
        <v>12</v>
      </c>
      <c r="U127" s="24">
        <v>1</v>
      </c>
      <c r="V127" s="22"/>
      <c r="W127" s="24">
        <v>3</v>
      </c>
      <c r="X127" s="22"/>
      <c r="Y127" s="24">
        <v>2</v>
      </c>
      <c r="Z127" s="22">
        <v>3</v>
      </c>
      <c r="AA127" s="24">
        <v>1</v>
      </c>
      <c r="AB127" s="22"/>
      <c r="AC127" s="24">
        <v>2</v>
      </c>
      <c r="AD127" s="22">
        <v>3</v>
      </c>
      <c r="AE127" s="24">
        <v>1</v>
      </c>
      <c r="AF127" s="22"/>
      <c r="AG127" s="24"/>
      <c r="AH127" s="22"/>
      <c r="AI127" s="24"/>
      <c r="AJ127" s="22"/>
      <c r="AK127" s="24"/>
      <c r="AL127" s="22"/>
      <c r="AM127" s="26"/>
      <c r="AN127" s="23">
        <v>47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4</v>
      </c>
      <c r="D128" s="289">
        <f t="shared" si="56"/>
        <v>4</v>
      </c>
      <c r="E128" s="290">
        <f t="shared" si="56"/>
        <v>0</v>
      </c>
      <c r="F128" s="33"/>
      <c r="G128" s="35"/>
      <c r="H128" s="33"/>
      <c r="I128" s="35"/>
      <c r="J128" s="33"/>
      <c r="K128" s="35"/>
      <c r="L128" s="33"/>
      <c r="M128" s="35"/>
      <c r="N128" s="33"/>
      <c r="O128" s="35"/>
      <c r="P128" s="33"/>
      <c r="Q128" s="35"/>
      <c r="R128" s="33"/>
      <c r="S128" s="35"/>
      <c r="T128" s="33">
        <v>4</v>
      </c>
      <c r="U128" s="35"/>
      <c r="V128" s="33"/>
      <c r="W128" s="35"/>
      <c r="X128" s="33"/>
      <c r="Y128" s="35"/>
      <c r="Z128" s="33"/>
      <c r="AA128" s="35"/>
      <c r="AB128" s="33"/>
      <c r="AC128" s="35"/>
      <c r="AD128" s="33"/>
      <c r="AE128" s="35"/>
      <c r="AF128" s="33"/>
      <c r="AG128" s="35"/>
      <c r="AH128" s="33"/>
      <c r="AI128" s="35"/>
      <c r="AJ128" s="33"/>
      <c r="AK128" s="35"/>
      <c r="AL128" s="33"/>
      <c r="AM128" s="37"/>
      <c r="AN128" s="34">
        <v>4</v>
      </c>
      <c r="AO128" s="34">
        <v>0</v>
      </c>
      <c r="AP128" s="34">
        <v>0</v>
      </c>
      <c r="AQ128" s="129">
        <v>0</v>
      </c>
      <c r="AR128" s="34">
        <v>0</v>
      </c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1</v>
      </c>
      <c r="D129" s="289">
        <f t="shared" si="56"/>
        <v>1</v>
      </c>
      <c r="E129" s="290">
        <f t="shared" si="56"/>
        <v>0</v>
      </c>
      <c r="F129" s="77"/>
      <c r="G129" s="78"/>
      <c r="H129" s="77"/>
      <c r="I129" s="78"/>
      <c r="J129" s="77"/>
      <c r="K129" s="78"/>
      <c r="L129" s="77"/>
      <c r="M129" s="78"/>
      <c r="N129" s="77"/>
      <c r="O129" s="78"/>
      <c r="P129" s="77"/>
      <c r="Q129" s="78"/>
      <c r="R129" s="77"/>
      <c r="S129" s="78"/>
      <c r="T129" s="77">
        <v>1</v>
      </c>
      <c r="U129" s="78"/>
      <c r="V129" s="77"/>
      <c r="W129" s="78"/>
      <c r="X129" s="77"/>
      <c r="Y129" s="78"/>
      <c r="Z129" s="77"/>
      <c r="AA129" s="78"/>
      <c r="AB129" s="77"/>
      <c r="AC129" s="78"/>
      <c r="AD129" s="77"/>
      <c r="AE129" s="78"/>
      <c r="AF129" s="77"/>
      <c r="AG129" s="78"/>
      <c r="AH129" s="77"/>
      <c r="AI129" s="78"/>
      <c r="AJ129" s="77"/>
      <c r="AK129" s="78"/>
      <c r="AL129" s="77"/>
      <c r="AM129" s="82"/>
      <c r="AN129" s="79">
        <v>1</v>
      </c>
      <c r="AO129" s="79">
        <v>0</v>
      </c>
      <c r="AP129" s="79">
        <v>0</v>
      </c>
      <c r="AQ129" s="97">
        <v>0</v>
      </c>
      <c r="AR129" s="79">
        <v>0</v>
      </c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476"/>
      <c r="B130" s="47" t="s">
        <v>47</v>
      </c>
      <c r="C130" s="377">
        <f>SUM(D130+E130)</f>
        <v>52</v>
      </c>
      <c r="D130" s="49">
        <f t="shared" si="56"/>
        <v>30</v>
      </c>
      <c r="E130" s="50">
        <f t="shared" si="56"/>
        <v>22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0</v>
      </c>
      <c r="I130" s="52">
        <f t="shared" si="68"/>
        <v>0</v>
      </c>
      <c r="J130" s="378">
        <f t="shared" si="68"/>
        <v>0</v>
      </c>
      <c r="K130" s="53">
        <f t="shared" si="68"/>
        <v>0</v>
      </c>
      <c r="L130" s="378">
        <f t="shared" si="68"/>
        <v>1</v>
      </c>
      <c r="M130" s="53">
        <f t="shared" si="68"/>
        <v>3</v>
      </c>
      <c r="N130" s="378">
        <f t="shared" si="68"/>
        <v>2</v>
      </c>
      <c r="O130" s="53">
        <f t="shared" si="68"/>
        <v>2</v>
      </c>
      <c r="P130" s="378">
        <f t="shared" si="68"/>
        <v>2</v>
      </c>
      <c r="Q130" s="53">
        <f t="shared" si="68"/>
        <v>1</v>
      </c>
      <c r="R130" s="378">
        <f t="shared" si="68"/>
        <v>2</v>
      </c>
      <c r="S130" s="53">
        <f t="shared" si="68"/>
        <v>6</v>
      </c>
      <c r="T130" s="378">
        <f t="shared" si="68"/>
        <v>17</v>
      </c>
      <c r="U130" s="53">
        <f t="shared" si="68"/>
        <v>1</v>
      </c>
      <c r="V130" s="378">
        <f t="shared" si="68"/>
        <v>0</v>
      </c>
      <c r="W130" s="53">
        <f t="shared" si="68"/>
        <v>3</v>
      </c>
      <c r="X130" s="378">
        <f t="shared" si="68"/>
        <v>0</v>
      </c>
      <c r="Y130" s="53">
        <f t="shared" si="68"/>
        <v>2</v>
      </c>
      <c r="Z130" s="378">
        <f t="shared" si="68"/>
        <v>3</v>
      </c>
      <c r="AA130" s="53">
        <f t="shared" si="68"/>
        <v>1</v>
      </c>
      <c r="AB130" s="378">
        <f t="shared" si="68"/>
        <v>0</v>
      </c>
      <c r="AC130" s="53">
        <f t="shared" si="68"/>
        <v>2</v>
      </c>
      <c r="AD130" s="378">
        <f t="shared" si="68"/>
        <v>3</v>
      </c>
      <c r="AE130" s="53">
        <f t="shared" si="68"/>
        <v>1</v>
      </c>
      <c r="AF130" s="378">
        <f t="shared" si="68"/>
        <v>0</v>
      </c>
      <c r="AG130" s="53">
        <f t="shared" si="68"/>
        <v>0</v>
      </c>
      <c r="AH130" s="378">
        <f t="shared" si="68"/>
        <v>0</v>
      </c>
      <c r="AI130" s="53">
        <f t="shared" si="68"/>
        <v>0</v>
      </c>
      <c r="AJ130" s="378">
        <f t="shared" si="68"/>
        <v>0</v>
      </c>
      <c r="AK130" s="53">
        <f t="shared" si="68"/>
        <v>0</v>
      </c>
      <c r="AL130" s="54">
        <f t="shared" si="68"/>
        <v>0</v>
      </c>
      <c r="AM130" s="55">
        <f t="shared" si="68"/>
        <v>0</v>
      </c>
      <c r="AN130" s="52">
        <f t="shared" si="68"/>
        <v>52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928" t="s">
        <v>162</v>
      </c>
      <c r="B131" s="928"/>
      <c r="C131" s="928"/>
      <c r="D131" s="928"/>
      <c r="E131" s="928"/>
      <c r="F131" s="928"/>
      <c r="G131" s="928"/>
      <c r="H131" s="929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479"/>
      <c r="I133" s="1183"/>
    </row>
    <row r="134" spans="1:88" ht="31.5" x14ac:dyDescent="0.25">
      <c r="A134" s="1477"/>
      <c r="B134" s="1480"/>
      <c r="C134" s="817" t="s">
        <v>168</v>
      </c>
      <c r="D134" s="143" t="s">
        <v>169</v>
      </c>
      <c r="E134" s="86" t="s">
        <v>170</v>
      </c>
      <c r="F134" s="816" t="s">
        <v>171</v>
      </c>
      <c r="G134" s="1478"/>
      <c r="H134" s="808" t="s">
        <v>172</v>
      </c>
      <c r="I134" s="806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>
        <v>0</v>
      </c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>
        <v>0</v>
      </c>
      <c r="I136" s="129"/>
    </row>
    <row r="137" spans="1:88" x14ac:dyDescent="0.25">
      <c r="A137" s="298" t="s">
        <v>16</v>
      </c>
      <c r="B137" s="294">
        <f>SUM(C137:F137)+H137</f>
        <v>0</v>
      </c>
      <c r="C137" s="33"/>
      <c r="D137" s="295"/>
      <c r="E137" s="296"/>
      <c r="F137" s="35"/>
      <c r="G137" s="36"/>
      <c r="H137" s="297">
        <v>0</v>
      </c>
      <c r="I137" s="129"/>
    </row>
    <row r="138" spans="1:88" x14ac:dyDescent="0.25">
      <c r="A138" s="298" t="s">
        <v>17</v>
      </c>
      <c r="B138" s="294">
        <f t="shared" si="69"/>
        <v>0</v>
      </c>
      <c r="C138" s="33"/>
      <c r="D138" s="295"/>
      <c r="E138" s="296"/>
      <c r="F138" s="35"/>
      <c r="G138" s="36"/>
      <c r="H138" s="297">
        <v>0</v>
      </c>
      <c r="I138" s="129"/>
    </row>
    <row r="139" spans="1:88" x14ac:dyDescent="0.25">
      <c r="A139" s="293" t="s">
        <v>18</v>
      </c>
      <c r="B139" s="294">
        <f>SUM(C139:F139)+H139</f>
        <v>1</v>
      </c>
      <c r="C139" s="33"/>
      <c r="D139" s="295"/>
      <c r="E139" s="296"/>
      <c r="F139" s="35"/>
      <c r="G139" s="36"/>
      <c r="H139" s="297">
        <v>1</v>
      </c>
      <c r="I139" s="129"/>
    </row>
    <row r="140" spans="1:88" x14ac:dyDescent="0.25">
      <c r="A140" s="293" t="s">
        <v>174</v>
      </c>
      <c r="B140" s="294">
        <f t="shared" si="69"/>
        <v>1</v>
      </c>
      <c r="C140" s="33"/>
      <c r="D140" s="295"/>
      <c r="E140" s="296"/>
      <c r="F140" s="35"/>
      <c r="G140" s="36"/>
      <c r="H140" s="297">
        <v>1</v>
      </c>
      <c r="I140" s="129"/>
    </row>
    <row r="141" spans="1:88" x14ac:dyDescent="0.25">
      <c r="A141" s="299" t="s">
        <v>175</v>
      </c>
      <c r="B141" s="300">
        <f>SUM(C141:F141)+H141</f>
        <v>0</v>
      </c>
      <c r="C141" s="41"/>
      <c r="D141" s="301"/>
      <c r="E141" s="302"/>
      <c r="F141" s="43"/>
      <c r="G141" s="44"/>
      <c r="H141" s="303">
        <v>0</v>
      </c>
      <c r="I141" s="304"/>
    </row>
    <row r="142" spans="1:88" x14ac:dyDescent="0.25">
      <c r="A142" s="930" t="s">
        <v>176</v>
      </c>
      <c r="B142" s="306">
        <f>SUM(C142:F142)+H142</f>
        <v>0</v>
      </c>
      <c r="C142" s="77"/>
      <c r="D142" s="202"/>
      <c r="E142" s="307"/>
      <c r="F142" s="78"/>
      <c r="G142" s="81"/>
      <c r="H142" s="308">
        <v>0</v>
      </c>
      <c r="I142" s="97"/>
    </row>
    <row r="143" spans="1:88" x14ac:dyDescent="0.25">
      <c r="A143" s="309" t="s">
        <v>177</v>
      </c>
    </row>
    <row r="144" spans="1:88" s="12" customFormat="1" ht="12" x14ac:dyDescent="0.2">
      <c r="A144" s="931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472" t="s">
        <v>184</v>
      </c>
      <c r="B148" s="1472"/>
      <c r="C148" s="1472"/>
      <c r="D148" s="1472"/>
      <c r="E148" s="1472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474"/>
      <c r="D150" s="1475"/>
      <c r="E150" s="1468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473"/>
      <c r="B151" s="1473"/>
      <c r="C151" s="317" t="s">
        <v>33</v>
      </c>
      <c r="D151" s="318" t="s">
        <v>34</v>
      </c>
      <c r="E151" s="800" t="s">
        <v>35</v>
      </c>
      <c r="F151" s="390" t="s">
        <v>34</v>
      </c>
      <c r="G151" s="807" t="s">
        <v>35</v>
      </c>
      <c r="H151" s="390" t="s">
        <v>34</v>
      </c>
      <c r="I151" s="807" t="s">
        <v>35</v>
      </c>
      <c r="J151" s="390" t="s">
        <v>34</v>
      </c>
      <c r="K151" s="807" t="s">
        <v>35</v>
      </c>
      <c r="L151" s="390" t="s">
        <v>34</v>
      </c>
      <c r="M151" s="322" t="s">
        <v>35</v>
      </c>
      <c r="N151" s="1466"/>
      <c r="O151" s="1466"/>
      <c r="P151" s="1466"/>
      <c r="Q151" s="1467"/>
      <c r="R151" s="1468"/>
      <c r="S151" s="1469"/>
      <c r="T151" s="1466"/>
      <c r="U151" s="1466"/>
      <c r="V151" s="1466"/>
      <c r="W151" s="1466"/>
      <c r="X151" s="1466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932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932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933"/>
      <c r="C161" s="933"/>
      <c r="D161" s="933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466"/>
      <c r="B163" s="1466"/>
      <c r="C163" s="1470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1583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122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22" x14ac:dyDescent="0.25">
      <c r="A4" s="1" t="str">
        <f>CONCATENATE("MES: ",[10]NOMBRE!B6," - ","( ",[10]NOMBRE!C6,[10]NOMBRE!D6," )")</f>
        <v>MES: SEPTIEMBRE - ( 09 )</v>
      </c>
    </row>
    <row r="5" spans="1:122" x14ac:dyDescent="0.25">
      <c r="A5" s="1" t="str">
        <f>CONCATENATE("AÑO: ",[10]NOMBRE!B7)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481"/>
      <c r="D10" s="1482"/>
      <c r="E10" s="1469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477"/>
      <c r="B11" s="1477"/>
      <c r="C11" s="13" t="s">
        <v>33</v>
      </c>
      <c r="D11" s="14" t="s">
        <v>34</v>
      </c>
      <c r="E11" s="871" t="s">
        <v>35</v>
      </c>
      <c r="F11" s="884" t="s">
        <v>34</v>
      </c>
      <c r="G11" s="871" t="s">
        <v>35</v>
      </c>
      <c r="H11" s="884" t="s">
        <v>34</v>
      </c>
      <c r="I11" s="871" t="s">
        <v>35</v>
      </c>
      <c r="J11" s="884" t="s">
        <v>34</v>
      </c>
      <c r="K11" s="871" t="s">
        <v>35</v>
      </c>
      <c r="L11" s="884" t="s">
        <v>34</v>
      </c>
      <c r="M11" s="871" t="s">
        <v>35</v>
      </c>
      <c r="N11" s="884" t="s">
        <v>34</v>
      </c>
      <c r="O11" s="871" t="s">
        <v>35</v>
      </c>
      <c r="P11" s="884" t="s">
        <v>34</v>
      </c>
      <c r="Q11" s="871" t="s">
        <v>35</v>
      </c>
      <c r="R11" s="884" t="s">
        <v>34</v>
      </c>
      <c r="S11" s="871" t="s">
        <v>35</v>
      </c>
      <c r="T11" s="884" t="s">
        <v>34</v>
      </c>
      <c r="U11" s="871" t="s">
        <v>35</v>
      </c>
      <c r="V11" s="884" t="s">
        <v>34</v>
      </c>
      <c r="W11" s="871" t="s">
        <v>35</v>
      </c>
      <c r="X11" s="884" t="s">
        <v>34</v>
      </c>
      <c r="Y11" s="871" t="s">
        <v>35</v>
      </c>
      <c r="Z11" s="884" t="s">
        <v>34</v>
      </c>
      <c r="AA11" s="871" t="s">
        <v>35</v>
      </c>
      <c r="AB11" s="884" t="s">
        <v>34</v>
      </c>
      <c r="AC11" s="871" t="s">
        <v>35</v>
      </c>
      <c r="AD11" s="884" t="s">
        <v>34</v>
      </c>
      <c r="AE11" s="871" t="s">
        <v>35</v>
      </c>
      <c r="AF11" s="884" t="s">
        <v>34</v>
      </c>
      <c r="AG11" s="871" t="s">
        <v>35</v>
      </c>
      <c r="AH11" s="884" t="s">
        <v>34</v>
      </c>
      <c r="AI11" s="871" t="s">
        <v>35</v>
      </c>
      <c r="AJ11" s="884" t="s">
        <v>34</v>
      </c>
      <c r="AK11" s="871" t="s">
        <v>35</v>
      </c>
      <c r="AL11" s="884" t="s">
        <v>34</v>
      </c>
      <c r="AM11" s="17" t="s">
        <v>35</v>
      </c>
      <c r="AN11" s="1469"/>
      <c r="AO11" s="1469"/>
      <c r="AP11" s="1469"/>
      <c r="AQ11" s="1469"/>
      <c r="AR11" s="1469"/>
      <c r="AS11" s="1469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>
        <v>0</v>
      </c>
      <c r="AO12" s="23"/>
      <c r="AP12" s="23"/>
      <c r="AQ12" s="23"/>
      <c r="AR12" s="23"/>
      <c r="AS12" s="23"/>
      <c r="AT12" s="22"/>
      <c r="AU12" s="24"/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99</v>
      </c>
      <c r="D13" s="31">
        <f t="shared" ref="D13:E26" si="1">SUM(F13+H13+J13+L13+N13+P13+R13+T13+V13+X13+Z13+AB13+AD13+AF13+AH13+AJ13+AL13)</f>
        <v>27</v>
      </c>
      <c r="E13" s="32">
        <f t="shared" si="1"/>
        <v>72</v>
      </c>
      <c r="F13" s="33">
        <v>0</v>
      </c>
      <c r="G13" s="34">
        <v>0</v>
      </c>
      <c r="H13" s="33">
        <v>0</v>
      </c>
      <c r="I13" s="34">
        <v>0</v>
      </c>
      <c r="J13" s="33">
        <v>0</v>
      </c>
      <c r="K13" s="35">
        <v>21</v>
      </c>
      <c r="L13" s="33">
        <v>10</v>
      </c>
      <c r="M13" s="35">
        <v>29</v>
      </c>
      <c r="N13" s="33">
        <v>0</v>
      </c>
      <c r="O13" s="35">
        <v>3</v>
      </c>
      <c r="P13" s="33">
        <v>0</v>
      </c>
      <c r="Q13" s="35">
        <v>3</v>
      </c>
      <c r="R13" s="33">
        <v>1</v>
      </c>
      <c r="S13" s="35">
        <v>4</v>
      </c>
      <c r="T13" s="33">
        <v>5</v>
      </c>
      <c r="U13" s="35">
        <v>9</v>
      </c>
      <c r="V13" s="33">
        <v>1</v>
      </c>
      <c r="W13" s="35">
        <v>1</v>
      </c>
      <c r="X13" s="33">
        <v>2</v>
      </c>
      <c r="Y13" s="35">
        <v>1</v>
      </c>
      <c r="Z13" s="33">
        <v>0</v>
      </c>
      <c r="AA13" s="35">
        <v>1</v>
      </c>
      <c r="AB13" s="33">
        <v>1</v>
      </c>
      <c r="AC13" s="35">
        <v>0</v>
      </c>
      <c r="AD13" s="33">
        <v>6</v>
      </c>
      <c r="AE13" s="35">
        <v>0</v>
      </c>
      <c r="AF13" s="33">
        <v>1</v>
      </c>
      <c r="AG13" s="35">
        <v>0</v>
      </c>
      <c r="AH13" s="33">
        <v>0</v>
      </c>
      <c r="AI13" s="35">
        <v>0</v>
      </c>
      <c r="AJ13" s="33">
        <v>0</v>
      </c>
      <c r="AK13" s="35">
        <v>0</v>
      </c>
      <c r="AL13" s="36">
        <v>0</v>
      </c>
      <c r="AM13" s="37">
        <v>0</v>
      </c>
      <c r="AN13" s="34">
        <v>99</v>
      </c>
      <c r="AO13" s="34">
        <v>2</v>
      </c>
      <c r="AP13" s="34">
        <v>8</v>
      </c>
      <c r="AQ13" s="34">
        <v>1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225</v>
      </c>
      <c r="D14" s="31">
        <f t="shared" si="1"/>
        <v>110</v>
      </c>
      <c r="E14" s="32">
        <f t="shared" si="1"/>
        <v>115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5</v>
      </c>
      <c r="M14" s="35">
        <v>3</v>
      </c>
      <c r="N14" s="33">
        <v>9</v>
      </c>
      <c r="O14" s="35">
        <v>7</v>
      </c>
      <c r="P14" s="33">
        <v>2</v>
      </c>
      <c r="Q14" s="35">
        <v>4</v>
      </c>
      <c r="R14" s="33">
        <v>13</v>
      </c>
      <c r="S14" s="35">
        <v>5</v>
      </c>
      <c r="T14" s="33">
        <v>25</v>
      </c>
      <c r="U14" s="35">
        <v>9</v>
      </c>
      <c r="V14" s="33">
        <v>11</v>
      </c>
      <c r="W14" s="35">
        <v>9</v>
      </c>
      <c r="X14" s="33">
        <v>6</v>
      </c>
      <c r="Y14" s="35">
        <v>5</v>
      </c>
      <c r="Z14" s="33">
        <v>8</v>
      </c>
      <c r="AA14" s="35">
        <v>13</v>
      </c>
      <c r="AB14" s="33">
        <v>6</v>
      </c>
      <c r="AC14" s="35">
        <v>18</v>
      </c>
      <c r="AD14" s="33">
        <v>12</v>
      </c>
      <c r="AE14" s="35">
        <v>17</v>
      </c>
      <c r="AF14" s="33">
        <v>10</v>
      </c>
      <c r="AG14" s="35">
        <v>10</v>
      </c>
      <c r="AH14" s="33">
        <v>2</v>
      </c>
      <c r="AI14" s="35">
        <v>13</v>
      </c>
      <c r="AJ14" s="33">
        <v>1</v>
      </c>
      <c r="AK14" s="35">
        <v>0</v>
      </c>
      <c r="AL14" s="36">
        <v>0</v>
      </c>
      <c r="AM14" s="37">
        <v>2</v>
      </c>
      <c r="AN14" s="34">
        <v>225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/>
      <c r="AQ15" s="34"/>
      <c r="AR15" s="34">
        <v>0</v>
      </c>
      <c r="AS15" s="34">
        <v>0</v>
      </c>
      <c r="AT15" s="33">
        <v>0</v>
      </c>
      <c r="AU15" s="35"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121</v>
      </c>
      <c r="D16" s="31">
        <f t="shared" si="1"/>
        <v>40</v>
      </c>
      <c r="E16" s="32">
        <f t="shared" si="1"/>
        <v>81</v>
      </c>
      <c r="F16" s="33">
        <v>0</v>
      </c>
      <c r="G16" s="34">
        <v>0</v>
      </c>
      <c r="H16" s="33">
        <v>0</v>
      </c>
      <c r="I16" s="34">
        <v>0</v>
      </c>
      <c r="J16" s="33">
        <v>1</v>
      </c>
      <c r="K16" s="35">
        <v>20</v>
      </c>
      <c r="L16" s="33">
        <v>7</v>
      </c>
      <c r="M16" s="35">
        <v>20</v>
      </c>
      <c r="N16" s="33">
        <v>2</v>
      </c>
      <c r="O16" s="35">
        <v>3</v>
      </c>
      <c r="P16" s="33">
        <v>6</v>
      </c>
      <c r="Q16" s="35">
        <v>2</v>
      </c>
      <c r="R16" s="33">
        <v>0</v>
      </c>
      <c r="S16" s="35">
        <v>6</v>
      </c>
      <c r="T16" s="33">
        <v>5</v>
      </c>
      <c r="U16" s="35">
        <v>4</v>
      </c>
      <c r="V16" s="33">
        <v>5</v>
      </c>
      <c r="W16" s="35">
        <v>4</v>
      </c>
      <c r="X16" s="33">
        <v>3</v>
      </c>
      <c r="Y16" s="35">
        <v>3</v>
      </c>
      <c r="Z16" s="33">
        <v>0</v>
      </c>
      <c r="AA16" s="35">
        <v>6</v>
      </c>
      <c r="AB16" s="33">
        <v>1</v>
      </c>
      <c r="AC16" s="35">
        <v>8</v>
      </c>
      <c r="AD16" s="33">
        <v>2</v>
      </c>
      <c r="AE16" s="35">
        <v>3</v>
      </c>
      <c r="AF16" s="33">
        <v>3</v>
      </c>
      <c r="AG16" s="35">
        <v>0</v>
      </c>
      <c r="AH16" s="33">
        <v>5</v>
      </c>
      <c r="AI16" s="35">
        <v>2</v>
      </c>
      <c r="AJ16" s="33">
        <v>0</v>
      </c>
      <c r="AK16" s="35">
        <v>0</v>
      </c>
      <c r="AL16" s="36">
        <v>0</v>
      </c>
      <c r="AM16" s="37">
        <v>0</v>
      </c>
      <c r="AN16" s="34">
        <v>121</v>
      </c>
      <c r="AO16" s="34">
        <v>0</v>
      </c>
      <c r="AP16" s="34">
        <v>3</v>
      </c>
      <c r="AQ16" s="34">
        <v>0</v>
      </c>
      <c r="AR16" s="34">
        <v>0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/>
      <c r="AQ17" s="34"/>
      <c r="AR17" s="34">
        <v>0</v>
      </c>
      <c r="AS17" s="34">
        <v>0</v>
      </c>
      <c r="AT17" s="33">
        <v>0</v>
      </c>
      <c r="AU17" s="35"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65</v>
      </c>
      <c r="D18" s="39">
        <f t="shared" si="1"/>
        <v>24</v>
      </c>
      <c r="E18" s="40">
        <f t="shared" si="1"/>
        <v>41</v>
      </c>
      <c r="F18" s="41">
        <v>3</v>
      </c>
      <c r="G18" s="42">
        <v>2</v>
      </c>
      <c r="H18" s="41">
        <v>2</v>
      </c>
      <c r="I18" s="42">
        <v>0</v>
      </c>
      <c r="J18" s="41">
        <v>3</v>
      </c>
      <c r="K18" s="43">
        <v>10</v>
      </c>
      <c r="L18" s="41">
        <v>1</v>
      </c>
      <c r="M18" s="43">
        <v>14</v>
      </c>
      <c r="N18" s="41">
        <v>3</v>
      </c>
      <c r="O18" s="43">
        <v>3</v>
      </c>
      <c r="P18" s="41">
        <v>6</v>
      </c>
      <c r="Q18" s="43">
        <v>0</v>
      </c>
      <c r="R18" s="41">
        <v>2</v>
      </c>
      <c r="S18" s="43">
        <v>2</v>
      </c>
      <c r="T18" s="41">
        <v>1</v>
      </c>
      <c r="U18" s="43">
        <v>2</v>
      </c>
      <c r="V18" s="41">
        <v>0</v>
      </c>
      <c r="W18" s="43">
        <v>1</v>
      </c>
      <c r="X18" s="41">
        <v>0</v>
      </c>
      <c r="Y18" s="43">
        <v>1</v>
      </c>
      <c r="Z18" s="41">
        <v>0</v>
      </c>
      <c r="AA18" s="43">
        <v>0</v>
      </c>
      <c r="AB18" s="41">
        <v>0</v>
      </c>
      <c r="AC18" s="43">
        <v>3</v>
      </c>
      <c r="AD18" s="41">
        <v>2</v>
      </c>
      <c r="AE18" s="43">
        <v>3</v>
      </c>
      <c r="AF18" s="41">
        <v>1</v>
      </c>
      <c r="AG18" s="43">
        <v>0</v>
      </c>
      <c r="AH18" s="41">
        <v>0</v>
      </c>
      <c r="AI18" s="43">
        <v>0</v>
      </c>
      <c r="AJ18" s="41">
        <v>0</v>
      </c>
      <c r="AK18" s="43">
        <v>0</v>
      </c>
      <c r="AL18" s="44">
        <v>0</v>
      </c>
      <c r="AM18" s="45">
        <v>0</v>
      </c>
      <c r="AN18" s="42">
        <v>65</v>
      </c>
      <c r="AO18" s="42">
        <v>0</v>
      </c>
      <c r="AP18" s="42">
        <v>11</v>
      </c>
      <c r="AQ18" s="42">
        <v>2</v>
      </c>
      <c r="AR18" s="42">
        <v>0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>
        <v>0</v>
      </c>
      <c r="AO19" s="42"/>
      <c r="AP19" s="42"/>
      <c r="AQ19" s="42"/>
      <c r="AR19" s="42"/>
      <c r="AS19" s="42"/>
      <c r="AT19" s="41"/>
      <c r="AU19" s="43"/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>
        <v>0</v>
      </c>
      <c r="AO20" s="42"/>
      <c r="AP20" s="42"/>
      <c r="AQ20" s="42"/>
      <c r="AR20" s="42"/>
      <c r="AS20" s="42"/>
      <c r="AT20" s="41"/>
      <c r="AU20" s="43"/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>
        <v>0</v>
      </c>
      <c r="AO21" s="42"/>
      <c r="AP21" s="42"/>
      <c r="AQ21" s="42"/>
      <c r="AR21" s="42"/>
      <c r="AS21" s="42"/>
      <c r="AT21" s="41"/>
      <c r="AU21" s="43"/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526"/>
      <c r="B22" s="47" t="s">
        <v>47</v>
      </c>
      <c r="C22" s="377">
        <f>SUM(D22+E22)</f>
        <v>510</v>
      </c>
      <c r="D22" s="49">
        <f t="shared" si="1"/>
        <v>201</v>
      </c>
      <c r="E22" s="50">
        <f t="shared" si="1"/>
        <v>309</v>
      </c>
      <c r="F22" s="378">
        <f>SUM(F12:F21)</f>
        <v>3</v>
      </c>
      <c r="G22" s="52">
        <f t="shared" ref="G22:AS22" si="19">SUM(G12:G21)</f>
        <v>2</v>
      </c>
      <c r="H22" s="378">
        <f t="shared" si="19"/>
        <v>2</v>
      </c>
      <c r="I22" s="52">
        <f t="shared" si="19"/>
        <v>0</v>
      </c>
      <c r="J22" s="378">
        <f t="shared" si="19"/>
        <v>4</v>
      </c>
      <c r="K22" s="53">
        <f t="shared" si="19"/>
        <v>51</v>
      </c>
      <c r="L22" s="378">
        <f t="shared" si="19"/>
        <v>23</v>
      </c>
      <c r="M22" s="53">
        <f t="shared" si="19"/>
        <v>66</v>
      </c>
      <c r="N22" s="378">
        <f t="shared" si="19"/>
        <v>14</v>
      </c>
      <c r="O22" s="53">
        <f t="shared" si="19"/>
        <v>16</v>
      </c>
      <c r="P22" s="378">
        <f t="shared" si="19"/>
        <v>14</v>
      </c>
      <c r="Q22" s="53">
        <f t="shared" si="19"/>
        <v>9</v>
      </c>
      <c r="R22" s="378">
        <f t="shared" si="19"/>
        <v>16</v>
      </c>
      <c r="S22" s="53">
        <f t="shared" si="19"/>
        <v>17</v>
      </c>
      <c r="T22" s="378">
        <f t="shared" si="19"/>
        <v>36</v>
      </c>
      <c r="U22" s="53">
        <f t="shared" si="19"/>
        <v>24</v>
      </c>
      <c r="V22" s="378">
        <f t="shared" si="19"/>
        <v>17</v>
      </c>
      <c r="W22" s="53">
        <f t="shared" si="19"/>
        <v>15</v>
      </c>
      <c r="X22" s="378">
        <f t="shared" si="19"/>
        <v>11</v>
      </c>
      <c r="Y22" s="53">
        <f t="shared" si="19"/>
        <v>10</v>
      </c>
      <c r="Z22" s="378">
        <f t="shared" si="19"/>
        <v>8</v>
      </c>
      <c r="AA22" s="53">
        <f t="shared" si="19"/>
        <v>20</v>
      </c>
      <c r="AB22" s="378">
        <f t="shared" si="19"/>
        <v>8</v>
      </c>
      <c r="AC22" s="53">
        <f t="shared" si="19"/>
        <v>29</v>
      </c>
      <c r="AD22" s="378">
        <f t="shared" si="19"/>
        <v>22</v>
      </c>
      <c r="AE22" s="53">
        <f t="shared" si="19"/>
        <v>23</v>
      </c>
      <c r="AF22" s="378">
        <f t="shared" si="19"/>
        <v>15</v>
      </c>
      <c r="AG22" s="53">
        <f t="shared" si="19"/>
        <v>10</v>
      </c>
      <c r="AH22" s="378">
        <f t="shared" si="19"/>
        <v>7</v>
      </c>
      <c r="AI22" s="53">
        <f t="shared" si="19"/>
        <v>15</v>
      </c>
      <c r="AJ22" s="378">
        <f t="shared" si="19"/>
        <v>1</v>
      </c>
      <c r="AK22" s="53">
        <f t="shared" si="19"/>
        <v>0</v>
      </c>
      <c r="AL22" s="54">
        <f t="shared" si="19"/>
        <v>0</v>
      </c>
      <c r="AM22" s="55">
        <f t="shared" si="19"/>
        <v>2</v>
      </c>
      <c r="AN22" s="52">
        <f t="shared" si="19"/>
        <v>510</v>
      </c>
      <c r="AO22" s="52">
        <f t="shared" si="19"/>
        <v>2</v>
      </c>
      <c r="AP22" s="52">
        <f>SUM(AP12:AP21)</f>
        <v>22</v>
      </c>
      <c r="AQ22" s="52">
        <f t="shared" si="19"/>
        <v>3</v>
      </c>
      <c r="AR22" s="52">
        <f t="shared" si="19"/>
        <v>0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26</v>
      </c>
      <c r="D23" s="57">
        <f t="shared" si="1"/>
        <v>16</v>
      </c>
      <c r="E23" s="50">
        <f t="shared" si="1"/>
        <v>10</v>
      </c>
      <c r="F23" s="380">
        <v>0</v>
      </c>
      <c r="G23" s="58">
        <v>0</v>
      </c>
      <c r="H23" s="380">
        <v>0</v>
      </c>
      <c r="I23" s="58">
        <v>0</v>
      </c>
      <c r="J23" s="380">
        <v>0</v>
      </c>
      <c r="K23" s="59">
        <v>0</v>
      </c>
      <c r="L23" s="380">
        <v>2</v>
      </c>
      <c r="M23" s="59">
        <v>0</v>
      </c>
      <c r="N23" s="380">
        <v>0</v>
      </c>
      <c r="O23" s="59">
        <v>5</v>
      </c>
      <c r="P23" s="380">
        <v>6</v>
      </c>
      <c r="Q23" s="59">
        <v>2</v>
      </c>
      <c r="R23" s="380">
        <v>6</v>
      </c>
      <c r="S23" s="59">
        <v>0</v>
      </c>
      <c r="T23" s="380">
        <v>0</v>
      </c>
      <c r="U23" s="59">
        <v>0</v>
      </c>
      <c r="V23" s="380">
        <v>0</v>
      </c>
      <c r="W23" s="59">
        <v>0</v>
      </c>
      <c r="X23" s="380">
        <v>2</v>
      </c>
      <c r="Y23" s="59">
        <v>0</v>
      </c>
      <c r="Z23" s="380">
        <v>0</v>
      </c>
      <c r="AA23" s="59">
        <v>2</v>
      </c>
      <c r="AB23" s="380">
        <v>0</v>
      </c>
      <c r="AC23" s="59">
        <v>0</v>
      </c>
      <c r="AD23" s="380">
        <v>0</v>
      </c>
      <c r="AE23" s="59">
        <v>0</v>
      </c>
      <c r="AF23" s="380">
        <v>0</v>
      </c>
      <c r="AG23" s="59">
        <v>0</v>
      </c>
      <c r="AH23" s="380">
        <v>0</v>
      </c>
      <c r="AI23" s="59">
        <v>1</v>
      </c>
      <c r="AJ23" s="380">
        <v>0</v>
      </c>
      <c r="AK23" s="59">
        <v>0</v>
      </c>
      <c r="AL23" s="60">
        <v>0</v>
      </c>
      <c r="AM23" s="61">
        <v>0</v>
      </c>
      <c r="AN23" s="58">
        <v>26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0</v>
      </c>
      <c r="D24" s="65">
        <f t="shared" si="1"/>
        <v>0</v>
      </c>
      <c r="E24" s="66">
        <f t="shared" si="1"/>
        <v>0</v>
      </c>
      <c r="F24" s="67">
        <v>0</v>
      </c>
      <c r="G24" s="68">
        <v>0</v>
      </c>
      <c r="H24" s="67">
        <v>0</v>
      </c>
      <c r="I24" s="68">
        <v>0</v>
      </c>
      <c r="J24" s="67">
        <v>0</v>
      </c>
      <c r="K24" s="69">
        <v>0</v>
      </c>
      <c r="L24" s="67">
        <v>0</v>
      </c>
      <c r="M24" s="69">
        <v>0</v>
      </c>
      <c r="N24" s="67">
        <v>0</v>
      </c>
      <c r="O24" s="69">
        <v>0</v>
      </c>
      <c r="P24" s="67">
        <v>0</v>
      </c>
      <c r="Q24" s="69">
        <v>0</v>
      </c>
      <c r="R24" s="67">
        <v>0</v>
      </c>
      <c r="S24" s="69">
        <v>0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0</v>
      </c>
      <c r="Z24" s="67">
        <v>0</v>
      </c>
      <c r="AA24" s="69">
        <v>0</v>
      </c>
      <c r="AB24" s="67">
        <v>0</v>
      </c>
      <c r="AC24" s="69">
        <v>0</v>
      </c>
      <c r="AD24" s="67">
        <v>0</v>
      </c>
      <c r="AE24" s="69">
        <v>0</v>
      </c>
      <c r="AF24" s="67">
        <v>0</v>
      </c>
      <c r="AG24" s="69">
        <v>0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0</v>
      </c>
      <c r="AO24" s="68"/>
      <c r="AP24" s="68"/>
      <c r="AQ24" s="68"/>
      <c r="AR24" s="68"/>
      <c r="AS24" s="68"/>
      <c r="AT24" s="67"/>
      <c r="AU24" s="69"/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207</v>
      </c>
      <c r="D25" s="20">
        <f t="shared" si="1"/>
        <v>60</v>
      </c>
      <c r="E25" s="21">
        <f t="shared" si="1"/>
        <v>147</v>
      </c>
      <c r="F25" s="22">
        <v>0</v>
      </c>
      <c r="G25" s="23">
        <v>0</v>
      </c>
      <c r="H25" s="22">
        <v>0</v>
      </c>
      <c r="I25" s="23">
        <v>0</v>
      </c>
      <c r="J25" s="22">
        <v>4</v>
      </c>
      <c r="K25" s="24">
        <v>10</v>
      </c>
      <c r="L25" s="22">
        <v>6</v>
      </c>
      <c r="M25" s="24">
        <v>47</v>
      </c>
      <c r="N25" s="22">
        <v>8</v>
      </c>
      <c r="O25" s="24">
        <v>11</v>
      </c>
      <c r="P25" s="22">
        <v>9</v>
      </c>
      <c r="Q25" s="24">
        <v>7</v>
      </c>
      <c r="R25" s="22">
        <v>2</v>
      </c>
      <c r="S25" s="24">
        <v>13</v>
      </c>
      <c r="T25" s="22">
        <v>7</v>
      </c>
      <c r="U25" s="24">
        <v>7</v>
      </c>
      <c r="V25" s="22">
        <v>3</v>
      </c>
      <c r="W25" s="24">
        <v>9</v>
      </c>
      <c r="X25" s="22">
        <v>5</v>
      </c>
      <c r="Y25" s="24">
        <v>7</v>
      </c>
      <c r="Z25" s="22">
        <v>1</v>
      </c>
      <c r="AA25" s="24">
        <v>5</v>
      </c>
      <c r="AB25" s="22">
        <v>4</v>
      </c>
      <c r="AC25" s="24">
        <v>10</v>
      </c>
      <c r="AD25" s="22">
        <v>7</v>
      </c>
      <c r="AE25" s="24">
        <v>12</v>
      </c>
      <c r="AF25" s="22">
        <v>4</v>
      </c>
      <c r="AG25" s="24">
        <v>3</v>
      </c>
      <c r="AH25" s="22">
        <v>0</v>
      </c>
      <c r="AI25" s="24">
        <v>2</v>
      </c>
      <c r="AJ25" s="22">
        <v>0</v>
      </c>
      <c r="AK25" s="24">
        <v>3</v>
      </c>
      <c r="AL25" s="25">
        <v>0</v>
      </c>
      <c r="AM25" s="26">
        <v>1</v>
      </c>
      <c r="AN25" s="23">
        <v>207</v>
      </c>
      <c r="AO25" s="23">
        <v>0</v>
      </c>
      <c r="AP25" s="23">
        <v>18</v>
      </c>
      <c r="AQ25" s="23">
        <v>1</v>
      </c>
      <c r="AR25" s="23">
        <v>0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526"/>
      <c r="B26" s="952" t="s">
        <v>51</v>
      </c>
      <c r="C26" s="953">
        <f t="shared" si="0"/>
        <v>0</v>
      </c>
      <c r="D26" s="75">
        <f t="shared" si="1"/>
        <v>0</v>
      </c>
      <c r="E26" s="954">
        <f t="shared" si="1"/>
        <v>0</v>
      </c>
      <c r="F26" s="77"/>
      <c r="G26" s="955"/>
      <c r="H26" s="77"/>
      <c r="I26" s="78"/>
      <c r="J26" s="77"/>
      <c r="K26" s="78"/>
      <c r="L26" s="77"/>
      <c r="M26" s="78"/>
      <c r="N26" s="77"/>
      <c r="O26" s="79"/>
      <c r="P26" s="77"/>
      <c r="Q26" s="955"/>
      <c r="R26" s="956"/>
      <c r="S26" s="78"/>
      <c r="T26" s="77"/>
      <c r="U26" s="78"/>
      <c r="V26" s="77"/>
      <c r="W26" s="78"/>
      <c r="X26" s="77"/>
      <c r="Y26" s="955"/>
      <c r="Z26" s="77"/>
      <c r="AA26" s="955"/>
      <c r="AB26" s="77"/>
      <c r="AC26" s="78"/>
      <c r="AD26" s="77"/>
      <c r="AE26" s="955"/>
      <c r="AF26" s="77"/>
      <c r="AG26" s="955"/>
      <c r="AH26" s="77"/>
      <c r="AI26" s="78"/>
      <c r="AJ26" s="77"/>
      <c r="AK26" s="78"/>
      <c r="AL26" s="81"/>
      <c r="AM26" s="82"/>
      <c r="AN26" s="79">
        <v>0</v>
      </c>
      <c r="AO26" s="79"/>
      <c r="AP26" s="79"/>
      <c r="AQ26" s="79"/>
      <c r="AR26" s="79"/>
      <c r="AS26" s="79"/>
      <c r="AT26" s="77"/>
      <c r="AU26" s="78"/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471"/>
      <c r="B29" s="1471"/>
      <c r="C29" s="927" t="s">
        <v>58</v>
      </c>
      <c r="D29" s="927" t="s">
        <v>59</v>
      </c>
      <c r="E29" s="884" t="s">
        <v>33</v>
      </c>
      <c r="F29" s="86" t="s">
        <v>34</v>
      </c>
      <c r="G29" s="872" t="s">
        <v>35</v>
      </c>
      <c r="H29" s="884" t="s">
        <v>34</v>
      </c>
      <c r="I29" s="872" t="s">
        <v>35</v>
      </c>
      <c r="J29" s="884" t="s">
        <v>34</v>
      </c>
      <c r="K29" s="872" t="s">
        <v>35</v>
      </c>
      <c r="L29" s="884" t="s">
        <v>34</v>
      </c>
      <c r="M29" s="872" t="s">
        <v>35</v>
      </c>
      <c r="N29" s="884" t="s">
        <v>34</v>
      </c>
      <c r="O29" s="872" t="s">
        <v>35</v>
      </c>
      <c r="P29" s="884" t="s">
        <v>34</v>
      </c>
      <c r="Q29" s="872" t="s">
        <v>35</v>
      </c>
      <c r="R29" s="884" t="s">
        <v>34</v>
      </c>
      <c r="S29" s="872" t="s">
        <v>35</v>
      </c>
      <c r="T29" s="884" t="s">
        <v>34</v>
      </c>
      <c r="U29" s="869" t="s">
        <v>35</v>
      </c>
      <c r="V29" s="884" t="s">
        <v>34</v>
      </c>
      <c r="W29" s="872" t="s">
        <v>35</v>
      </c>
      <c r="X29" s="884" t="s">
        <v>34</v>
      </c>
      <c r="Y29" s="872" t="s">
        <v>35</v>
      </c>
      <c r="Z29" s="884" t="s">
        <v>34</v>
      </c>
      <c r="AA29" s="872" t="s">
        <v>35</v>
      </c>
      <c r="AB29" s="884" t="s">
        <v>34</v>
      </c>
      <c r="AC29" s="872" t="s">
        <v>35</v>
      </c>
      <c r="AD29" s="884" t="s">
        <v>34</v>
      </c>
      <c r="AE29" s="872" t="s">
        <v>35</v>
      </c>
      <c r="AF29" s="884" t="s">
        <v>34</v>
      </c>
      <c r="AG29" s="872" t="s">
        <v>35</v>
      </c>
      <c r="AH29" s="884" t="s">
        <v>34</v>
      </c>
      <c r="AI29" s="872" t="s">
        <v>35</v>
      </c>
      <c r="AJ29" s="884" t="s">
        <v>34</v>
      </c>
      <c r="AK29" s="872" t="s">
        <v>35</v>
      </c>
      <c r="AL29" s="884" t="s">
        <v>34</v>
      </c>
      <c r="AM29" s="872" t="s">
        <v>35</v>
      </c>
      <c r="AN29" s="884" t="s">
        <v>34</v>
      </c>
      <c r="AO29" s="870" t="s">
        <v>35</v>
      </c>
      <c r="AP29" s="1469"/>
      <c r="AQ29" s="1469"/>
      <c r="AR29" s="1469"/>
      <c r="AS29" s="1469"/>
      <c r="AT29" s="1471"/>
      <c r="AU29" s="1471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471"/>
      <c r="B35" s="1471"/>
      <c r="C35" s="927" t="s">
        <v>58</v>
      </c>
      <c r="D35" s="927" t="s">
        <v>66</v>
      </c>
      <c r="E35" s="884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5</v>
      </c>
      <c r="C36" s="23"/>
      <c r="D36" s="23">
        <v>5</v>
      </c>
      <c r="E36" s="110">
        <f>SUM(F36:G36)</f>
        <v>17</v>
      </c>
      <c r="F36" s="111">
        <v>7</v>
      </c>
      <c r="G36" s="23">
        <v>10</v>
      </c>
      <c r="H36" s="22"/>
      <c r="I36" s="112"/>
      <c r="J36" s="112"/>
      <c r="K36" s="112">
        <v>5</v>
      </c>
      <c r="L36" s="112"/>
      <c r="M36" s="24"/>
    </row>
    <row r="37" spans="1:42" x14ac:dyDescent="0.25">
      <c r="A37" s="957" t="s">
        <v>61</v>
      </c>
      <c r="B37" s="958">
        <f>SUM(C37:D37)</f>
        <v>0</v>
      </c>
      <c r="C37" s="955"/>
      <c r="D37" s="955"/>
      <c r="E37" s="959">
        <f>SUM(F37:G37)</f>
        <v>0</v>
      </c>
      <c r="F37" s="960"/>
      <c r="G37" s="955"/>
      <c r="H37" s="961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5</v>
      </c>
      <c r="C38" s="382">
        <f t="shared" si="38"/>
        <v>0</v>
      </c>
      <c r="D38" s="120">
        <f t="shared" si="38"/>
        <v>5</v>
      </c>
      <c r="E38" s="120">
        <f t="shared" si="38"/>
        <v>17</v>
      </c>
      <c r="F38" s="121">
        <f t="shared" si="38"/>
        <v>7</v>
      </c>
      <c r="G38" s="121">
        <f t="shared" si="38"/>
        <v>10</v>
      </c>
      <c r="H38" s="382">
        <f t="shared" si="38"/>
        <v>0</v>
      </c>
      <c r="I38" s="122">
        <f t="shared" si="38"/>
        <v>0</v>
      </c>
      <c r="J38" s="122">
        <f t="shared" si="38"/>
        <v>0</v>
      </c>
      <c r="K38" s="122">
        <f t="shared" si="38"/>
        <v>5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867" t="s">
        <v>3</v>
      </c>
      <c r="B40" s="874" t="s">
        <v>4</v>
      </c>
      <c r="C40" s="874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526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526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962"/>
      <c r="E45" s="962"/>
      <c r="F45" s="962"/>
      <c r="G45" s="962"/>
      <c r="H45" s="962"/>
      <c r="I45" s="962"/>
      <c r="J45" s="962"/>
      <c r="K45" s="962"/>
      <c r="L45" s="963"/>
      <c r="M45" s="964"/>
      <c r="N45" s="965"/>
      <c r="O45" s="966"/>
      <c r="P45" s="966"/>
      <c r="Q45" s="966"/>
      <c r="R45" s="966"/>
      <c r="S45" s="966"/>
      <c r="T45" s="966"/>
      <c r="U45" s="966"/>
      <c r="V45" s="967"/>
      <c r="W45" s="966"/>
      <c r="X45" s="966"/>
      <c r="Y45" s="966"/>
      <c r="Z45" s="966"/>
      <c r="AA45" s="966"/>
      <c r="AB45" s="966"/>
      <c r="AC45" s="966"/>
      <c r="AD45" s="966"/>
      <c r="AE45" s="966"/>
      <c r="AF45" s="966"/>
      <c r="AG45" s="966"/>
      <c r="AH45" s="966"/>
      <c r="AI45" s="966"/>
      <c r="AJ45" s="966"/>
      <c r="AK45" s="966"/>
      <c r="AL45" s="966"/>
      <c r="AM45" s="966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527"/>
      <c r="D47" s="1524"/>
      <c r="E47" s="1525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522"/>
      <c r="B48" s="1523"/>
      <c r="C48" s="140" t="s">
        <v>33</v>
      </c>
      <c r="D48" s="141" t="s">
        <v>34</v>
      </c>
      <c r="E48" s="968" t="s">
        <v>35</v>
      </c>
      <c r="F48" s="884" t="s">
        <v>34</v>
      </c>
      <c r="G48" s="872" t="s">
        <v>35</v>
      </c>
      <c r="H48" s="884" t="s">
        <v>34</v>
      </c>
      <c r="I48" s="872" t="s">
        <v>35</v>
      </c>
      <c r="J48" s="884" t="s">
        <v>34</v>
      </c>
      <c r="K48" s="872" t="s">
        <v>35</v>
      </c>
      <c r="L48" s="884" t="s">
        <v>34</v>
      </c>
      <c r="M48" s="872" t="s">
        <v>35</v>
      </c>
      <c r="N48" s="884" t="s">
        <v>34</v>
      </c>
      <c r="O48" s="872" t="s">
        <v>35</v>
      </c>
      <c r="P48" s="884" t="s">
        <v>34</v>
      </c>
      <c r="Q48" s="872" t="s">
        <v>35</v>
      </c>
      <c r="R48" s="884" t="s">
        <v>34</v>
      </c>
      <c r="S48" s="872" t="s">
        <v>35</v>
      </c>
      <c r="T48" s="884" t="s">
        <v>34</v>
      </c>
      <c r="U48" s="872" t="s">
        <v>35</v>
      </c>
      <c r="V48" s="884" t="s">
        <v>34</v>
      </c>
      <c r="W48" s="872" t="s">
        <v>35</v>
      </c>
      <c r="X48" s="884" t="s">
        <v>34</v>
      </c>
      <c r="Y48" s="872" t="s">
        <v>35</v>
      </c>
      <c r="Z48" s="884" t="s">
        <v>34</v>
      </c>
      <c r="AA48" s="872" t="s">
        <v>35</v>
      </c>
      <c r="AB48" s="884" t="s">
        <v>34</v>
      </c>
      <c r="AC48" s="872" t="s">
        <v>35</v>
      </c>
      <c r="AD48" s="884" t="s">
        <v>34</v>
      </c>
      <c r="AE48" s="872" t="s">
        <v>35</v>
      </c>
      <c r="AF48" s="884" t="s">
        <v>34</v>
      </c>
      <c r="AG48" s="872" t="s">
        <v>35</v>
      </c>
      <c r="AH48" s="884" t="s">
        <v>34</v>
      </c>
      <c r="AI48" s="872" t="s">
        <v>35</v>
      </c>
      <c r="AJ48" s="143" t="s">
        <v>34</v>
      </c>
      <c r="AK48" s="870" t="s">
        <v>35</v>
      </c>
      <c r="AL48" s="1469"/>
      <c r="AM48" s="1469"/>
      <c r="AN48" s="1469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969" t="s">
        <v>81</v>
      </c>
      <c r="B50" s="969" t="s">
        <v>80</v>
      </c>
      <c r="C50" s="953">
        <f>SUM(D50+E50)</f>
        <v>0</v>
      </c>
      <c r="D50" s="75">
        <f>SUM(F50+H50+J50+L50+N50+P50+R50+T50+V50+X50+Z50+AB50+AD50+AF50+AH50+AJ50)</f>
        <v>0</v>
      </c>
      <c r="E50" s="970">
        <f>SUM(G50+I50+K50+M50+O50+Q50+S50+U50+W50+Y50+AA50+AC50+AE50+AG50+AI50+AK50)</f>
        <v>0</v>
      </c>
      <c r="F50" s="961"/>
      <c r="G50" s="961"/>
      <c r="H50" s="961"/>
      <c r="I50" s="961"/>
      <c r="J50" s="961"/>
      <c r="K50" s="118"/>
      <c r="L50" s="961"/>
      <c r="M50" s="118"/>
      <c r="N50" s="956"/>
      <c r="O50" s="118"/>
      <c r="P50" s="956"/>
      <c r="Q50" s="118"/>
      <c r="R50" s="956"/>
      <c r="S50" s="118"/>
      <c r="T50" s="956"/>
      <c r="U50" s="118"/>
      <c r="V50" s="956"/>
      <c r="W50" s="118"/>
      <c r="X50" s="956"/>
      <c r="Y50" s="118"/>
      <c r="Z50" s="956"/>
      <c r="AA50" s="118"/>
      <c r="AB50" s="956"/>
      <c r="AC50" s="118"/>
      <c r="AD50" s="956"/>
      <c r="AE50" s="118"/>
      <c r="AF50" s="956"/>
      <c r="AG50" s="118"/>
      <c r="AH50" s="956"/>
      <c r="AI50" s="118"/>
      <c r="AJ50" s="971"/>
      <c r="AK50" s="150"/>
      <c r="AL50" s="972"/>
      <c r="AM50" s="972"/>
      <c r="AN50" s="972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524"/>
      <c r="D53" s="1524"/>
      <c r="E53" s="1525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522"/>
      <c r="B54" s="1523"/>
      <c r="C54" s="383" t="s">
        <v>33</v>
      </c>
      <c r="D54" s="157" t="s">
        <v>34</v>
      </c>
      <c r="E54" s="158" t="s">
        <v>35</v>
      </c>
      <c r="F54" s="13" t="s">
        <v>34</v>
      </c>
      <c r="G54" s="868" t="s">
        <v>35</v>
      </c>
      <c r="H54" s="13" t="s">
        <v>34</v>
      </c>
      <c r="I54" s="868" t="s">
        <v>35</v>
      </c>
      <c r="J54" s="13" t="s">
        <v>34</v>
      </c>
      <c r="K54" s="868" t="s">
        <v>35</v>
      </c>
      <c r="L54" s="13" t="s">
        <v>34</v>
      </c>
      <c r="M54" s="868" t="s">
        <v>35</v>
      </c>
      <c r="N54" s="13" t="s">
        <v>34</v>
      </c>
      <c r="O54" s="868" t="s">
        <v>35</v>
      </c>
      <c r="P54" s="13" t="s">
        <v>34</v>
      </c>
      <c r="Q54" s="868" t="s">
        <v>35</v>
      </c>
      <c r="R54" s="13" t="s">
        <v>34</v>
      </c>
      <c r="S54" s="868" t="s">
        <v>35</v>
      </c>
      <c r="T54" s="13" t="s">
        <v>34</v>
      </c>
      <c r="U54" s="868" t="s">
        <v>35</v>
      </c>
      <c r="V54" s="13" t="s">
        <v>34</v>
      </c>
      <c r="W54" s="868" t="s">
        <v>35</v>
      </c>
      <c r="X54" s="13" t="s">
        <v>34</v>
      </c>
      <c r="Y54" s="868" t="s">
        <v>35</v>
      </c>
      <c r="Z54" s="13" t="s">
        <v>34</v>
      </c>
      <c r="AA54" s="868" t="s">
        <v>35</v>
      </c>
      <c r="AB54" s="13" t="s">
        <v>34</v>
      </c>
      <c r="AC54" s="868" t="s">
        <v>35</v>
      </c>
      <c r="AD54" s="13" t="s">
        <v>34</v>
      </c>
      <c r="AE54" s="868" t="s">
        <v>35</v>
      </c>
      <c r="AF54" s="13" t="s">
        <v>34</v>
      </c>
      <c r="AG54" s="868" t="s">
        <v>35</v>
      </c>
      <c r="AH54" s="13" t="s">
        <v>34</v>
      </c>
      <c r="AI54" s="868" t="s">
        <v>35</v>
      </c>
      <c r="AJ54" s="160" t="s">
        <v>34</v>
      </c>
      <c r="AK54" s="161" t="s">
        <v>35</v>
      </c>
      <c r="AL54" s="1469"/>
      <c r="AM54" s="1469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521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521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521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521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521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521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875"/>
      <c r="C77" s="875"/>
      <c r="D77" s="973"/>
      <c r="E77" s="973"/>
      <c r="F77" s="973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520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962"/>
      <c r="C84" s="962"/>
      <c r="D84" s="962"/>
    </row>
    <row r="85" spans="1:9" ht="31.5" x14ac:dyDescent="0.25">
      <c r="A85" s="878" t="s">
        <v>104</v>
      </c>
      <c r="B85" s="877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104</v>
      </c>
      <c r="C86" s="209">
        <v>16</v>
      </c>
      <c r="D86" s="210">
        <v>51</v>
      </c>
    </row>
    <row r="87" spans="1:9" x14ac:dyDescent="0.25">
      <c r="A87" s="196" t="s">
        <v>109</v>
      </c>
      <c r="B87" s="211"/>
      <c r="C87" s="212"/>
      <c r="D87" s="213"/>
    </row>
    <row r="88" spans="1:9" x14ac:dyDescent="0.25">
      <c r="A88" s="196" t="s">
        <v>110</v>
      </c>
      <c r="B88" s="211"/>
      <c r="C88" s="212"/>
      <c r="D88" s="213"/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965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471"/>
      <c r="B95" s="1520"/>
      <c r="C95" s="1520"/>
      <c r="D95" s="1520"/>
      <c r="E95" s="384" t="s">
        <v>121</v>
      </c>
      <c r="F95" s="879" t="s">
        <v>122</v>
      </c>
    </row>
    <row r="96" spans="1:9" x14ac:dyDescent="0.25">
      <c r="A96" s="222" t="s">
        <v>123</v>
      </c>
      <c r="B96" s="129">
        <v>12</v>
      </c>
      <c r="C96" s="129">
        <v>0</v>
      </c>
      <c r="D96" s="91">
        <v>12</v>
      </c>
      <c r="E96" s="22"/>
      <c r="F96" s="23"/>
    </row>
    <row r="97" spans="1:85" x14ac:dyDescent="0.25">
      <c r="A97" s="223" t="s">
        <v>124</v>
      </c>
      <c r="B97" s="129"/>
      <c r="C97" s="129"/>
      <c r="D97" s="129"/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/>
      <c r="C100" s="129"/>
      <c r="D100" s="129"/>
      <c r="E100" s="33"/>
      <c r="F100" s="34"/>
    </row>
    <row r="101" spans="1:85" x14ac:dyDescent="0.25">
      <c r="A101" s="876" t="s">
        <v>47</v>
      </c>
      <c r="B101" s="225">
        <f>SUM(B96:B100)</f>
        <v>12</v>
      </c>
      <c r="C101" s="225">
        <f>SUM(C96:C100)</f>
        <v>0</v>
      </c>
      <c r="D101" s="225">
        <f>SUM(D96:D100)</f>
        <v>12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974" t="s">
        <v>128</v>
      </c>
      <c r="B102" s="11"/>
      <c r="C102" s="11"/>
      <c r="D102" s="11"/>
      <c r="E102" s="975"/>
      <c r="F102" s="976"/>
      <c r="G102" s="975"/>
      <c r="H102" s="975"/>
      <c r="I102" s="975"/>
      <c r="J102" s="975"/>
      <c r="K102" s="975"/>
      <c r="L102" s="975"/>
      <c r="M102" s="975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517"/>
      <c r="C104" s="1518"/>
      <c r="D104" s="1519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516"/>
      <c r="B105" s="231" t="s">
        <v>33</v>
      </c>
      <c r="C105" s="232" t="s">
        <v>34</v>
      </c>
      <c r="D105" s="977" t="s">
        <v>35</v>
      </c>
      <c r="E105" s="884" t="s">
        <v>34</v>
      </c>
      <c r="F105" s="872" t="s">
        <v>35</v>
      </c>
      <c r="G105" s="884" t="s">
        <v>34</v>
      </c>
      <c r="H105" s="872" t="s">
        <v>35</v>
      </c>
      <c r="I105" s="884" t="s">
        <v>34</v>
      </c>
      <c r="J105" s="872" t="s">
        <v>35</v>
      </c>
      <c r="K105" s="884" t="s">
        <v>34</v>
      </c>
      <c r="L105" s="872" t="s">
        <v>35</v>
      </c>
      <c r="M105" s="884" t="s">
        <v>34</v>
      </c>
      <c r="N105" s="870" t="s">
        <v>35</v>
      </c>
      <c r="O105" s="1519"/>
      <c r="P105" s="1519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978" t="s">
        <v>131</v>
      </c>
      <c r="B108" s="979">
        <f>SUM(C108:D108)</f>
        <v>0</v>
      </c>
      <c r="C108" s="980">
        <f t="shared" si="49"/>
        <v>0</v>
      </c>
      <c r="D108" s="981">
        <f t="shared" si="49"/>
        <v>0</v>
      </c>
      <c r="E108" s="922"/>
      <c r="F108" s="982"/>
      <c r="G108" s="922"/>
      <c r="H108" s="247"/>
      <c r="I108" s="922"/>
      <c r="J108" s="982"/>
      <c r="K108" s="922"/>
      <c r="L108" s="982"/>
      <c r="M108" s="983"/>
      <c r="N108" s="249"/>
      <c r="O108" s="982"/>
      <c r="P108" s="982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514"/>
      <c r="B111" s="386" t="s">
        <v>136</v>
      </c>
      <c r="C111" s="386" t="s">
        <v>137</v>
      </c>
      <c r="D111" s="387" t="s">
        <v>138</v>
      </c>
      <c r="E111" s="1515"/>
    </row>
    <row r="112" spans="1:85" x14ac:dyDescent="0.25">
      <c r="A112" s="876" t="s">
        <v>47</v>
      </c>
      <c r="B112" s="388"/>
      <c r="C112" s="388"/>
      <c r="D112" s="389"/>
      <c r="E112" s="254"/>
    </row>
    <row r="113" spans="1:88" s="12" customFormat="1" ht="12" x14ac:dyDescent="0.2">
      <c r="A113" s="984" t="s">
        <v>139</v>
      </c>
      <c r="B113" s="11"/>
      <c r="C113" s="11"/>
      <c r="D113" s="9"/>
      <c r="E113" s="9"/>
      <c r="F113" s="9"/>
      <c r="G113" s="9"/>
      <c r="H113" s="985"/>
      <c r="I113" s="985"/>
      <c r="J113" s="985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508"/>
      <c r="B115" s="231" t="s">
        <v>33</v>
      </c>
      <c r="C115" s="881" t="s">
        <v>34</v>
      </c>
      <c r="D115" s="880" t="s">
        <v>35</v>
      </c>
      <c r="E115" s="884" t="s">
        <v>34</v>
      </c>
      <c r="F115" s="872" t="s">
        <v>35</v>
      </c>
      <c r="G115" s="884" t="s">
        <v>34</v>
      </c>
      <c r="H115" s="872" t="s">
        <v>35</v>
      </c>
      <c r="I115" s="884" t="s">
        <v>34</v>
      </c>
      <c r="J115" s="872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986">
        <f>SUM(C118:D118)</f>
        <v>0</v>
      </c>
      <c r="C118" s="987">
        <f t="shared" si="55"/>
        <v>0</v>
      </c>
      <c r="D118" s="988">
        <f t="shared" si="55"/>
        <v>0</v>
      </c>
      <c r="E118" s="989"/>
      <c r="F118" s="990"/>
      <c r="G118" s="989"/>
      <c r="H118" s="247"/>
      <c r="I118" s="989"/>
      <c r="J118" s="990"/>
    </row>
    <row r="119" spans="1:88" s="12" customFormat="1" ht="12" x14ac:dyDescent="0.2">
      <c r="A119" s="991" t="s">
        <v>146</v>
      </c>
      <c r="B119" s="272"/>
      <c r="C119" s="273"/>
      <c r="D119" s="273"/>
      <c r="E119" s="9"/>
      <c r="F119" s="992"/>
      <c r="G119" s="993"/>
      <c r="H119" s="993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500"/>
      <c r="B121" s="1508"/>
      <c r="C121" s="884" t="s">
        <v>34</v>
      </c>
      <c r="D121" s="873" t="s">
        <v>35</v>
      </c>
      <c r="E121" s="143" t="s">
        <v>150</v>
      </c>
      <c r="F121" s="872" t="s">
        <v>151</v>
      </c>
      <c r="G121" s="143" t="s">
        <v>152</v>
      </c>
      <c r="H121" s="86" t="s">
        <v>153</v>
      </c>
      <c r="I121" s="872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512"/>
      <c r="D125" s="1513"/>
      <c r="E125" s="1500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508"/>
      <c r="B126" s="1508"/>
      <c r="C126" s="13" t="s">
        <v>33</v>
      </c>
      <c r="D126" s="14" t="s">
        <v>34</v>
      </c>
      <c r="E126" s="871" t="s">
        <v>35</v>
      </c>
      <c r="F126" s="884" t="s">
        <v>34</v>
      </c>
      <c r="G126" s="871" t="s">
        <v>35</v>
      </c>
      <c r="H126" s="884" t="s">
        <v>34</v>
      </c>
      <c r="I126" s="871" t="s">
        <v>35</v>
      </c>
      <c r="J126" s="884" t="s">
        <v>34</v>
      </c>
      <c r="K126" s="871" t="s">
        <v>35</v>
      </c>
      <c r="L126" s="884" t="s">
        <v>34</v>
      </c>
      <c r="M126" s="871" t="s">
        <v>35</v>
      </c>
      <c r="N126" s="884" t="s">
        <v>34</v>
      </c>
      <c r="O126" s="871" t="s">
        <v>35</v>
      </c>
      <c r="P126" s="884" t="s">
        <v>34</v>
      </c>
      <c r="Q126" s="871" t="s">
        <v>35</v>
      </c>
      <c r="R126" s="884" t="s">
        <v>34</v>
      </c>
      <c r="S126" s="871" t="s">
        <v>35</v>
      </c>
      <c r="T126" s="884" t="s">
        <v>34</v>
      </c>
      <c r="U126" s="871" t="s">
        <v>35</v>
      </c>
      <c r="V126" s="884" t="s">
        <v>34</v>
      </c>
      <c r="W126" s="871" t="s">
        <v>35</v>
      </c>
      <c r="X126" s="884" t="s">
        <v>34</v>
      </c>
      <c r="Y126" s="871" t="s">
        <v>35</v>
      </c>
      <c r="Z126" s="884" t="s">
        <v>34</v>
      </c>
      <c r="AA126" s="871" t="s">
        <v>35</v>
      </c>
      <c r="AB126" s="884" t="s">
        <v>34</v>
      </c>
      <c r="AC126" s="871" t="s">
        <v>35</v>
      </c>
      <c r="AD126" s="884" t="s">
        <v>34</v>
      </c>
      <c r="AE126" s="871" t="s">
        <v>35</v>
      </c>
      <c r="AF126" s="884" t="s">
        <v>34</v>
      </c>
      <c r="AG126" s="871" t="s">
        <v>35</v>
      </c>
      <c r="AH126" s="884" t="s">
        <v>34</v>
      </c>
      <c r="AI126" s="871" t="s">
        <v>35</v>
      </c>
      <c r="AJ126" s="884" t="s">
        <v>34</v>
      </c>
      <c r="AK126" s="871" t="s">
        <v>35</v>
      </c>
      <c r="AL126" s="884" t="s">
        <v>34</v>
      </c>
      <c r="AM126" s="17" t="s">
        <v>35</v>
      </c>
      <c r="AN126" s="1500"/>
      <c r="AO126" s="1500"/>
      <c r="AP126" s="1500"/>
      <c r="AQ126" s="1502"/>
      <c r="AR126" s="1500"/>
    </row>
    <row r="127" spans="1:88" x14ac:dyDescent="0.25">
      <c r="A127" s="1170" t="s">
        <v>158</v>
      </c>
      <c r="B127" s="283" t="s">
        <v>159</v>
      </c>
      <c r="C127" s="284">
        <f>SUM(D127+E127)</f>
        <v>46</v>
      </c>
      <c r="D127" s="285">
        <f t="shared" ref="D127:E130" si="56">SUM(F127+H127+J127+L127+N127+P127+R127+T127+V127+X127+Z127+AB127+AD127+AF127+AH127+AJ127+AL127)</f>
        <v>26</v>
      </c>
      <c r="E127" s="286">
        <f t="shared" si="56"/>
        <v>20</v>
      </c>
      <c r="F127" s="22"/>
      <c r="G127" s="24"/>
      <c r="H127" s="22">
        <v>1</v>
      </c>
      <c r="I127" s="24"/>
      <c r="J127" s="22"/>
      <c r="K127" s="24"/>
      <c r="L127" s="22"/>
      <c r="M127" s="24">
        <v>2</v>
      </c>
      <c r="N127" s="22">
        <v>8</v>
      </c>
      <c r="O127" s="24">
        <v>3</v>
      </c>
      <c r="P127" s="22">
        <v>1</v>
      </c>
      <c r="Q127" s="24">
        <v>1</v>
      </c>
      <c r="R127" s="22">
        <v>3</v>
      </c>
      <c r="S127" s="24">
        <v>1</v>
      </c>
      <c r="T127" s="22">
        <v>4</v>
      </c>
      <c r="U127" s="24">
        <v>5</v>
      </c>
      <c r="V127" s="22">
        <v>1</v>
      </c>
      <c r="W127" s="24">
        <v>3</v>
      </c>
      <c r="X127" s="22">
        <v>3</v>
      </c>
      <c r="Y127" s="24">
        <v>1</v>
      </c>
      <c r="Z127" s="22">
        <v>1</v>
      </c>
      <c r="AA127" s="24">
        <v>1</v>
      </c>
      <c r="AB127" s="22">
        <v>1</v>
      </c>
      <c r="AC127" s="24">
        <v>1</v>
      </c>
      <c r="AD127" s="22">
        <v>2</v>
      </c>
      <c r="AE127" s="24">
        <v>2</v>
      </c>
      <c r="AF127" s="22"/>
      <c r="AG127" s="24"/>
      <c r="AH127" s="22"/>
      <c r="AI127" s="24"/>
      <c r="AJ127" s="22"/>
      <c r="AK127" s="24"/>
      <c r="AL127" s="22">
        <v>1</v>
      </c>
      <c r="AM127" s="26"/>
      <c r="AN127" s="23">
        <v>46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9</v>
      </c>
      <c r="D128" s="289">
        <f t="shared" si="56"/>
        <v>7</v>
      </c>
      <c r="E128" s="290">
        <f t="shared" si="56"/>
        <v>2</v>
      </c>
      <c r="F128" s="33"/>
      <c r="G128" s="35"/>
      <c r="H128" s="33"/>
      <c r="I128" s="35"/>
      <c r="J128" s="33"/>
      <c r="K128" s="35"/>
      <c r="L128" s="33">
        <v>1</v>
      </c>
      <c r="M128" s="35">
        <v>2</v>
      </c>
      <c r="N128" s="33"/>
      <c r="O128" s="35"/>
      <c r="P128" s="33"/>
      <c r="Q128" s="35"/>
      <c r="R128" s="33"/>
      <c r="S128" s="35"/>
      <c r="T128" s="33">
        <v>5</v>
      </c>
      <c r="U128" s="35"/>
      <c r="V128" s="33"/>
      <c r="W128" s="35"/>
      <c r="X128" s="33"/>
      <c r="Y128" s="35"/>
      <c r="Z128" s="33"/>
      <c r="AA128" s="35"/>
      <c r="AB128" s="33"/>
      <c r="AC128" s="35"/>
      <c r="AD128" s="33">
        <v>1</v>
      </c>
      <c r="AE128" s="35"/>
      <c r="AF128" s="33"/>
      <c r="AG128" s="35"/>
      <c r="AH128" s="33"/>
      <c r="AI128" s="35"/>
      <c r="AJ128" s="33"/>
      <c r="AK128" s="35"/>
      <c r="AL128" s="33"/>
      <c r="AM128" s="37"/>
      <c r="AN128" s="34">
        <v>9</v>
      </c>
      <c r="AO128" s="34">
        <v>0</v>
      </c>
      <c r="AP128" s="34">
        <v>0</v>
      </c>
      <c r="AQ128" s="129">
        <v>0</v>
      </c>
      <c r="AR128" s="34">
        <v>0</v>
      </c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3</v>
      </c>
      <c r="D129" s="289">
        <f t="shared" si="56"/>
        <v>1</v>
      </c>
      <c r="E129" s="290">
        <f t="shared" si="56"/>
        <v>2</v>
      </c>
      <c r="F129" s="77"/>
      <c r="G129" s="78"/>
      <c r="H129" s="77"/>
      <c r="I129" s="78"/>
      <c r="J129" s="77"/>
      <c r="K129" s="78">
        <v>1</v>
      </c>
      <c r="L129" s="77"/>
      <c r="M129" s="78">
        <v>1</v>
      </c>
      <c r="N129" s="77"/>
      <c r="O129" s="78"/>
      <c r="P129" s="77"/>
      <c r="Q129" s="78"/>
      <c r="R129" s="77"/>
      <c r="S129" s="78"/>
      <c r="T129" s="77">
        <v>1</v>
      </c>
      <c r="U129" s="78"/>
      <c r="V129" s="77"/>
      <c r="W129" s="78"/>
      <c r="X129" s="77"/>
      <c r="Y129" s="78"/>
      <c r="Z129" s="77"/>
      <c r="AA129" s="78"/>
      <c r="AB129" s="77"/>
      <c r="AC129" s="78"/>
      <c r="AD129" s="77"/>
      <c r="AE129" s="78"/>
      <c r="AF129" s="77"/>
      <c r="AG129" s="78"/>
      <c r="AH129" s="77"/>
      <c r="AI129" s="78"/>
      <c r="AJ129" s="77"/>
      <c r="AK129" s="78"/>
      <c r="AL129" s="77"/>
      <c r="AM129" s="82"/>
      <c r="AN129" s="79">
        <v>3</v>
      </c>
      <c r="AO129" s="79">
        <v>0</v>
      </c>
      <c r="AP129" s="79">
        <v>0</v>
      </c>
      <c r="AQ129" s="97">
        <v>0</v>
      </c>
      <c r="AR129" s="79">
        <v>0</v>
      </c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507"/>
      <c r="B130" s="47" t="s">
        <v>47</v>
      </c>
      <c r="C130" s="377">
        <f>SUM(D130+E130)</f>
        <v>58</v>
      </c>
      <c r="D130" s="49">
        <f t="shared" si="56"/>
        <v>34</v>
      </c>
      <c r="E130" s="50">
        <f t="shared" si="56"/>
        <v>24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1</v>
      </c>
      <c r="I130" s="52">
        <f t="shared" si="68"/>
        <v>0</v>
      </c>
      <c r="J130" s="378">
        <f t="shared" si="68"/>
        <v>0</v>
      </c>
      <c r="K130" s="53">
        <f t="shared" si="68"/>
        <v>1</v>
      </c>
      <c r="L130" s="378">
        <f t="shared" si="68"/>
        <v>1</v>
      </c>
      <c r="M130" s="53">
        <f t="shared" si="68"/>
        <v>5</v>
      </c>
      <c r="N130" s="378">
        <f t="shared" si="68"/>
        <v>8</v>
      </c>
      <c r="O130" s="53">
        <f t="shared" si="68"/>
        <v>3</v>
      </c>
      <c r="P130" s="378">
        <f t="shared" si="68"/>
        <v>1</v>
      </c>
      <c r="Q130" s="53">
        <f t="shared" si="68"/>
        <v>1</v>
      </c>
      <c r="R130" s="378">
        <f t="shared" si="68"/>
        <v>3</v>
      </c>
      <c r="S130" s="53">
        <f t="shared" si="68"/>
        <v>1</v>
      </c>
      <c r="T130" s="378">
        <f t="shared" si="68"/>
        <v>10</v>
      </c>
      <c r="U130" s="53">
        <f t="shared" si="68"/>
        <v>5</v>
      </c>
      <c r="V130" s="378">
        <f t="shared" si="68"/>
        <v>1</v>
      </c>
      <c r="W130" s="53">
        <f t="shared" si="68"/>
        <v>3</v>
      </c>
      <c r="X130" s="378">
        <f t="shared" si="68"/>
        <v>3</v>
      </c>
      <c r="Y130" s="53">
        <f t="shared" si="68"/>
        <v>1</v>
      </c>
      <c r="Z130" s="378">
        <f t="shared" si="68"/>
        <v>1</v>
      </c>
      <c r="AA130" s="53">
        <f t="shared" si="68"/>
        <v>1</v>
      </c>
      <c r="AB130" s="378">
        <f t="shared" si="68"/>
        <v>1</v>
      </c>
      <c r="AC130" s="53">
        <f t="shared" si="68"/>
        <v>1</v>
      </c>
      <c r="AD130" s="378">
        <f t="shared" si="68"/>
        <v>3</v>
      </c>
      <c r="AE130" s="53">
        <f t="shared" si="68"/>
        <v>2</v>
      </c>
      <c r="AF130" s="378">
        <f t="shared" si="68"/>
        <v>0</v>
      </c>
      <c r="AG130" s="53">
        <f t="shared" si="68"/>
        <v>0</v>
      </c>
      <c r="AH130" s="378">
        <f t="shared" si="68"/>
        <v>0</v>
      </c>
      <c r="AI130" s="53">
        <f t="shared" si="68"/>
        <v>0</v>
      </c>
      <c r="AJ130" s="378">
        <f t="shared" si="68"/>
        <v>0</v>
      </c>
      <c r="AK130" s="53">
        <f t="shared" si="68"/>
        <v>0</v>
      </c>
      <c r="AL130" s="54">
        <f t="shared" si="68"/>
        <v>1</v>
      </c>
      <c r="AM130" s="55">
        <f t="shared" si="68"/>
        <v>0</v>
      </c>
      <c r="AN130" s="52">
        <f t="shared" si="68"/>
        <v>58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995" t="s">
        <v>162</v>
      </c>
      <c r="B131" s="995"/>
      <c r="C131" s="995"/>
      <c r="D131" s="995"/>
      <c r="E131" s="995"/>
      <c r="F131" s="995"/>
      <c r="G131" s="995"/>
      <c r="H131" s="996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510"/>
      <c r="I133" s="1183"/>
    </row>
    <row r="134" spans="1:88" ht="31.5" x14ac:dyDescent="0.25">
      <c r="A134" s="1508"/>
      <c r="B134" s="1511"/>
      <c r="C134" s="884" t="s">
        <v>168</v>
      </c>
      <c r="D134" s="143" t="s">
        <v>169</v>
      </c>
      <c r="E134" s="86" t="s">
        <v>170</v>
      </c>
      <c r="F134" s="873" t="s">
        <v>171</v>
      </c>
      <c r="G134" s="1509"/>
      <c r="H134" s="872" t="s">
        <v>172</v>
      </c>
      <c r="I134" s="880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>
        <v>0</v>
      </c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>
        <v>0</v>
      </c>
      <c r="I136" s="129"/>
    </row>
    <row r="137" spans="1:88" x14ac:dyDescent="0.25">
      <c r="A137" s="298" t="s">
        <v>16</v>
      </c>
      <c r="B137" s="294">
        <f>SUM(C137:F137)+H137</f>
        <v>0</v>
      </c>
      <c r="C137" s="33"/>
      <c r="D137" s="295"/>
      <c r="E137" s="296"/>
      <c r="F137" s="35"/>
      <c r="G137" s="36"/>
      <c r="H137" s="297">
        <v>0</v>
      </c>
      <c r="I137" s="129"/>
    </row>
    <row r="138" spans="1:88" x14ac:dyDescent="0.25">
      <c r="A138" s="298" t="s">
        <v>17</v>
      </c>
      <c r="B138" s="294">
        <f t="shared" si="69"/>
        <v>0</v>
      </c>
      <c r="C138" s="33"/>
      <c r="D138" s="295"/>
      <c r="E138" s="296"/>
      <c r="F138" s="35"/>
      <c r="G138" s="36"/>
      <c r="H138" s="297">
        <v>0</v>
      </c>
      <c r="I138" s="129"/>
    </row>
    <row r="139" spans="1:88" x14ac:dyDescent="0.25">
      <c r="A139" s="293" t="s">
        <v>18</v>
      </c>
      <c r="B139" s="294">
        <f>SUM(C139:F139)+H139</f>
        <v>0</v>
      </c>
      <c r="C139" s="33"/>
      <c r="D139" s="295"/>
      <c r="E139" s="296"/>
      <c r="F139" s="35"/>
      <c r="G139" s="36"/>
      <c r="H139" s="297">
        <v>0</v>
      </c>
      <c r="I139" s="129"/>
    </row>
    <row r="140" spans="1:88" x14ac:dyDescent="0.25">
      <c r="A140" s="293" t="s">
        <v>174</v>
      </c>
      <c r="B140" s="294">
        <f t="shared" si="69"/>
        <v>0</v>
      </c>
      <c r="C140" s="33"/>
      <c r="D140" s="295"/>
      <c r="E140" s="296"/>
      <c r="F140" s="35"/>
      <c r="G140" s="36"/>
      <c r="H140" s="297">
        <v>0</v>
      </c>
      <c r="I140" s="129"/>
    </row>
    <row r="141" spans="1:88" x14ac:dyDescent="0.25">
      <c r="A141" s="299" t="s">
        <v>175</v>
      </c>
      <c r="B141" s="300">
        <f>SUM(C141:F141)+H141</f>
        <v>4</v>
      </c>
      <c r="C141" s="41"/>
      <c r="D141" s="301"/>
      <c r="E141" s="302"/>
      <c r="F141" s="43"/>
      <c r="G141" s="44"/>
      <c r="H141" s="303">
        <v>4</v>
      </c>
      <c r="I141" s="304"/>
    </row>
    <row r="142" spans="1:88" x14ac:dyDescent="0.25">
      <c r="A142" s="997" t="s">
        <v>176</v>
      </c>
      <c r="B142" s="306">
        <f>SUM(C142:F142)+H142</f>
        <v>0</v>
      </c>
      <c r="C142" s="77"/>
      <c r="D142" s="202"/>
      <c r="E142" s="307"/>
      <c r="F142" s="78"/>
      <c r="G142" s="81"/>
      <c r="H142" s="308">
        <v>0</v>
      </c>
      <c r="I142" s="97"/>
    </row>
    <row r="143" spans="1:88" x14ac:dyDescent="0.25">
      <c r="A143" s="309" t="s">
        <v>177</v>
      </c>
    </row>
    <row r="144" spans="1:88" s="12" customFormat="1" ht="12" x14ac:dyDescent="0.2">
      <c r="A144" s="998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503" t="s">
        <v>184</v>
      </c>
      <c r="B148" s="1503"/>
      <c r="C148" s="1503"/>
      <c r="D148" s="1503"/>
      <c r="E148" s="1503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505"/>
      <c r="D150" s="1506"/>
      <c r="E150" s="1499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504"/>
      <c r="B151" s="1504"/>
      <c r="C151" s="317" t="s">
        <v>33</v>
      </c>
      <c r="D151" s="318" t="s">
        <v>34</v>
      </c>
      <c r="E151" s="883" t="s">
        <v>35</v>
      </c>
      <c r="F151" s="390" t="s">
        <v>34</v>
      </c>
      <c r="G151" s="882" t="s">
        <v>35</v>
      </c>
      <c r="H151" s="390" t="s">
        <v>34</v>
      </c>
      <c r="I151" s="882" t="s">
        <v>35</v>
      </c>
      <c r="J151" s="390" t="s">
        <v>34</v>
      </c>
      <c r="K151" s="882" t="s">
        <v>35</v>
      </c>
      <c r="L151" s="390" t="s">
        <v>34</v>
      </c>
      <c r="M151" s="322" t="s">
        <v>35</v>
      </c>
      <c r="N151" s="1497"/>
      <c r="O151" s="1497"/>
      <c r="P151" s="1497"/>
      <c r="Q151" s="1498"/>
      <c r="R151" s="1499"/>
      <c r="S151" s="1500"/>
      <c r="T151" s="1497"/>
      <c r="U151" s="1497"/>
      <c r="V151" s="1497"/>
      <c r="W151" s="1497"/>
      <c r="X151" s="1497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999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999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1000"/>
      <c r="C161" s="1000"/>
      <c r="D161" s="1000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497"/>
      <c r="B163" s="1497"/>
      <c r="C163" s="1501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1612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122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22" x14ac:dyDescent="0.25">
      <c r="A4" s="1" t="str">
        <f>CONCATENATE("MES: ",[11]NOMBRE!B6," - ","( ",[11]NOMBRE!C6,[11]NOMBRE!D6," )")</f>
        <v>MES: OCTUBRE - ( 10 )</v>
      </c>
    </row>
    <row r="5" spans="1:122" x14ac:dyDescent="0.25">
      <c r="A5" s="1" t="str">
        <f>CONCATENATE("AÑO: ",[11]NOMBRE!B7)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512"/>
      <c r="D10" s="1513"/>
      <c r="E10" s="1500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508"/>
      <c r="B11" s="1508"/>
      <c r="C11" s="13" t="s">
        <v>33</v>
      </c>
      <c r="D11" s="14" t="s">
        <v>34</v>
      </c>
      <c r="E11" s="936" t="s">
        <v>35</v>
      </c>
      <c r="F11" s="951" t="s">
        <v>34</v>
      </c>
      <c r="G11" s="936" t="s">
        <v>35</v>
      </c>
      <c r="H11" s="951" t="s">
        <v>34</v>
      </c>
      <c r="I11" s="936" t="s">
        <v>35</v>
      </c>
      <c r="J11" s="951" t="s">
        <v>34</v>
      </c>
      <c r="K11" s="936" t="s">
        <v>35</v>
      </c>
      <c r="L11" s="951" t="s">
        <v>34</v>
      </c>
      <c r="M11" s="936" t="s">
        <v>35</v>
      </c>
      <c r="N11" s="951" t="s">
        <v>34</v>
      </c>
      <c r="O11" s="936" t="s">
        <v>35</v>
      </c>
      <c r="P11" s="951" t="s">
        <v>34</v>
      </c>
      <c r="Q11" s="936" t="s">
        <v>35</v>
      </c>
      <c r="R11" s="951" t="s">
        <v>34</v>
      </c>
      <c r="S11" s="936" t="s">
        <v>35</v>
      </c>
      <c r="T11" s="951" t="s">
        <v>34</v>
      </c>
      <c r="U11" s="936" t="s">
        <v>35</v>
      </c>
      <c r="V11" s="951" t="s">
        <v>34</v>
      </c>
      <c r="W11" s="936" t="s">
        <v>35</v>
      </c>
      <c r="X11" s="951" t="s">
        <v>34</v>
      </c>
      <c r="Y11" s="936" t="s">
        <v>35</v>
      </c>
      <c r="Z11" s="951" t="s">
        <v>34</v>
      </c>
      <c r="AA11" s="936" t="s">
        <v>35</v>
      </c>
      <c r="AB11" s="951" t="s">
        <v>34</v>
      </c>
      <c r="AC11" s="936" t="s">
        <v>35</v>
      </c>
      <c r="AD11" s="951" t="s">
        <v>34</v>
      </c>
      <c r="AE11" s="936" t="s">
        <v>35</v>
      </c>
      <c r="AF11" s="951" t="s">
        <v>34</v>
      </c>
      <c r="AG11" s="936" t="s">
        <v>35</v>
      </c>
      <c r="AH11" s="951" t="s">
        <v>34</v>
      </c>
      <c r="AI11" s="936" t="s">
        <v>35</v>
      </c>
      <c r="AJ11" s="951" t="s">
        <v>34</v>
      </c>
      <c r="AK11" s="936" t="s">
        <v>35</v>
      </c>
      <c r="AL11" s="951" t="s">
        <v>34</v>
      </c>
      <c r="AM11" s="17" t="s">
        <v>35</v>
      </c>
      <c r="AN11" s="1500"/>
      <c r="AO11" s="1500"/>
      <c r="AP11" s="1500"/>
      <c r="AQ11" s="1500"/>
      <c r="AR11" s="1500"/>
      <c r="AS11" s="1500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/>
      <c r="AO12" s="23"/>
      <c r="AP12" s="23"/>
      <c r="AQ12" s="23"/>
      <c r="AR12" s="23"/>
      <c r="AS12" s="23"/>
      <c r="AT12" s="22"/>
      <c r="AU12" s="24"/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87</v>
      </c>
      <c r="D13" s="31">
        <f t="shared" ref="D13:E26" si="1">SUM(F13+H13+J13+L13+N13+P13+R13+T13+V13+X13+Z13+AB13+AD13+AF13+AH13+AJ13+AL13)</f>
        <v>23</v>
      </c>
      <c r="E13" s="32">
        <f t="shared" si="1"/>
        <v>64</v>
      </c>
      <c r="F13" s="33">
        <v>0</v>
      </c>
      <c r="G13" s="34">
        <v>0</v>
      </c>
      <c r="H13" s="33">
        <v>1</v>
      </c>
      <c r="I13" s="34">
        <v>1</v>
      </c>
      <c r="J13" s="33">
        <v>4</v>
      </c>
      <c r="K13" s="35">
        <v>18</v>
      </c>
      <c r="L13" s="33">
        <v>8</v>
      </c>
      <c r="M13" s="35">
        <v>33</v>
      </c>
      <c r="N13" s="33">
        <v>1</v>
      </c>
      <c r="O13" s="35">
        <v>4</v>
      </c>
      <c r="P13" s="33">
        <v>1</v>
      </c>
      <c r="Q13" s="35">
        <v>0</v>
      </c>
      <c r="R13" s="33">
        <v>0</v>
      </c>
      <c r="S13" s="35">
        <v>1</v>
      </c>
      <c r="T13" s="33">
        <v>3</v>
      </c>
      <c r="U13" s="35">
        <v>1</v>
      </c>
      <c r="V13" s="33">
        <v>1</v>
      </c>
      <c r="W13" s="35">
        <v>3</v>
      </c>
      <c r="X13" s="33">
        <v>1</v>
      </c>
      <c r="Y13" s="35">
        <v>1</v>
      </c>
      <c r="Z13" s="33">
        <v>0</v>
      </c>
      <c r="AA13" s="35">
        <v>2</v>
      </c>
      <c r="AB13" s="33">
        <v>0</v>
      </c>
      <c r="AC13" s="35">
        <v>0</v>
      </c>
      <c r="AD13" s="33">
        <v>3</v>
      </c>
      <c r="AE13" s="35">
        <v>0</v>
      </c>
      <c r="AF13" s="33">
        <v>0</v>
      </c>
      <c r="AG13" s="35">
        <v>0</v>
      </c>
      <c r="AH13" s="33">
        <v>0</v>
      </c>
      <c r="AI13" s="35">
        <v>0</v>
      </c>
      <c r="AJ13" s="33">
        <v>0</v>
      </c>
      <c r="AK13" s="35">
        <v>0</v>
      </c>
      <c r="AL13" s="36">
        <v>0</v>
      </c>
      <c r="AM13" s="37">
        <v>0</v>
      </c>
      <c r="AN13" s="34">
        <v>87</v>
      </c>
      <c r="AO13" s="34">
        <v>4</v>
      </c>
      <c r="AP13" s="34">
        <v>14</v>
      </c>
      <c r="AQ13" s="34">
        <v>3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246</v>
      </c>
      <c r="D14" s="31">
        <f t="shared" si="1"/>
        <v>106</v>
      </c>
      <c r="E14" s="32">
        <f t="shared" si="1"/>
        <v>140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2</v>
      </c>
      <c r="M14" s="35">
        <v>6</v>
      </c>
      <c r="N14" s="33">
        <v>5</v>
      </c>
      <c r="O14" s="35">
        <v>3</v>
      </c>
      <c r="P14" s="33">
        <v>2</v>
      </c>
      <c r="Q14" s="35">
        <v>4</v>
      </c>
      <c r="R14" s="33">
        <v>12</v>
      </c>
      <c r="S14" s="35">
        <v>10</v>
      </c>
      <c r="T14" s="33">
        <v>18</v>
      </c>
      <c r="U14" s="35">
        <v>10</v>
      </c>
      <c r="V14" s="33">
        <v>16</v>
      </c>
      <c r="W14" s="35">
        <v>17</v>
      </c>
      <c r="X14" s="33">
        <v>11</v>
      </c>
      <c r="Y14" s="35">
        <v>10</v>
      </c>
      <c r="Z14" s="33">
        <v>12</v>
      </c>
      <c r="AA14" s="35">
        <v>18</v>
      </c>
      <c r="AB14" s="33">
        <v>8</v>
      </c>
      <c r="AC14" s="35">
        <v>22</v>
      </c>
      <c r="AD14" s="33">
        <v>8</v>
      </c>
      <c r="AE14" s="35">
        <v>15</v>
      </c>
      <c r="AF14" s="33">
        <v>5</v>
      </c>
      <c r="AG14" s="35">
        <v>12</v>
      </c>
      <c r="AH14" s="33">
        <v>3</v>
      </c>
      <c r="AI14" s="35">
        <v>11</v>
      </c>
      <c r="AJ14" s="33">
        <v>4</v>
      </c>
      <c r="AK14" s="35">
        <v>0</v>
      </c>
      <c r="AL14" s="36">
        <v>0</v>
      </c>
      <c r="AM14" s="37">
        <v>2</v>
      </c>
      <c r="AN14" s="34">
        <v>246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3">
        <v>0</v>
      </c>
      <c r="AU15" s="35"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162</v>
      </c>
      <c r="D16" s="31">
        <f t="shared" si="1"/>
        <v>72</v>
      </c>
      <c r="E16" s="32">
        <f t="shared" si="1"/>
        <v>90</v>
      </c>
      <c r="F16" s="33">
        <v>0</v>
      </c>
      <c r="G16" s="34">
        <v>0</v>
      </c>
      <c r="H16" s="33">
        <v>0</v>
      </c>
      <c r="I16" s="34">
        <v>1</v>
      </c>
      <c r="J16" s="33">
        <v>2</v>
      </c>
      <c r="K16" s="35">
        <v>12</v>
      </c>
      <c r="L16" s="33">
        <v>8</v>
      </c>
      <c r="M16" s="35">
        <v>22</v>
      </c>
      <c r="N16" s="33">
        <v>13</v>
      </c>
      <c r="O16" s="35">
        <v>3</v>
      </c>
      <c r="P16" s="33">
        <v>7</v>
      </c>
      <c r="Q16" s="35">
        <v>1</v>
      </c>
      <c r="R16" s="33">
        <v>6</v>
      </c>
      <c r="S16" s="35">
        <v>2</v>
      </c>
      <c r="T16" s="33">
        <v>8</v>
      </c>
      <c r="U16" s="35">
        <v>4</v>
      </c>
      <c r="V16" s="33">
        <v>4</v>
      </c>
      <c r="W16" s="35">
        <v>15</v>
      </c>
      <c r="X16" s="33">
        <v>4</v>
      </c>
      <c r="Y16" s="35">
        <v>4</v>
      </c>
      <c r="Z16" s="33">
        <v>3</v>
      </c>
      <c r="AA16" s="35">
        <v>11</v>
      </c>
      <c r="AB16" s="33">
        <v>3</v>
      </c>
      <c r="AC16" s="35">
        <v>7</v>
      </c>
      <c r="AD16" s="33">
        <v>6</v>
      </c>
      <c r="AE16" s="35">
        <v>4</v>
      </c>
      <c r="AF16" s="33">
        <v>4</v>
      </c>
      <c r="AG16" s="35">
        <v>1</v>
      </c>
      <c r="AH16" s="33">
        <v>2</v>
      </c>
      <c r="AI16" s="35">
        <v>3</v>
      </c>
      <c r="AJ16" s="33">
        <v>0</v>
      </c>
      <c r="AK16" s="35">
        <v>0</v>
      </c>
      <c r="AL16" s="36">
        <v>2</v>
      </c>
      <c r="AM16" s="37">
        <v>0</v>
      </c>
      <c r="AN16" s="34">
        <v>162</v>
      </c>
      <c r="AO16" s="34">
        <v>0</v>
      </c>
      <c r="AP16" s="34">
        <v>7</v>
      </c>
      <c r="AQ16" s="34">
        <v>3</v>
      </c>
      <c r="AR16" s="34">
        <v>0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3">
        <v>0</v>
      </c>
      <c r="AU17" s="35"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58</v>
      </c>
      <c r="D18" s="39">
        <f t="shared" si="1"/>
        <v>32</v>
      </c>
      <c r="E18" s="40">
        <f t="shared" si="1"/>
        <v>26</v>
      </c>
      <c r="F18" s="41">
        <v>5</v>
      </c>
      <c r="G18" s="42">
        <v>1</v>
      </c>
      <c r="H18" s="41">
        <v>12</v>
      </c>
      <c r="I18" s="42">
        <v>0</v>
      </c>
      <c r="J18" s="41">
        <v>3</v>
      </c>
      <c r="K18" s="43">
        <v>6</v>
      </c>
      <c r="L18" s="41">
        <v>0</v>
      </c>
      <c r="M18" s="43">
        <v>7</v>
      </c>
      <c r="N18" s="41">
        <v>2</v>
      </c>
      <c r="O18" s="43">
        <v>4</v>
      </c>
      <c r="P18" s="41">
        <v>1</v>
      </c>
      <c r="Q18" s="43">
        <v>0</v>
      </c>
      <c r="R18" s="41">
        <v>1</v>
      </c>
      <c r="S18" s="43">
        <v>0</v>
      </c>
      <c r="T18" s="41">
        <v>1</v>
      </c>
      <c r="U18" s="43">
        <v>2</v>
      </c>
      <c r="V18" s="41">
        <v>1</v>
      </c>
      <c r="W18" s="43">
        <v>0</v>
      </c>
      <c r="X18" s="41">
        <v>0</v>
      </c>
      <c r="Y18" s="43">
        <v>1</v>
      </c>
      <c r="Z18" s="41">
        <v>0</v>
      </c>
      <c r="AA18" s="43">
        <v>2</v>
      </c>
      <c r="AB18" s="41">
        <v>2</v>
      </c>
      <c r="AC18" s="43">
        <v>1</v>
      </c>
      <c r="AD18" s="41">
        <v>4</v>
      </c>
      <c r="AE18" s="43">
        <v>1</v>
      </c>
      <c r="AF18" s="41">
        <v>0</v>
      </c>
      <c r="AG18" s="43">
        <v>0</v>
      </c>
      <c r="AH18" s="41">
        <v>0</v>
      </c>
      <c r="AI18" s="43">
        <v>1</v>
      </c>
      <c r="AJ18" s="41">
        <v>0</v>
      </c>
      <c r="AK18" s="43">
        <v>0</v>
      </c>
      <c r="AL18" s="44">
        <v>0</v>
      </c>
      <c r="AM18" s="45">
        <v>0</v>
      </c>
      <c r="AN18" s="42">
        <v>58</v>
      </c>
      <c r="AO18" s="42">
        <v>0</v>
      </c>
      <c r="AP18" s="42">
        <v>10</v>
      </c>
      <c r="AQ18" s="42">
        <v>1</v>
      </c>
      <c r="AR18" s="42">
        <v>0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/>
      <c r="AO19" s="42"/>
      <c r="AP19" s="42"/>
      <c r="AQ19" s="42"/>
      <c r="AR19" s="42"/>
      <c r="AS19" s="42"/>
      <c r="AT19" s="41"/>
      <c r="AU19" s="43"/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/>
      <c r="AO20" s="42"/>
      <c r="AP20" s="42"/>
      <c r="AQ20" s="42"/>
      <c r="AR20" s="42"/>
      <c r="AS20" s="42"/>
      <c r="AT20" s="41"/>
      <c r="AU20" s="43"/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/>
      <c r="AO21" s="42"/>
      <c r="AP21" s="42"/>
      <c r="AQ21" s="42"/>
      <c r="AR21" s="42"/>
      <c r="AS21" s="42"/>
      <c r="AT21" s="41"/>
      <c r="AU21" s="43"/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557"/>
      <c r="B22" s="47" t="s">
        <v>47</v>
      </c>
      <c r="C22" s="377">
        <f>SUM(D22+E22)</f>
        <v>553</v>
      </c>
      <c r="D22" s="49">
        <f t="shared" si="1"/>
        <v>233</v>
      </c>
      <c r="E22" s="50">
        <f t="shared" si="1"/>
        <v>320</v>
      </c>
      <c r="F22" s="378">
        <f>SUM(F12:F21)</f>
        <v>5</v>
      </c>
      <c r="G22" s="52">
        <f t="shared" ref="G22:AS22" si="19">SUM(G12:G21)</f>
        <v>1</v>
      </c>
      <c r="H22" s="378">
        <f t="shared" si="19"/>
        <v>13</v>
      </c>
      <c r="I22" s="52">
        <f t="shared" si="19"/>
        <v>2</v>
      </c>
      <c r="J22" s="378">
        <f t="shared" si="19"/>
        <v>9</v>
      </c>
      <c r="K22" s="53">
        <f t="shared" si="19"/>
        <v>36</v>
      </c>
      <c r="L22" s="378">
        <f t="shared" si="19"/>
        <v>18</v>
      </c>
      <c r="M22" s="53">
        <f t="shared" si="19"/>
        <v>68</v>
      </c>
      <c r="N22" s="378">
        <f t="shared" si="19"/>
        <v>21</v>
      </c>
      <c r="O22" s="53">
        <f t="shared" si="19"/>
        <v>14</v>
      </c>
      <c r="P22" s="378">
        <f t="shared" si="19"/>
        <v>11</v>
      </c>
      <c r="Q22" s="53">
        <f t="shared" si="19"/>
        <v>5</v>
      </c>
      <c r="R22" s="378">
        <f t="shared" si="19"/>
        <v>19</v>
      </c>
      <c r="S22" s="53">
        <f t="shared" si="19"/>
        <v>13</v>
      </c>
      <c r="T22" s="378">
        <f t="shared" si="19"/>
        <v>30</v>
      </c>
      <c r="U22" s="53">
        <f t="shared" si="19"/>
        <v>17</v>
      </c>
      <c r="V22" s="378">
        <f t="shared" si="19"/>
        <v>22</v>
      </c>
      <c r="W22" s="53">
        <f t="shared" si="19"/>
        <v>35</v>
      </c>
      <c r="X22" s="378">
        <f t="shared" si="19"/>
        <v>16</v>
      </c>
      <c r="Y22" s="53">
        <f t="shared" si="19"/>
        <v>16</v>
      </c>
      <c r="Z22" s="378">
        <f t="shared" si="19"/>
        <v>15</v>
      </c>
      <c r="AA22" s="53">
        <f t="shared" si="19"/>
        <v>33</v>
      </c>
      <c r="AB22" s="378">
        <f t="shared" si="19"/>
        <v>13</v>
      </c>
      <c r="AC22" s="53">
        <f t="shared" si="19"/>
        <v>30</v>
      </c>
      <c r="AD22" s="378">
        <f t="shared" si="19"/>
        <v>21</v>
      </c>
      <c r="AE22" s="53">
        <f t="shared" si="19"/>
        <v>20</v>
      </c>
      <c r="AF22" s="378">
        <f t="shared" si="19"/>
        <v>9</v>
      </c>
      <c r="AG22" s="53">
        <f t="shared" si="19"/>
        <v>13</v>
      </c>
      <c r="AH22" s="378">
        <f t="shared" si="19"/>
        <v>5</v>
      </c>
      <c r="AI22" s="53">
        <f t="shared" si="19"/>
        <v>15</v>
      </c>
      <c r="AJ22" s="378">
        <f t="shared" si="19"/>
        <v>4</v>
      </c>
      <c r="AK22" s="53">
        <f t="shared" si="19"/>
        <v>0</v>
      </c>
      <c r="AL22" s="54">
        <f t="shared" si="19"/>
        <v>2</v>
      </c>
      <c r="AM22" s="55">
        <f t="shared" si="19"/>
        <v>2</v>
      </c>
      <c r="AN22" s="52">
        <f t="shared" si="19"/>
        <v>553</v>
      </c>
      <c r="AO22" s="52">
        <f t="shared" si="19"/>
        <v>4</v>
      </c>
      <c r="AP22" s="52">
        <f>SUM(AP12:AP21)</f>
        <v>31</v>
      </c>
      <c r="AQ22" s="52">
        <f t="shared" si="19"/>
        <v>7</v>
      </c>
      <c r="AR22" s="52">
        <f t="shared" si="19"/>
        <v>0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65</v>
      </c>
      <c r="D23" s="57">
        <f t="shared" si="1"/>
        <v>25</v>
      </c>
      <c r="E23" s="50">
        <f t="shared" si="1"/>
        <v>40</v>
      </c>
      <c r="F23" s="380">
        <v>0</v>
      </c>
      <c r="G23" s="58">
        <v>0</v>
      </c>
      <c r="H23" s="380">
        <v>0</v>
      </c>
      <c r="I23" s="58">
        <v>0</v>
      </c>
      <c r="J23" s="380">
        <v>0</v>
      </c>
      <c r="K23" s="59">
        <v>0</v>
      </c>
      <c r="L23" s="380">
        <v>0</v>
      </c>
      <c r="M23" s="59">
        <v>0</v>
      </c>
      <c r="N23" s="380">
        <v>5</v>
      </c>
      <c r="O23" s="59">
        <v>4</v>
      </c>
      <c r="P23" s="380">
        <v>4</v>
      </c>
      <c r="Q23" s="59">
        <v>9</v>
      </c>
      <c r="R23" s="380">
        <v>4</v>
      </c>
      <c r="S23" s="59">
        <v>2</v>
      </c>
      <c r="T23" s="380">
        <v>0</v>
      </c>
      <c r="U23" s="59">
        <v>2</v>
      </c>
      <c r="V23" s="380">
        <v>1</v>
      </c>
      <c r="W23" s="59">
        <v>3</v>
      </c>
      <c r="X23" s="380">
        <v>7</v>
      </c>
      <c r="Y23" s="59">
        <v>2</v>
      </c>
      <c r="Z23" s="380">
        <v>4</v>
      </c>
      <c r="AA23" s="59">
        <v>3</v>
      </c>
      <c r="AB23" s="380">
        <v>0</v>
      </c>
      <c r="AC23" s="59">
        <v>0</v>
      </c>
      <c r="AD23" s="380">
        <v>0</v>
      </c>
      <c r="AE23" s="59">
        <v>7</v>
      </c>
      <c r="AF23" s="380">
        <v>0</v>
      </c>
      <c r="AG23" s="59">
        <v>3</v>
      </c>
      <c r="AH23" s="380">
        <v>0</v>
      </c>
      <c r="AI23" s="59">
        <v>2</v>
      </c>
      <c r="AJ23" s="380">
        <v>0</v>
      </c>
      <c r="AK23" s="59">
        <v>3</v>
      </c>
      <c r="AL23" s="60">
        <v>0</v>
      </c>
      <c r="AM23" s="61">
        <v>0</v>
      </c>
      <c r="AN23" s="58">
        <v>65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1</v>
      </c>
      <c r="D24" s="65">
        <f t="shared" si="1"/>
        <v>0</v>
      </c>
      <c r="E24" s="66">
        <f t="shared" si="1"/>
        <v>1</v>
      </c>
      <c r="F24" s="67">
        <v>0</v>
      </c>
      <c r="G24" s="68">
        <v>0</v>
      </c>
      <c r="H24" s="67">
        <v>0</v>
      </c>
      <c r="I24" s="68">
        <v>0</v>
      </c>
      <c r="J24" s="67">
        <v>0</v>
      </c>
      <c r="K24" s="69">
        <v>0</v>
      </c>
      <c r="L24" s="67">
        <v>0</v>
      </c>
      <c r="M24" s="69">
        <v>0</v>
      </c>
      <c r="N24" s="67">
        <v>0</v>
      </c>
      <c r="O24" s="69">
        <v>0</v>
      </c>
      <c r="P24" s="67">
        <v>0</v>
      </c>
      <c r="Q24" s="69">
        <v>0</v>
      </c>
      <c r="R24" s="67">
        <v>0</v>
      </c>
      <c r="S24" s="69">
        <v>0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0</v>
      </c>
      <c r="Z24" s="67">
        <v>0</v>
      </c>
      <c r="AA24" s="69">
        <v>0</v>
      </c>
      <c r="AB24" s="67">
        <v>0</v>
      </c>
      <c r="AC24" s="69">
        <v>1</v>
      </c>
      <c r="AD24" s="67">
        <v>0</v>
      </c>
      <c r="AE24" s="69">
        <v>0</v>
      </c>
      <c r="AF24" s="67">
        <v>0</v>
      </c>
      <c r="AG24" s="69">
        <v>0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1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7">
        <v>0</v>
      </c>
      <c r="AU24" s="69">
        <v>0</v>
      </c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331</v>
      </c>
      <c r="D25" s="20">
        <f t="shared" si="1"/>
        <v>100</v>
      </c>
      <c r="E25" s="21">
        <f t="shared" si="1"/>
        <v>231</v>
      </c>
      <c r="F25" s="22">
        <v>0</v>
      </c>
      <c r="G25" s="23">
        <v>0</v>
      </c>
      <c r="H25" s="22">
        <v>0</v>
      </c>
      <c r="I25" s="23">
        <v>0</v>
      </c>
      <c r="J25" s="22">
        <v>4</v>
      </c>
      <c r="K25" s="24">
        <v>13</v>
      </c>
      <c r="L25" s="22">
        <v>7</v>
      </c>
      <c r="M25" s="24">
        <v>47</v>
      </c>
      <c r="N25" s="22">
        <v>12</v>
      </c>
      <c r="O25" s="24">
        <v>19</v>
      </c>
      <c r="P25" s="22">
        <v>11</v>
      </c>
      <c r="Q25" s="24">
        <v>16</v>
      </c>
      <c r="R25" s="22">
        <v>15</v>
      </c>
      <c r="S25" s="24">
        <v>26</v>
      </c>
      <c r="T25" s="22">
        <v>6</v>
      </c>
      <c r="U25" s="24">
        <v>24</v>
      </c>
      <c r="V25" s="22">
        <v>6</v>
      </c>
      <c r="W25" s="24">
        <v>17</v>
      </c>
      <c r="X25" s="22">
        <v>10</v>
      </c>
      <c r="Y25" s="24">
        <v>25</v>
      </c>
      <c r="Z25" s="22">
        <v>9</v>
      </c>
      <c r="AA25" s="24">
        <v>6</v>
      </c>
      <c r="AB25" s="22">
        <v>5</v>
      </c>
      <c r="AC25" s="24">
        <v>14</v>
      </c>
      <c r="AD25" s="22">
        <v>9</v>
      </c>
      <c r="AE25" s="24">
        <v>13</v>
      </c>
      <c r="AF25" s="22">
        <v>6</v>
      </c>
      <c r="AG25" s="24">
        <v>3</v>
      </c>
      <c r="AH25" s="22">
        <v>0</v>
      </c>
      <c r="AI25" s="24">
        <v>4</v>
      </c>
      <c r="AJ25" s="22">
        <v>0</v>
      </c>
      <c r="AK25" s="24">
        <v>3</v>
      </c>
      <c r="AL25" s="25">
        <v>0</v>
      </c>
      <c r="AM25" s="26">
        <v>1</v>
      </c>
      <c r="AN25" s="23">
        <v>331</v>
      </c>
      <c r="AO25" s="23">
        <v>0</v>
      </c>
      <c r="AP25" s="23">
        <v>19</v>
      </c>
      <c r="AQ25" s="23">
        <v>1</v>
      </c>
      <c r="AR25" s="23">
        <v>2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557"/>
      <c r="B26" s="1019" t="s">
        <v>51</v>
      </c>
      <c r="C26" s="1020">
        <f t="shared" si="0"/>
        <v>0</v>
      </c>
      <c r="D26" s="75">
        <f t="shared" si="1"/>
        <v>0</v>
      </c>
      <c r="E26" s="1021">
        <f t="shared" si="1"/>
        <v>0</v>
      </c>
      <c r="F26" s="77"/>
      <c r="G26" s="1022"/>
      <c r="H26" s="77"/>
      <c r="I26" s="78"/>
      <c r="J26" s="77"/>
      <c r="K26" s="78"/>
      <c r="L26" s="77"/>
      <c r="M26" s="78"/>
      <c r="N26" s="77"/>
      <c r="O26" s="79"/>
      <c r="P26" s="77"/>
      <c r="Q26" s="1022"/>
      <c r="R26" s="1023"/>
      <c r="S26" s="78"/>
      <c r="T26" s="77"/>
      <c r="U26" s="78"/>
      <c r="V26" s="77"/>
      <c r="W26" s="78"/>
      <c r="X26" s="77"/>
      <c r="Y26" s="1022"/>
      <c r="Z26" s="77"/>
      <c r="AA26" s="1022"/>
      <c r="AB26" s="77"/>
      <c r="AC26" s="78"/>
      <c r="AD26" s="77"/>
      <c r="AE26" s="1022"/>
      <c r="AF26" s="77"/>
      <c r="AG26" s="1022"/>
      <c r="AH26" s="77"/>
      <c r="AI26" s="78"/>
      <c r="AJ26" s="77"/>
      <c r="AK26" s="78"/>
      <c r="AL26" s="81"/>
      <c r="AM26" s="82"/>
      <c r="AN26" s="79"/>
      <c r="AO26" s="79"/>
      <c r="AP26" s="79"/>
      <c r="AQ26" s="79"/>
      <c r="AR26" s="79"/>
      <c r="AS26" s="79"/>
      <c r="AT26" s="77"/>
      <c r="AU26" s="78"/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502"/>
      <c r="B29" s="1502"/>
      <c r="C29" s="994" t="s">
        <v>58</v>
      </c>
      <c r="D29" s="994" t="s">
        <v>59</v>
      </c>
      <c r="E29" s="951" t="s">
        <v>33</v>
      </c>
      <c r="F29" s="86" t="s">
        <v>34</v>
      </c>
      <c r="G29" s="942" t="s">
        <v>35</v>
      </c>
      <c r="H29" s="951" t="s">
        <v>34</v>
      </c>
      <c r="I29" s="942" t="s">
        <v>35</v>
      </c>
      <c r="J29" s="951" t="s">
        <v>34</v>
      </c>
      <c r="K29" s="942" t="s">
        <v>35</v>
      </c>
      <c r="L29" s="951" t="s">
        <v>34</v>
      </c>
      <c r="M29" s="942" t="s">
        <v>35</v>
      </c>
      <c r="N29" s="951" t="s">
        <v>34</v>
      </c>
      <c r="O29" s="942" t="s">
        <v>35</v>
      </c>
      <c r="P29" s="951" t="s">
        <v>34</v>
      </c>
      <c r="Q29" s="942" t="s">
        <v>35</v>
      </c>
      <c r="R29" s="951" t="s">
        <v>34</v>
      </c>
      <c r="S29" s="942" t="s">
        <v>35</v>
      </c>
      <c r="T29" s="951" t="s">
        <v>34</v>
      </c>
      <c r="U29" s="943" t="s">
        <v>35</v>
      </c>
      <c r="V29" s="951" t="s">
        <v>34</v>
      </c>
      <c r="W29" s="942" t="s">
        <v>35</v>
      </c>
      <c r="X29" s="951" t="s">
        <v>34</v>
      </c>
      <c r="Y29" s="942" t="s">
        <v>35</v>
      </c>
      <c r="Z29" s="951" t="s">
        <v>34</v>
      </c>
      <c r="AA29" s="942" t="s">
        <v>35</v>
      </c>
      <c r="AB29" s="951" t="s">
        <v>34</v>
      </c>
      <c r="AC29" s="942" t="s">
        <v>35</v>
      </c>
      <c r="AD29" s="951" t="s">
        <v>34</v>
      </c>
      <c r="AE29" s="942" t="s">
        <v>35</v>
      </c>
      <c r="AF29" s="951" t="s">
        <v>34</v>
      </c>
      <c r="AG29" s="942" t="s">
        <v>35</v>
      </c>
      <c r="AH29" s="951" t="s">
        <v>34</v>
      </c>
      <c r="AI29" s="942" t="s">
        <v>35</v>
      </c>
      <c r="AJ29" s="951" t="s">
        <v>34</v>
      </c>
      <c r="AK29" s="942" t="s">
        <v>35</v>
      </c>
      <c r="AL29" s="951" t="s">
        <v>34</v>
      </c>
      <c r="AM29" s="942" t="s">
        <v>35</v>
      </c>
      <c r="AN29" s="951" t="s">
        <v>34</v>
      </c>
      <c r="AO29" s="944" t="s">
        <v>35</v>
      </c>
      <c r="AP29" s="1500"/>
      <c r="AQ29" s="1500"/>
      <c r="AR29" s="1500"/>
      <c r="AS29" s="1500"/>
      <c r="AT29" s="1502"/>
      <c r="AU29" s="1502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502"/>
      <c r="B35" s="1502"/>
      <c r="C35" s="994" t="s">
        <v>58</v>
      </c>
      <c r="D35" s="994" t="s">
        <v>66</v>
      </c>
      <c r="E35" s="951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3</v>
      </c>
      <c r="C36" s="23"/>
      <c r="D36" s="23">
        <v>3</v>
      </c>
      <c r="E36" s="110">
        <f>SUM(F36:G36)</f>
        <v>9</v>
      </c>
      <c r="F36" s="111">
        <v>2</v>
      </c>
      <c r="G36" s="23">
        <v>7</v>
      </c>
      <c r="H36" s="22"/>
      <c r="I36" s="112"/>
      <c r="J36" s="112"/>
      <c r="K36" s="112">
        <v>3</v>
      </c>
      <c r="L36" s="112"/>
      <c r="M36" s="24"/>
    </row>
    <row r="37" spans="1:42" x14ac:dyDescent="0.25">
      <c r="A37" s="1024" t="s">
        <v>61</v>
      </c>
      <c r="B37" s="1025">
        <f>SUM(C37:D37)</f>
        <v>0</v>
      </c>
      <c r="C37" s="1022"/>
      <c r="D37" s="1022"/>
      <c r="E37" s="1026">
        <f>SUM(F37:G37)</f>
        <v>0</v>
      </c>
      <c r="F37" s="1027"/>
      <c r="G37" s="1022"/>
      <c r="H37" s="1028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3</v>
      </c>
      <c r="C38" s="382">
        <f t="shared" si="38"/>
        <v>0</v>
      </c>
      <c r="D38" s="120">
        <f t="shared" si="38"/>
        <v>3</v>
      </c>
      <c r="E38" s="120">
        <f t="shared" si="38"/>
        <v>9</v>
      </c>
      <c r="F38" s="121">
        <f t="shared" si="38"/>
        <v>2</v>
      </c>
      <c r="G38" s="121">
        <f t="shared" si="38"/>
        <v>7</v>
      </c>
      <c r="H38" s="382">
        <f t="shared" si="38"/>
        <v>0</v>
      </c>
      <c r="I38" s="122">
        <f t="shared" si="38"/>
        <v>0</v>
      </c>
      <c r="J38" s="122">
        <f t="shared" si="38"/>
        <v>0</v>
      </c>
      <c r="K38" s="122">
        <f t="shared" si="38"/>
        <v>3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938" t="s">
        <v>3</v>
      </c>
      <c r="B40" s="937" t="s">
        <v>4</v>
      </c>
      <c r="C40" s="937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557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557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1029"/>
      <c r="E45" s="1029"/>
      <c r="F45" s="1029"/>
      <c r="G45" s="1029"/>
      <c r="H45" s="1029"/>
      <c r="I45" s="1029"/>
      <c r="J45" s="1029"/>
      <c r="K45" s="1029"/>
      <c r="L45" s="1030"/>
      <c r="M45" s="1031"/>
      <c r="N45" s="1032"/>
      <c r="O45" s="1033"/>
      <c r="P45" s="1033"/>
      <c r="Q45" s="1033"/>
      <c r="R45" s="1033"/>
      <c r="S45" s="1033"/>
      <c r="T45" s="1033"/>
      <c r="U45" s="1033"/>
      <c r="V45" s="1034"/>
      <c r="W45" s="1033"/>
      <c r="X45" s="1033"/>
      <c r="Y45" s="1033"/>
      <c r="Z45" s="1033"/>
      <c r="AA45" s="1033"/>
      <c r="AB45" s="1033"/>
      <c r="AC45" s="1033"/>
      <c r="AD45" s="1033"/>
      <c r="AE45" s="1033"/>
      <c r="AF45" s="1033"/>
      <c r="AG45" s="1033"/>
      <c r="AH45" s="1033"/>
      <c r="AI45" s="1033"/>
      <c r="AJ45" s="1033"/>
      <c r="AK45" s="1033"/>
      <c r="AL45" s="1033"/>
      <c r="AM45" s="1033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558"/>
      <c r="D47" s="1555"/>
      <c r="E47" s="1556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553"/>
      <c r="B48" s="1554"/>
      <c r="C48" s="140" t="s">
        <v>33</v>
      </c>
      <c r="D48" s="141" t="s">
        <v>34</v>
      </c>
      <c r="E48" s="1035" t="s">
        <v>35</v>
      </c>
      <c r="F48" s="951" t="s">
        <v>34</v>
      </c>
      <c r="G48" s="942" t="s">
        <v>35</v>
      </c>
      <c r="H48" s="951" t="s">
        <v>34</v>
      </c>
      <c r="I48" s="942" t="s">
        <v>35</v>
      </c>
      <c r="J48" s="951" t="s">
        <v>34</v>
      </c>
      <c r="K48" s="942" t="s">
        <v>35</v>
      </c>
      <c r="L48" s="951" t="s">
        <v>34</v>
      </c>
      <c r="M48" s="942" t="s">
        <v>35</v>
      </c>
      <c r="N48" s="951" t="s">
        <v>34</v>
      </c>
      <c r="O48" s="942" t="s">
        <v>35</v>
      </c>
      <c r="P48" s="951" t="s">
        <v>34</v>
      </c>
      <c r="Q48" s="942" t="s">
        <v>35</v>
      </c>
      <c r="R48" s="951" t="s">
        <v>34</v>
      </c>
      <c r="S48" s="942" t="s">
        <v>35</v>
      </c>
      <c r="T48" s="951" t="s">
        <v>34</v>
      </c>
      <c r="U48" s="942" t="s">
        <v>35</v>
      </c>
      <c r="V48" s="951" t="s">
        <v>34</v>
      </c>
      <c r="W48" s="942" t="s">
        <v>35</v>
      </c>
      <c r="X48" s="951" t="s">
        <v>34</v>
      </c>
      <c r="Y48" s="942" t="s">
        <v>35</v>
      </c>
      <c r="Z48" s="951" t="s">
        <v>34</v>
      </c>
      <c r="AA48" s="942" t="s">
        <v>35</v>
      </c>
      <c r="AB48" s="951" t="s">
        <v>34</v>
      </c>
      <c r="AC48" s="942" t="s">
        <v>35</v>
      </c>
      <c r="AD48" s="951" t="s">
        <v>34</v>
      </c>
      <c r="AE48" s="942" t="s">
        <v>35</v>
      </c>
      <c r="AF48" s="951" t="s">
        <v>34</v>
      </c>
      <c r="AG48" s="942" t="s">
        <v>35</v>
      </c>
      <c r="AH48" s="951" t="s">
        <v>34</v>
      </c>
      <c r="AI48" s="942" t="s">
        <v>35</v>
      </c>
      <c r="AJ48" s="143" t="s">
        <v>34</v>
      </c>
      <c r="AK48" s="944" t="s">
        <v>35</v>
      </c>
      <c r="AL48" s="1500"/>
      <c r="AM48" s="1500"/>
      <c r="AN48" s="1500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1036" t="s">
        <v>81</v>
      </c>
      <c r="B50" s="1036" t="s">
        <v>80</v>
      </c>
      <c r="C50" s="1020">
        <f>SUM(D50+E50)</f>
        <v>0</v>
      </c>
      <c r="D50" s="75">
        <f>SUM(F50+H50+J50+L50+N50+P50+R50+T50+V50+X50+Z50+AB50+AD50+AF50+AH50+AJ50)</f>
        <v>0</v>
      </c>
      <c r="E50" s="1037">
        <f>SUM(G50+I50+K50+M50+O50+Q50+S50+U50+W50+Y50+AA50+AC50+AE50+AG50+AI50+AK50)</f>
        <v>0</v>
      </c>
      <c r="F50" s="1028"/>
      <c r="G50" s="1028"/>
      <c r="H50" s="1028"/>
      <c r="I50" s="1028"/>
      <c r="J50" s="1028"/>
      <c r="K50" s="118"/>
      <c r="L50" s="1028"/>
      <c r="M50" s="118"/>
      <c r="N50" s="1023"/>
      <c r="O50" s="118"/>
      <c r="P50" s="1023"/>
      <c r="Q50" s="118"/>
      <c r="R50" s="1023"/>
      <c r="S50" s="118"/>
      <c r="T50" s="1023"/>
      <c r="U50" s="118"/>
      <c r="V50" s="1023"/>
      <c r="W50" s="118"/>
      <c r="X50" s="1023"/>
      <c r="Y50" s="118"/>
      <c r="Z50" s="1023"/>
      <c r="AA50" s="118"/>
      <c r="AB50" s="1023"/>
      <c r="AC50" s="118"/>
      <c r="AD50" s="1023"/>
      <c r="AE50" s="118"/>
      <c r="AF50" s="1023"/>
      <c r="AG50" s="118"/>
      <c r="AH50" s="1023"/>
      <c r="AI50" s="118"/>
      <c r="AJ50" s="1038"/>
      <c r="AK50" s="150"/>
      <c r="AL50" s="1039"/>
      <c r="AM50" s="1039"/>
      <c r="AN50" s="1039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555"/>
      <c r="D53" s="1555"/>
      <c r="E53" s="1556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553"/>
      <c r="B54" s="1554"/>
      <c r="C54" s="383" t="s">
        <v>33</v>
      </c>
      <c r="D54" s="157" t="s">
        <v>34</v>
      </c>
      <c r="E54" s="158" t="s">
        <v>35</v>
      </c>
      <c r="F54" s="13" t="s">
        <v>34</v>
      </c>
      <c r="G54" s="935" t="s">
        <v>35</v>
      </c>
      <c r="H54" s="13" t="s">
        <v>34</v>
      </c>
      <c r="I54" s="935" t="s">
        <v>35</v>
      </c>
      <c r="J54" s="13" t="s">
        <v>34</v>
      </c>
      <c r="K54" s="935" t="s">
        <v>35</v>
      </c>
      <c r="L54" s="13" t="s">
        <v>34</v>
      </c>
      <c r="M54" s="935" t="s">
        <v>35</v>
      </c>
      <c r="N54" s="13" t="s">
        <v>34</v>
      </c>
      <c r="O54" s="935" t="s">
        <v>35</v>
      </c>
      <c r="P54" s="13" t="s">
        <v>34</v>
      </c>
      <c r="Q54" s="935" t="s">
        <v>35</v>
      </c>
      <c r="R54" s="13" t="s">
        <v>34</v>
      </c>
      <c r="S54" s="935" t="s">
        <v>35</v>
      </c>
      <c r="T54" s="13" t="s">
        <v>34</v>
      </c>
      <c r="U54" s="935" t="s">
        <v>35</v>
      </c>
      <c r="V54" s="13" t="s">
        <v>34</v>
      </c>
      <c r="W54" s="935" t="s">
        <v>35</v>
      </c>
      <c r="X54" s="13" t="s">
        <v>34</v>
      </c>
      <c r="Y54" s="935" t="s">
        <v>35</v>
      </c>
      <c r="Z54" s="13" t="s">
        <v>34</v>
      </c>
      <c r="AA54" s="935" t="s">
        <v>35</v>
      </c>
      <c r="AB54" s="13" t="s">
        <v>34</v>
      </c>
      <c r="AC54" s="935" t="s">
        <v>35</v>
      </c>
      <c r="AD54" s="13" t="s">
        <v>34</v>
      </c>
      <c r="AE54" s="935" t="s">
        <v>35</v>
      </c>
      <c r="AF54" s="13" t="s">
        <v>34</v>
      </c>
      <c r="AG54" s="935" t="s">
        <v>35</v>
      </c>
      <c r="AH54" s="13" t="s">
        <v>34</v>
      </c>
      <c r="AI54" s="935" t="s">
        <v>35</v>
      </c>
      <c r="AJ54" s="160" t="s">
        <v>34</v>
      </c>
      <c r="AK54" s="161" t="s">
        <v>35</v>
      </c>
      <c r="AL54" s="1500"/>
      <c r="AM54" s="1500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552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552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552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552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552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552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949"/>
      <c r="C77" s="949"/>
      <c r="D77" s="1040"/>
      <c r="E77" s="1040"/>
      <c r="F77" s="1040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551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1029"/>
      <c r="C84" s="1029"/>
      <c r="D84" s="1029"/>
    </row>
    <row r="85" spans="1:9" ht="31.5" x14ac:dyDescent="0.25">
      <c r="A85" s="946" t="s">
        <v>104</v>
      </c>
      <c r="B85" s="945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115</v>
      </c>
      <c r="C86" s="209">
        <v>23</v>
      </c>
      <c r="D86" s="210">
        <v>76</v>
      </c>
    </row>
    <row r="87" spans="1:9" x14ac:dyDescent="0.25">
      <c r="A87" s="196" t="s">
        <v>109</v>
      </c>
      <c r="B87" s="211"/>
      <c r="C87" s="212"/>
      <c r="D87" s="213"/>
    </row>
    <row r="88" spans="1:9" x14ac:dyDescent="0.25">
      <c r="A88" s="196" t="s">
        <v>110</v>
      </c>
      <c r="B88" s="211"/>
      <c r="C88" s="212"/>
      <c r="D88" s="213"/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1032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502"/>
      <c r="B95" s="1551"/>
      <c r="C95" s="1551"/>
      <c r="D95" s="1551"/>
      <c r="E95" s="384" t="s">
        <v>121</v>
      </c>
      <c r="F95" s="947" t="s">
        <v>122</v>
      </c>
    </row>
    <row r="96" spans="1:9" x14ac:dyDescent="0.25">
      <c r="A96" s="222" t="s">
        <v>123</v>
      </c>
      <c r="B96" s="129">
        <v>43</v>
      </c>
      <c r="C96" s="129"/>
      <c r="D96" s="91">
        <v>43</v>
      </c>
      <c r="E96" s="22"/>
      <c r="F96" s="23"/>
    </row>
    <row r="97" spans="1:85" x14ac:dyDescent="0.25">
      <c r="A97" s="223" t="s">
        <v>124</v>
      </c>
      <c r="B97" s="129"/>
      <c r="C97" s="129"/>
      <c r="D97" s="129"/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/>
      <c r="C100" s="129"/>
      <c r="D100" s="129"/>
      <c r="E100" s="33"/>
      <c r="F100" s="34"/>
    </row>
    <row r="101" spans="1:85" x14ac:dyDescent="0.25">
      <c r="A101" s="948" t="s">
        <v>47</v>
      </c>
      <c r="B101" s="225">
        <f>SUM(B96:B100)</f>
        <v>43</v>
      </c>
      <c r="C101" s="225">
        <f>SUM(C96:C100)</f>
        <v>0</v>
      </c>
      <c r="D101" s="225">
        <f>SUM(D96:D100)</f>
        <v>43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1041" t="s">
        <v>128</v>
      </c>
      <c r="B102" s="11"/>
      <c r="C102" s="11"/>
      <c r="D102" s="11"/>
      <c r="E102" s="1042"/>
      <c r="F102" s="1043"/>
      <c r="G102" s="1042"/>
      <c r="H102" s="1042"/>
      <c r="I102" s="1042"/>
      <c r="J102" s="1042"/>
      <c r="K102" s="1042"/>
      <c r="L102" s="1042"/>
      <c r="M102" s="1042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548"/>
      <c r="C104" s="1549"/>
      <c r="D104" s="1550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547"/>
      <c r="B105" s="231" t="s">
        <v>33</v>
      </c>
      <c r="C105" s="232" t="s">
        <v>34</v>
      </c>
      <c r="D105" s="1044" t="s">
        <v>35</v>
      </c>
      <c r="E105" s="951" t="s">
        <v>34</v>
      </c>
      <c r="F105" s="942" t="s">
        <v>35</v>
      </c>
      <c r="G105" s="951" t="s">
        <v>34</v>
      </c>
      <c r="H105" s="942" t="s">
        <v>35</v>
      </c>
      <c r="I105" s="951" t="s">
        <v>34</v>
      </c>
      <c r="J105" s="942" t="s">
        <v>35</v>
      </c>
      <c r="K105" s="951" t="s">
        <v>34</v>
      </c>
      <c r="L105" s="942" t="s">
        <v>35</v>
      </c>
      <c r="M105" s="951" t="s">
        <v>34</v>
      </c>
      <c r="N105" s="944" t="s">
        <v>35</v>
      </c>
      <c r="O105" s="1550"/>
      <c r="P105" s="1550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1045" t="s">
        <v>131</v>
      </c>
      <c r="B108" s="1046">
        <f>SUM(C108:D108)</f>
        <v>0</v>
      </c>
      <c r="C108" s="1047">
        <f t="shared" si="49"/>
        <v>0</v>
      </c>
      <c r="D108" s="1048">
        <f t="shared" si="49"/>
        <v>0</v>
      </c>
      <c r="E108" s="989"/>
      <c r="F108" s="1049"/>
      <c r="G108" s="989"/>
      <c r="H108" s="247"/>
      <c r="I108" s="989"/>
      <c r="J108" s="1049"/>
      <c r="K108" s="989"/>
      <c r="L108" s="1049"/>
      <c r="M108" s="1050"/>
      <c r="N108" s="249"/>
      <c r="O108" s="1049"/>
      <c r="P108" s="1049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545"/>
      <c r="B111" s="386" t="s">
        <v>136</v>
      </c>
      <c r="C111" s="386" t="s">
        <v>137</v>
      </c>
      <c r="D111" s="387" t="s">
        <v>138</v>
      </c>
      <c r="E111" s="1546"/>
    </row>
    <row r="112" spans="1:85" x14ac:dyDescent="0.25">
      <c r="A112" s="948" t="s">
        <v>47</v>
      </c>
      <c r="B112" s="388"/>
      <c r="C112" s="388"/>
      <c r="D112" s="389"/>
      <c r="E112" s="254"/>
    </row>
    <row r="113" spans="1:88" s="12" customFormat="1" ht="12" x14ac:dyDescent="0.2">
      <c r="A113" s="1051" t="s">
        <v>139</v>
      </c>
      <c r="B113" s="11"/>
      <c r="C113" s="11"/>
      <c r="D113" s="9"/>
      <c r="E113" s="9"/>
      <c r="F113" s="9"/>
      <c r="G113" s="9"/>
      <c r="H113" s="1052"/>
      <c r="I113" s="1052"/>
      <c r="J113" s="1052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539"/>
      <c r="B115" s="231" t="s">
        <v>33</v>
      </c>
      <c r="C115" s="939" t="s">
        <v>34</v>
      </c>
      <c r="D115" s="940" t="s">
        <v>35</v>
      </c>
      <c r="E115" s="951" t="s">
        <v>34</v>
      </c>
      <c r="F115" s="942" t="s">
        <v>35</v>
      </c>
      <c r="G115" s="951" t="s">
        <v>34</v>
      </c>
      <c r="H115" s="942" t="s">
        <v>35</v>
      </c>
      <c r="I115" s="951" t="s">
        <v>34</v>
      </c>
      <c r="J115" s="942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1053">
        <f>SUM(C118:D118)</f>
        <v>0</v>
      </c>
      <c r="C118" s="1054">
        <f t="shared" si="55"/>
        <v>0</v>
      </c>
      <c r="D118" s="1055">
        <f t="shared" si="55"/>
        <v>0</v>
      </c>
      <c r="E118" s="1056"/>
      <c r="F118" s="1057"/>
      <c r="G118" s="1056"/>
      <c r="H118" s="247"/>
      <c r="I118" s="1056"/>
      <c r="J118" s="1057"/>
    </row>
    <row r="119" spans="1:88" s="12" customFormat="1" ht="12" x14ac:dyDescent="0.2">
      <c r="A119" s="1058" t="s">
        <v>146</v>
      </c>
      <c r="B119" s="272"/>
      <c r="C119" s="273"/>
      <c r="D119" s="273"/>
      <c r="E119" s="9"/>
      <c r="F119" s="1059"/>
      <c r="G119" s="1060"/>
      <c r="H119" s="1060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531"/>
      <c r="B121" s="1539"/>
      <c r="C121" s="951" t="s">
        <v>34</v>
      </c>
      <c r="D121" s="950" t="s">
        <v>35</v>
      </c>
      <c r="E121" s="143" t="s">
        <v>150</v>
      </c>
      <c r="F121" s="942" t="s">
        <v>151</v>
      </c>
      <c r="G121" s="143" t="s">
        <v>152</v>
      </c>
      <c r="H121" s="86" t="s">
        <v>153</v>
      </c>
      <c r="I121" s="942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543"/>
      <c r="D125" s="1544"/>
      <c r="E125" s="1531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539"/>
      <c r="B126" s="1539"/>
      <c r="C126" s="13" t="s">
        <v>33</v>
      </c>
      <c r="D126" s="14" t="s">
        <v>34</v>
      </c>
      <c r="E126" s="936" t="s">
        <v>35</v>
      </c>
      <c r="F126" s="951" t="s">
        <v>34</v>
      </c>
      <c r="G126" s="936" t="s">
        <v>35</v>
      </c>
      <c r="H126" s="951" t="s">
        <v>34</v>
      </c>
      <c r="I126" s="936" t="s">
        <v>35</v>
      </c>
      <c r="J126" s="951" t="s">
        <v>34</v>
      </c>
      <c r="K126" s="936" t="s">
        <v>35</v>
      </c>
      <c r="L126" s="951" t="s">
        <v>34</v>
      </c>
      <c r="M126" s="936" t="s">
        <v>35</v>
      </c>
      <c r="N126" s="951" t="s">
        <v>34</v>
      </c>
      <c r="O126" s="936" t="s">
        <v>35</v>
      </c>
      <c r="P126" s="951" t="s">
        <v>34</v>
      </c>
      <c r="Q126" s="936" t="s">
        <v>35</v>
      </c>
      <c r="R126" s="951" t="s">
        <v>34</v>
      </c>
      <c r="S126" s="936" t="s">
        <v>35</v>
      </c>
      <c r="T126" s="951" t="s">
        <v>34</v>
      </c>
      <c r="U126" s="936" t="s">
        <v>35</v>
      </c>
      <c r="V126" s="951" t="s">
        <v>34</v>
      </c>
      <c r="W126" s="936" t="s">
        <v>35</v>
      </c>
      <c r="X126" s="951" t="s">
        <v>34</v>
      </c>
      <c r="Y126" s="936" t="s">
        <v>35</v>
      </c>
      <c r="Z126" s="951" t="s">
        <v>34</v>
      </c>
      <c r="AA126" s="936" t="s">
        <v>35</v>
      </c>
      <c r="AB126" s="951" t="s">
        <v>34</v>
      </c>
      <c r="AC126" s="936" t="s">
        <v>35</v>
      </c>
      <c r="AD126" s="951" t="s">
        <v>34</v>
      </c>
      <c r="AE126" s="936" t="s">
        <v>35</v>
      </c>
      <c r="AF126" s="951" t="s">
        <v>34</v>
      </c>
      <c r="AG126" s="936" t="s">
        <v>35</v>
      </c>
      <c r="AH126" s="951" t="s">
        <v>34</v>
      </c>
      <c r="AI126" s="936" t="s">
        <v>35</v>
      </c>
      <c r="AJ126" s="951" t="s">
        <v>34</v>
      </c>
      <c r="AK126" s="936" t="s">
        <v>35</v>
      </c>
      <c r="AL126" s="951" t="s">
        <v>34</v>
      </c>
      <c r="AM126" s="17" t="s">
        <v>35</v>
      </c>
      <c r="AN126" s="1531"/>
      <c r="AO126" s="1531"/>
      <c r="AP126" s="1531"/>
      <c r="AQ126" s="1533"/>
      <c r="AR126" s="1531"/>
    </row>
    <row r="127" spans="1:88" x14ac:dyDescent="0.25">
      <c r="A127" s="1170" t="s">
        <v>158</v>
      </c>
      <c r="B127" s="283" t="s">
        <v>159</v>
      </c>
      <c r="C127" s="284">
        <f>SUM(D127+E127)</f>
        <v>45</v>
      </c>
      <c r="D127" s="285">
        <f t="shared" ref="D127:E130" si="56">SUM(F127+H127+J127+L127+N127+P127+R127+T127+V127+X127+Z127+AB127+AD127+AF127+AH127+AJ127+AL127)</f>
        <v>18</v>
      </c>
      <c r="E127" s="286">
        <f t="shared" si="56"/>
        <v>27</v>
      </c>
      <c r="F127" s="22"/>
      <c r="G127" s="24"/>
      <c r="H127" s="22">
        <v>1</v>
      </c>
      <c r="I127" s="24"/>
      <c r="J127" s="22">
        <v>2</v>
      </c>
      <c r="K127" s="24">
        <v>2</v>
      </c>
      <c r="L127" s="22">
        <v>2</v>
      </c>
      <c r="M127" s="24">
        <v>3</v>
      </c>
      <c r="N127" s="22"/>
      <c r="O127" s="24">
        <v>2</v>
      </c>
      <c r="P127" s="22">
        <v>2</v>
      </c>
      <c r="Q127" s="24">
        <v>3</v>
      </c>
      <c r="R127" s="22">
        <v>4</v>
      </c>
      <c r="S127" s="24">
        <v>1</v>
      </c>
      <c r="T127" s="22">
        <v>3</v>
      </c>
      <c r="U127" s="24"/>
      <c r="V127" s="22">
        <v>2</v>
      </c>
      <c r="W127" s="24">
        <v>5</v>
      </c>
      <c r="X127" s="22">
        <v>1</v>
      </c>
      <c r="Y127" s="24">
        <v>4</v>
      </c>
      <c r="Z127" s="22">
        <v>1</v>
      </c>
      <c r="AA127" s="24">
        <v>3</v>
      </c>
      <c r="AB127" s="22"/>
      <c r="AC127" s="24">
        <v>1</v>
      </c>
      <c r="AD127" s="22"/>
      <c r="AE127" s="24">
        <v>3</v>
      </c>
      <c r="AF127" s="22"/>
      <c r="AG127" s="24"/>
      <c r="AH127" s="22"/>
      <c r="AI127" s="24"/>
      <c r="AJ127" s="22"/>
      <c r="AK127" s="24"/>
      <c r="AL127" s="22"/>
      <c r="AM127" s="26"/>
      <c r="AN127" s="23">
        <v>45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5</v>
      </c>
      <c r="D128" s="289">
        <f t="shared" si="56"/>
        <v>3</v>
      </c>
      <c r="E128" s="290">
        <f t="shared" si="56"/>
        <v>2</v>
      </c>
      <c r="F128" s="33"/>
      <c r="G128" s="35"/>
      <c r="H128" s="33"/>
      <c r="I128" s="35"/>
      <c r="J128" s="33"/>
      <c r="K128" s="35">
        <v>1</v>
      </c>
      <c r="L128" s="33">
        <v>1</v>
      </c>
      <c r="M128" s="35"/>
      <c r="N128" s="33"/>
      <c r="O128" s="35"/>
      <c r="P128" s="33"/>
      <c r="Q128" s="35"/>
      <c r="R128" s="33"/>
      <c r="S128" s="35"/>
      <c r="T128" s="33"/>
      <c r="U128" s="35"/>
      <c r="V128" s="33">
        <v>1</v>
      </c>
      <c r="W128" s="35"/>
      <c r="X128" s="33"/>
      <c r="Y128" s="35"/>
      <c r="Z128" s="33"/>
      <c r="AA128" s="35">
        <v>1</v>
      </c>
      <c r="AB128" s="33"/>
      <c r="AC128" s="35"/>
      <c r="AD128" s="33">
        <v>1</v>
      </c>
      <c r="AE128" s="35"/>
      <c r="AF128" s="33"/>
      <c r="AG128" s="35"/>
      <c r="AH128" s="33"/>
      <c r="AI128" s="35"/>
      <c r="AJ128" s="33"/>
      <c r="AK128" s="35"/>
      <c r="AL128" s="33"/>
      <c r="AM128" s="37"/>
      <c r="AN128" s="34">
        <v>5</v>
      </c>
      <c r="AO128" s="34">
        <v>0</v>
      </c>
      <c r="AP128" s="34">
        <v>0</v>
      </c>
      <c r="AQ128" s="129">
        <v>0</v>
      </c>
      <c r="AR128" s="34">
        <v>0</v>
      </c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4</v>
      </c>
      <c r="D129" s="289">
        <f t="shared" si="56"/>
        <v>2</v>
      </c>
      <c r="E129" s="290">
        <f t="shared" si="56"/>
        <v>2</v>
      </c>
      <c r="F129" s="77"/>
      <c r="G129" s="78"/>
      <c r="H129" s="77">
        <v>1</v>
      </c>
      <c r="I129" s="78"/>
      <c r="J129" s="77"/>
      <c r="K129" s="78"/>
      <c r="L129" s="77">
        <v>1</v>
      </c>
      <c r="M129" s="78">
        <v>2</v>
      </c>
      <c r="N129" s="77"/>
      <c r="O129" s="78"/>
      <c r="P129" s="77"/>
      <c r="Q129" s="78"/>
      <c r="R129" s="77"/>
      <c r="S129" s="78"/>
      <c r="T129" s="77"/>
      <c r="U129" s="78"/>
      <c r="V129" s="77"/>
      <c r="W129" s="78"/>
      <c r="X129" s="77"/>
      <c r="Y129" s="78"/>
      <c r="Z129" s="77"/>
      <c r="AA129" s="78"/>
      <c r="AB129" s="77"/>
      <c r="AC129" s="78"/>
      <c r="AD129" s="77"/>
      <c r="AE129" s="78"/>
      <c r="AF129" s="77"/>
      <c r="AG129" s="78"/>
      <c r="AH129" s="77"/>
      <c r="AI129" s="78"/>
      <c r="AJ129" s="77"/>
      <c r="AK129" s="78"/>
      <c r="AL129" s="77"/>
      <c r="AM129" s="82"/>
      <c r="AN129" s="79">
        <v>4</v>
      </c>
      <c r="AO129" s="79">
        <v>0</v>
      </c>
      <c r="AP129" s="79">
        <v>0</v>
      </c>
      <c r="AQ129" s="97">
        <v>0</v>
      </c>
      <c r="AR129" s="79">
        <v>0</v>
      </c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538"/>
      <c r="B130" s="47" t="s">
        <v>47</v>
      </c>
      <c r="C130" s="377">
        <f>SUM(D130+E130)</f>
        <v>54</v>
      </c>
      <c r="D130" s="49">
        <f t="shared" si="56"/>
        <v>23</v>
      </c>
      <c r="E130" s="50">
        <f t="shared" si="56"/>
        <v>31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2</v>
      </c>
      <c r="I130" s="52">
        <f t="shared" si="68"/>
        <v>0</v>
      </c>
      <c r="J130" s="378">
        <f t="shared" si="68"/>
        <v>2</v>
      </c>
      <c r="K130" s="53">
        <f t="shared" si="68"/>
        <v>3</v>
      </c>
      <c r="L130" s="378">
        <f t="shared" si="68"/>
        <v>4</v>
      </c>
      <c r="M130" s="53">
        <f t="shared" si="68"/>
        <v>5</v>
      </c>
      <c r="N130" s="378">
        <f t="shared" si="68"/>
        <v>0</v>
      </c>
      <c r="O130" s="53">
        <f t="shared" si="68"/>
        <v>2</v>
      </c>
      <c r="P130" s="378">
        <f t="shared" si="68"/>
        <v>2</v>
      </c>
      <c r="Q130" s="53">
        <f t="shared" si="68"/>
        <v>3</v>
      </c>
      <c r="R130" s="378">
        <f t="shared" si="68"/>
        <v>4</v>
      </c>
      <c r="S130" s="53">
        <f t="shared" si="68"/>
        <v>1</v>
      </c>
      <c r="T130" s="378">
        <f t="shared" si="68"/>
        <v>3</v>
      </c>
      <c r="U130" s="53">
        <f t="shared" si="68"/>
        <v>0</v>
      </c>
      <c r="V130" s="378">
        <f t="shared" si="68"/>
        <v>3</v>
      </c>
      <c r="W130" s="53">
        <f t="shared" si="68"/>
        <v>5</v>
      </c>
      <c r="X130" s="378">
        <f t="shared" si="68"/>
        <v>1</v>
      </c>
      <c r="Y130" s="53">
        <f t="shared" si="68"/>
        <v>4</v>
      </c>
      <c r="Z130" s="378">
        <f t="shared" si="68"/>
        <v>1</v>
      </c>
      <c r="AA130" s="53">
        <f t="shared" si="68"/>
        <v>4</v>
      </c>
      <c r="AB130" s="378">
        <f t="shared" si="68"/>
        <v>0</v>
      </c>
      <c r="AC130" s="53">
        <f t="shared" si="68"/>
        <v>1</v>
      </c>
      <c r="AD130" s="378">
        <f t="shared" si="68"/>
        <v>1</v>
      </c>
      <c r="AE130" s="53">
        <f t="shared" si="68"/>
        <v>3</v>
      </c>
      <c r="AF130" s="378">
        <f t="shared" si="68"/>
        <v>0</v>
      </c>
      <c r="AG130" s="53">
        <f t="shared" si="68"/>
        <v>0</v>
      </c>
      <c r="AH130" s="378">
        <f t="shared" si="68"/>
        <v>0</v>
      </c>
      <c r="AI130" s="53">
        <f t="shared" si="68"/>
        <v>0</v>
      </c>
      <c r="AJ130" s="378">
        <f t="shared" si="68"/>
        <v>0</v>
      </c>
      <c r="AK130" s="53">
        <f t="shared" si="68"/>
        <v>0</v>
      </c>
      <c r="AL130" s="54">
        <f t="shared" si="68"/>
        <v>0</v>
      </c>
      <c r="AM130" s="55">
        <f t="shared" si="68"/>
        <v>0</v>
      </c>
      <c r="AN130" s="52">
        <f t="shared" si="68"/>
        <v>54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1062" t="s">
        <v>162</v>
      </c>
      <c r="B131" s="1062"/>
      <c r="C131" s="1062"/>
      <c r="D131" s="1062"/>
      <c r="E131" s="1062"/>
      <c r="F131" s="1062"/>
      <c r="G131" s="1062"/>
      <c r="H131" s="1063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541"/>
      <c r="I133" s="1183"/>
    </row>
    <row r="134" spans="1:88" ht="31.5" x14ac:dyDescent="0.25">
      <c r="A134" s="1539"/>
      <c r="B134" s="1542"/>
      <c r="C134" s="951" t="s">
        <v>168</v>
      </c>
      <c r="D134" s="143" t="s">
        <v>169</v>
      </c>
      <c r="E134" s="86" t="s">
        <v>170</v>
      </c>
      <c r="F134" s="950" t="s">
        <v>171</v>
      </c>
      <c r="G134" s="1540"/>
      <c r="H134" s="942" t="s">
        <v>172</v>
      </c>
      <c r="I134" s="940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>
        <v>0</v>
      </c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>
        <v>0</v>
      </c>
      <c r="I136" s="129"/>
    </row>
    <row r="137" spans="1:88" x14ac:dyDescent="0.25">
      <c r="A137" s="298" t="s">
        <v>16</v>
      </c>
      <c r="B137" s="294">
        <f>SUM(C137:F137)+H137</f>
        <v>0</v>
      </c>
      <c r="C137" s="33"/>
      <c r="D137" s="295"/>
      <c r="E137" s="296"/>
      <c r="F137" s="35"/>
      <c r="G137" s="36"/>
      <c r="H137" s="297">
        <v>0</v>
      </c>
      <c r="I137" s="129"/>
    </row>
    <row r="138" spans="1:88" x14ac:dyDescent="0.25">
      <c r="A138" s="298" t="s">
        <v>17</v>
      </c>
      <c r="B138" s="294">
        <f t="shared" si="69"/>
        <v>0</v>
      </c>
      <c r="C138" s="33"/>
      <c r="D138" s="295"/>
      <c r="E138" s="296"/>
      <c r="F138" s="35"/>
      <c r="G138" s="36"/>
      <c r="H138" s="297">
        <v>0</v>
      </c>
      <c r="I138" s="129"/>
    </row>
    <row r="139" spans="1:88" x14ac:dyDescent="0.25">
      <c r="A139" s="293" t="s">
        <v>18</v>
      </c>
      <c r="B139" s="294">
        <f>SUM(C139:F139)+H139</f>
        <v>1</v>
      </c>
      <c r="C139" s="33"/>
      <c r="D139" s="295"/>
      <c r="E139" s="296"/>
      <c r="F139" s="35"/>
      <c r="G139" s="36"/>
      <c r="H139" s="297">
        <v>1</v>
      </c>
      <c r="I139" s="129"/>
    </row>
    <row r="140" spans="1:88" x14ac:dyDescent="0.25">
      <c r="A140" s="293" t="s">
        <v>174</v>
      </c>
      <c r="B140" s="294">
        <f t="shared" si="69"/>
        <v>13</v>
      </c>
      <c r="C140" s="33"/>
      <c r="D140" s="295"/>
      <c r="E140" s="296"/>
      <c r="F140" s="35"/>
      <c r="G140" s="36"/>
      <c r="H140" s="297">
        <v>13</v>
      </c>
      <c r="I140" s="129"/>
    </row>
    <row r="141" spans="1:88" x14ac:dyDescent="0.25">
      <c r="A141" s="299" t="s">
        <v>175</v>
      </c>
      <c r="B141" s="300">
        <f>SUM(C141:F141)+H141</f>
        <v>1</v>
      </c>
      <c r="C141" s="41"/>
      <c r="D141" s="301"/>
      <c r="E141" s="302"/>
      <c r="F141" s="43"/>
      <c r="G141" s="44"/>
      <c r="H141" s="303">
        <v>1</v>
      </c>
      <c r="I141" s="304"/>
    </row>
    <row r="142" spans="1:88" x14ac:dyDescent="0.25">
      <c r="A142" s="1064" t="s">
        <v>176</v>
      </c>
      <c r="B142" s="306">
        <f>SUM(C142:F142)+H142</f>
        <v>0</v>
      </c>
      <c r="C142" s="77"/>
      <c r="D142" s="202"/>
      <c r="E142" s="307"/>
      <c r="F142" s="78"/>
      <c r="G142" s="81"/>
      <c r="H142" s="308">
        <v>0</v>
      </c>
      <c r="I142" s="97"/>
    </row>
    <row r="143" spans="1:88" x14ac:dyDescent="0.25">
      <c r="A143" s="309" t="s">
        <v>177</v>
      </c>
    </row>
    <row r="144" spans="1:88" s="12" customFormat="1" ht="12" x14ac:dyDescent="0.2">
      <c r="A144" s="1065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534" t="s">
        <v>184</v>
      </c>
      <c r="B148" s="1534"/>
      <c r="C148" s="1534"/>
      <c r="D148" s="1534"/>
      <c r="E148" s="1534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536"/>
      <c r="D150" s="1537"/>
      <c r="E150" s="1530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535"/>
      <c r="B151" s="1535"/>
      <c r="C151" s="317" t="s">
        <v>33</v>
      </c>
      <c r="D151" s="318" t="s">
        <v>34</v>
      </c>
      <c r="E151" s="934" t="s">
        <v>35</v>
      </c>
      <c r="F151" s="390" t="s">
        <v>34</v>
      </c>
      <c r="G151" s="941" t="s">
        <v>35</v>
      </c>
      <c r="H151" s="390" t="s">
        <v>34</v>
      </c>
      <c r="I151" s="941" t="s">
        <v>35</v>
      </c>
      <c r="J151" s="390" t="s">
        <v>34</v>
      </c>
      <c r="K151" s="941" t="s">
        <v>35</v>
      </c>
      <c r="L151" s="390" t="s">
        <v>34</v>
      </c>
      <c r="M151" s="322" t="s">
        <v>35</v>
      </c>
      <c r="N151" s="1528"/>
      <c r="O151" s="1528"/>
      <c r="P151" s="1528"/>
      <c r="Q151" s="1529"/>
      <c r="R151" s="1530"/>
      <c r="S151" s="1531"/>
      <c r="T151" s="1528"/>
      <c r="U151" s="1528"/>
      <c r="V151" s="1528"/>
      <c r="W151" s="1528"/>
      <c r="X151" s="1528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1066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1066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1067"/>
      <c r="C161" s="1067"/>
      <c r="D161" s="1067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528"/>
      <c r="B163" s="1528"/>
      <c r="C163" s="1532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1950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workbookViewId="0">
      <selection activeCell="A6" sqref="A6:W6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122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22" x14ac:dyDescent="0.25">
      <c r="A4" s="1" t="str">
        <f>CONCATENATE("MES: ",[12]NOMBRE!B6," - ","( ",[12]NOMBRE!C6,[12]NOMBRE!D6," )")</f>
        <v>MES: NOVIEMBRE - ( 11 )</v>
      </c>
    </row>
    <row r="5" spans="1:122" x14ac:dyDescent="0.25">
      <c r="A5" s="1" t="str">
        <f>CONCATENATE("AÑO: ",[12]NOMBRE!B7)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543"/>
      <c r="D10" s="1544"/>
      <c r="E10" s="1531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539"/>
      <c r="B11" s="1539"/>
      <c r="C11" s="13" t="s">
        <v>33</v>
      </c>
      <c r="D11" s="14" t="s">
        <v>34</v>
      </c>
      <c r="E11" s="1005" t="s">
        <v>35</v>
      </c>
      <c r="F11" s="1018" t="s">
        <v>34</v>
      </c>
      <c r="G11" s="1005" t="s">
        <v>35</v>
      </c>
      <c r="H11" s="1018" t="s">
        <v>34</v>
      </c>
      <c r="I11" s="1005" t="s">
        <v>35</v>
      </c>
      <c r="J11" s="1018" t="s">
        <v>34</v>
      </c>
      <c r="K11" s="1005" t="s">
        <v>35</v>
      </c>
      <c r="L11" s="1018" t="s">
        <v>34</v>
      </c>
      <c r="M11" s="1005" t="s">
        <v>35</v>
      </c>
      <c r="N11" s="1018" t="s">
        <v>34</v>
      </c>
      <c r="O11" s="1005" t="s">
        <v>35</v>
      </c>
      <c r="P11" s="1018" t="s">
        <v>34</v>
      </c>
      <c r="Q11" s="1005" t="s">
        <v>35</v>
      </c>
      <c r="R11" s="1018" t="s">
        <v>34</v>
      </c>
      <c r="S11" s="1005" t="s">
        <v>35</v>
      </c>
      <c r="T11" s="1018" t="s">
        <v>34</v>
      </c>
      <c r="U11" s="1005" t="s">
        <v>35</v>
      </c>
      <c r="V11" s="1018" t="s">
        <v>34</v>
      </c>
      <c r="W11" s="1005" t="s">
        <v>35</v>
      </c>
      <c r="X11" s="1018" t="s">
        <v>34</v>
      </c>
      <c r="Y11" s="1005" t="s">
        <v>35</v>
      </c>
      <c r="Z11" s="1018" t="s">
        <v>34</v>
      </c>
      <c r="AA11" s="1005" t="s">
        <v>35</v>
      </c>
      <c r="AB11" s="1018" t="s">
        <v>34</v>
      </c>
      <c r="AC11" s="1005" t="s">
        <v>35</v>
      </c>
      <c r="AD11" s="1018" t="s">
        <v>34</v>
      </c>
      <c r="AE11" s="1005" t="s">
        <v>35</v>
      </c>
      <c r="AF11" s="1018" t="s">
        <v>34</v>
      </c>
      <c r="AG11" s="1005" t="s">
        <v>35</v>
      </c>
      <c r="AH11" s="1018" t="s">
        <v>34</v>
      </c>
      <c r="AI11" s="1005" t="s">
        <v>35</v>
      </c>
      <c r="AJ11" s="1018" t="s">
        <v>34</v>
      </c>
      <c r="AK11" s="1005" t="s">
        <v>35</v>
      </c>
      <c r="AL11" s="1018" t="s">
        <v>34</v>
      </c>
      <c r="AM11" s="17" t="s">
        <v>35</v>
      </c>
      <c r="AN11" s="1531"/>
      <c r="AO11" s="1531"/>
      <c r="AP11" s="1531"/>
      <c r="AQ11" s="1531"/>
      <c r="AR11" s="1531"/>
      <c r="AS11" s="1531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>
        <v>0</v>
      </c>
      <c r="AO12" s="23"/>
      <c r="AP12" s="23"/>
      <c r="AQ12" s="23"/>
      <c r="AR12" s="23"/>
      <c r="AS12" s="23"/>
      <c r="AT12" s="22"/>
      <c r="AU12" s="24"/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46</v>
      </c>
      <c r="D13" s="31">
        <f t="shared" ref="D13:E26" si="1">SUM(F13+H13+J13+L13+N13+P13+R13+T13+V13+X13+Z13+AB13+AD13+AF13+AH13+AJ13+AL13)</f>
        <v>10</v>
      </c>
      <c r="E13" s="32">
        <f t="shared" si="1"/>
        <v>36</v>
      </c>
      <c r="F13" s="33">
        <v>0</v>
      </c>
      <c r="G13" s="34">
        <v>0</v>
      </c>
      <c r="H13" s="33">
        <v>0</v>
      </c>
      <c r="I13" s="34">
        <v>0</v>
      </c>
      <c r="J13" s="33">
        <v>0</v>
      </c>
      <c r="K13" s="35">
        <v>5</v>
      </c>
      <c r="L13" s="33">
        <v>7</v>
      </c>
      <c r="M13" s="35">
        <v>24</v>
      </c>
      <c r="N13" s="33">
        <v>1</v>
      </c>
      <c r="O13" s="35">
        <v>1</v>
      </c>
      <c r="P13" s="33">
        <v>0</v>
      </c>
      <c r="Q13" s="35">
        <v>2</v>
      </c>
      <c r="R13" s="33">
        <v>0</v>
      </c>
      <c r="S13" s="35">
        <v>0</v>
      </c>
      <c r="T13" s="33">
        <v>0</v>
      </c>
      <c r="U13" s="35">
        <v>0</v>
      </c>
      <c r="V13" s="33">
        <v>0</v>
      </c>
      <c r="W13" s="35">
        <v>2</v>
      </c>
      <c r="X13" s="33">
        <v>0</v>
      </c>
      <c r="Y13" s="35">
        <v>0</v>
      </c>
      <c r="Z13" s="33">
        <v>0</v>
      </c>
      <c r="AA13" s="35">
        <v>0</v>
      </c>
      <c r="AB13" s="33">
        <v>0</v>
      </c>
      <c r="AC13" s="35">
        <v>0</v>
      </c>
      <c r="AD13" s="33">
        <v>2</v>
      </c>
      <c r="AE13" s="35">
        <v>2</v>
      </c>
      <c r="AF13" s="33">
        <v>0</v>
      </c>
      <c r="AG13" s="35">
        <v>0</v>
      </c>
      <c r="AH13" s="33">
        <v>0</v>
      </c>
      <c r="AI13" s="35">
        <v>0</v>
      </c>
      <c r="AJ13" s="33">
        <v>0</v>
      </c>
      <c r="AK13" s="35">
        <v>0</v>
      </c>
      <c r="AL13" s="36">
        <v>0</v>
      </c>
      <c r="AM13" s="37">
        <v>0</v>
      </c>
      <c r="AN13" s="34">
        <v>46</v>
      </c>
      <c r="AO13" s="34">
        <v>0</v>
      </c>
      <c r="AP13" s="34">
        <v>3</v>
      </c>
      <c r="AQ13" s="34">
        <v>2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273</v>
      </c>
      <c r="D14" s="31">
        <f t="shared" si="1"/>
        <v>137</v>
      </c>
      <c r="E14" s="32">
        <f t="shared" si="1"/>
        <v>136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2</v>
      </c>
      <c r="M14" s="35">
        <v>5</v>
      </c>
      <c r="N14" s="33">
        <v>5</v>
      </c>
      <c r="O14" s="35">
        <v>3</v>
      </c>
      <c r="P14" s="33">
        <v>4</v>
      </c>
      <c r="Q14" s="35">
        <v>5</v>
      </c>
      <c r="R14" s="33">
        <v>13</v>
      </c>
      <c r="S14" s="35">
        <v>8</v>
      </c>
      <c r="T14" s="33">
        <v>22</v>
      </c>
      <c r="U14" s="35">
        <v>11</v>
      </c>
      <c r="V14" s="33">
        <v>21</v>
      </c>
      <c r="W14" s="35">
        <v>16</v>
      </c>
      <c r="X14" s="33">
        <v>9</v>
      </c>
      <c r="Y14" s="35">
        <v>12</v>
      </c>
      <c r="Z14" s="33">
        <v>19</v>
      </c>
      <c r="AA14" s="35">
        <v>13</v>
      </c>
      <c r="AB14" s="33">
        <v>15</v>
      </c>
      <c r="AC14" s="35">
        <v>25</v>
      </c>
      <c r="AD14" s="33">
        <v>12</v>
      </c>
      <c r="AE14" s="35">
        <v>17</v>
      </c>
      <c r="AF14" s="33">
        <v>6</v>
      </c>
      <c r="AG14" s="35">
        <v>10</v>
      </c>
      <c r="AH14" s="33">
        <v>6</v>
      </c>
      <c r="AI14" s="35">
        <v>9</v>
      </c>
      <c r="AJ14" s="33">
        <v>3</v>
      </c>
      <c r="AK14" s="35">
        <v>0</v>
      </c>
      <c r="AL14" s="36">
        <v>0</v>
      </c>
      <c r="AM14" s="37">
        <v>2</v>
      </c>
      <c r="AN14" s="34">
        <v>273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/>
      <c r="AQ15" s="34"/>
      <c r="AR15" s="34"/>
      <c r="AS15" s="34"/>
      <c r="AT15" s="33"/>
      <c r="AU15" s="35"/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124</v>
      </c>
      <c r="D16" s="31">
        <f t="shared" si="1"/>
        <v>41</v>
      </c>
      <c r="E16" s="32">
        <f t="shared" si="1"/>
        <v>83</v>
      </c>
      <c r="F16" s="33">
        <v>0</v>
      </c>
      <c r="G16" s="34">
        <v>0</v>
      </c>
      <c r="H16" s="33">
        <v>0</v>
      </c>
      <c r="I16" s="34">
        <v>0</v>
      </c>
      <c r="J16" s="33">
        <v>0</v>
      </c>
      <c r="K16" s="35">
        <v>11</v>
      </c>
      <c r="L16" s="33">
        <v>9</v>
      </c>
      <c r="M16" s="35">
        <v>30</v>
      </c>
      <c r="N16" s="33">
        <v>6</v>
      </c>
      <c r="O16" s="35">
        <v>5</v>
      </c>
      <c r="P16" s="33">
        <v>3</v>
      </c>
      <c r="Q16" s="35">
        <v>1</v>
      </c>
      <c r="R16" s="33">
        <v>4</v>
      </c>
      <c r="S16" s="35">
        <v>1</v>
      </c>
      <c r="T16" s="33">
        <v>1</v>
      </c>
      <c r="U16" s="35">
        <v>4</v>
      </c>
      <c r="V16" s="33">
        <v>3</v>
      </c>
      <c r="W16" s="35">
        <v>9</v>
      </c>
      <c r="X16" s="33">
        <v>2</v>
      </c>
      <c r="Y16" s="35">
        <v>5</v>
      </c>
      <c r="Z16" s="33">
        <v>3</v>
      </c>
      <c r="AA16" s="35">
        <v>4</v>
      </c>
      <c r="AB16" s="33">
        <v>6</v>
      </c>
      <c r="AC16" s="35">
        <v>2</v>
      </c>
      <c r="AD16" s="33">
        <v>2</v>
      </c>
      <c r="AE16" s="35">
        <v>7</v>
      </c>
      <c r="AF16" s="33">
        <v>2</v>
      </c>
      <c r="AG16" s="35">
        <v>1</v>
      </c>
      <c r="AH16" s="33">
        <v>0</v>
      </c>
      <c r="AI16" s="35">
        <v>3</v>
      </c>
      <c r="AJ16" s="33">
        <v>0</v>
      </c>
      <c r="AK16" s="35">
        <v>0</v>
      </c>
      <c r="AL16" s="36">
        <v>0</v>
      </c>
      <c r="AM16" s="37">
        <v>0</v>
      </c>
      <c r="AN16" s="34">
        <v>124</v>
      </c>
      <c r="AO16" s="34">
        <v>0</v>
      </c>
      <c r="AP16" s="34">
        <v>1</v>
      </c>
      <c r="AQ16" s="34">
        <v>0</v>
      </c>
      <c r="AR16" s="34">
        <v>0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/>
      <c r="AQ17" s="34"/>
      <c r="AR17" s="34"/>
      <c r="AS17" s="34"/>
      <c r="AT17" s="33"/>
      <c r="AU17" s="35"/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69</v>
      </c>
      <c r="D18" s="39">
        <f t="shared" si="1"/>
        <v>41</v>
      </c>
      <c r="E18" s="40">
        <f t="shared" si="1"/>
        <v>28</v>
      </c>
      <c r="F18" s="41">
        <v>3</v>
      </c>
      <c r="G18" s="42">
        <v>3</v>
      </c>
      <c r="H18" s="41">
        <v>7</v>
      </c>
      <c r="I18" s="42">
        <v>1</v>
      </c>
      <c r="J18" s="41">
        <v>8</v>
      </c>
      <c r="K18" s="43">
        <v>5</v>
      </c>
      <c r="L18" s="41">
        <v>1</v>
      </c>
      <c r="M18" s="43">
        <v>11</v>
      </c>
      <c r="N18" s="41">
        <v>4</v>
      </c>
      <c r="O18" s="43">
        <v>5</v>
      </c>
      <c r="P18" s="41">
        <v>2</v>
      </c>
      <c r="Q18" s="43">
        <v>0</v>
      </c>
      <c r="R18" s="41">
        <v>5</v>
      </c>
      <c r="S18" s="43">
        <v>0</v>
      </c>
      <c r="T18" s="41">
        <v>3</v>
      </c>
      <c r="U18" s="43">
        <v>1</v>
      </c>
      <c r="V18" s="41">
        <v>3</v>
      </c>
      <c r="W18" s="43">
        <v>0</v>
      </c>
      <c r="X18" s="41">
        <v>0</v>
      </c>
      <c r="Y18" s="43">
        <v>1</v>
      </c>
      <c r="Z18" s="41">
        <v>0</v>
      </c>
      <c r="AA18" s="43">
        <v>1</v>
      </c>
      <c r="AB18" s="41">
        <v>1</v>
      </c>
      <c r="AC18" s="43">
        <v>0</v>
      </c>
      <c r="AD18" s="41">
        <v>3</v>
      </c>
      <c r="AE18" s="43">
        <v>0</v>
      </c>
      <c r="AF18" s="41">
        <v>1</v>
      </c>
      <c r="AG18" s="43">
        <v>0</v>
      </c>
      <c r="AH18" s="41">
        <v>0</v>
      </c>
      <c r="AI18" s="43">
        <v>0</v>
      </c>
      <c r="AJ18" s="41">
        <v>0</v>
      </c>
      <c r="AK18" s="43">
        <v>0</v>
      </c>
      <c r="AL18" s="44">
        <v>0</v>
      </c>
      <c r="AM18" s="45">
        <v>0</v>
      </c>
      <c r="AN18" s="42">
        <v>69</v>
      </c>
      <c r="AO18" s="42">
        <v>0</v>
      </c>
      <c r="AP18" s="42">
        <v>3</v>
      </c>
      <c r="AQ18" s="42">
        <v>0</v>
      </c>
      <c r="AR18" s="42">
        <v>0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>
        <v>0</v>
      </c>
      <c r="AO19" s="42"/>
      <c r="AP19" s="42"/>
      <c r="AQ19" s="42"/>
      <c r="AR19" s="42"/>
      <c r="AS19" s="42"/>
      <c r="AT19" s="41"/>
      <c r="AU19" s="43"/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>
        <v>0</v>
      </c>
      <c r="AO20" s="42"/>
      <c r="AP20" s="42"/>
      <c r="AQ20" s="42"/>
      <c r="AR20" s="42"/>
      <c r="AS20" s="42"/>
      <c r="AT20" s="41"/>
      <c r="AU20" s="43"/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>
        <v>0</v>
      </c>
      <c r="AO21" s="42"/>
      <c r="AP21" s="42"/>
      <c r="AQ21" s="42"/>
      <c r="AR21" s="42"/>
      <c r="AS21" s="42"/>
      <c r="AT21" s="41"/>
      <c r="AU21" s="43"/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588"/>
      <c r="B22" s="47" t="s">
        <v>47</v>
      </c>
      <c r="C22" s="377">
        <f>SUM(D22+E22)</f>
        <v>512</v>
      </c>
      <c r="D22" s="49">
        <f t="shared" si="1"/>
        <v>229</v>
      </c>
      <c r="E22" s="50">
        <f t="shared" si="1"/>
        <v>283</v>
      </c>
      <c r="F22" s="378">
        <f>SUM(F12:F21)</f>
        <v>3</v>
      </c>
      <c r="G22" s="52">
        <f t="shared" ref="G22:AS22" si="19">SUM(G12:G21)</f>
        <v>3</v>
      </c>
      <c r="H22" s="378">
        <f t="shared" si="19"/>
        <v>7</v>
      </c>
      <c r="I22" s="52">
        <f t="shared" si="19"/>
        <v>1</v>
      </c>
      <c r="J22" s="378">
        <f t="shared" si="19"/>
        <v>8</v>
      </c>
      <c r="K22" s="53">
        <f t="shared" si="19"/>
        <v>21</v>
      </c>
      <c r="L22" s="378">
        <f t="shared" si="19"/>
        <v>19</v>
      </c>
      <c r="M22" s="53">
        <f t="shared" si="19"/>
        <v>70</v>
      </c>
      <c r="N22" s="378">
        <f t="shared" si="19"/>
        <v>16</v>
      </c>
      <c r="O22" s="53">
        <f t="shared" si="19"/>
        <v>14</v>
      </c>
      <c r="P22" s="378">
        <f t="shared" si="19"/>
        <v>9</v>
      </c>
      <c r="Q22" s="53">
        <f t="shared" si="19"/>
        <v>8</v>
      </c>
      <c r="R22" s="378">
        <f t="shared" si="19"/>
        <v>22</v>
      </c>
      <c r="S22" s="53">
        <f t="shared" si="19"/>
        <v>9</v>
      </c>
      <c r="T22" s="378">
        <f t="shared" si="19"/>
        <v>26</v>
      </c>
      <c r="U22" s="53">
        <f t="shared" si="19"/>
        <v>16</v>
      </c>
      <c r="V22" s="378">
        <f t="shared" si="19"/>
        <v>27</v>
      </c>
      <c r="W22" s="53">
        <f t="shared" si="19"/>
        <v>27</v>
      </c>
      <c r="X22" s="378">
        <f t="shared" si="19"/>
        <v>11</v>
      </c>
      <c r="Y22" s="53">
        <f t="shared" si="19"/>
        <v>18</v>
      </c>
      <c r="Z22" s="378">
        <f t="shared" si="19"/>
        <v>22</v>
      </c>
      <c r="AA22" s="53">
        <f t="shared" si="19"/>
        <v>18</v>
      </c>
      <c r="AB22" s="378">
        <f t="shared" si="19"/>
        <v>22</v>
      </c>
      <c r="AC22" s="53">
        <f t="shared" si="19"/>
        <v>27</v>
      </c>
      <c r="AD22" s="378">
        <f t="shared" si="19"/>
        <v>19</v>
      </c>
      <c r="AE22" s="53">
        <f t="shared" si="19"/>
        <v>26</v>
      </c>
      <c r="AF22" s="378">
        <f t="shared" si="19"/>
        <v>9</v>
      </c>
      <c r="AG22" s="53">
        <f t="shared" si="19"/>
        <v>11</v>
      </c>
      <c r="AH22" s="378">
        <f t="shared" si="19"/>
        <v>6</v>
      </c>
      <c r="AI22" s="53">
        <f t="shared" si="19"/>
        <v>12</v>
      </c>
      <c r="AJ22" s="378">
        <f t="shared" si="19"/>
        <v>3</v>
      </c>
      <c r="AK22" s="53">
        <f t="shared" si="19"/>
        <v>0</v>
      </c>
      <c r="AL22" s="54">
        <f t="shared" si="19"/>
        <v>0</v>
      </c>
      <c r="AM22" s="55">
        <f t="shared" si="19"/>
        <v>2</v>
      </c>
      <c r="AN22" s="52">
        <f t="shared" si="19"/>
        <v>512</v>
      </c>
      <c r="AO22" s="52">
        <f t="shared" si="19"/>
        <v>0</v>
      </c>
      <c r="AP22" s="52">
        <f>SUM(AP12:AP21)</f>
        <v>7</v>
      </c>
      <c r="AQ22" s="52">
        <f t="shared" si="19"/>
        <v>2</v>
      </c>
      <c r="AR22" s="52">
        <f t="shared" si="19"/>
        <v>0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24</v>
      </c>
      <c r="D23" s="57">
        <f t="shared" si="1"/>
        <v>11</v>
      </c>
      <c r="E23" s="50">
        <f t="shared" si="1"/>
        <v>13</v>
      </c>
      <c r="F23" s="380">
        <v>0</v>
      </c>
      <c r="G23" s="58">
        <v>0</v>
      </c>
      <c r="H23" s="380">
        <v>0</v>
      </c>
      <c r="I23" s="58">
        <v>0</v>
      </c>
      <c r="J23" s="380">
        <v>0</v>
      </c>
      <c r="K23" s="59">
        <v>0</v>
      </c>
      <c r="L23" s="380">
        <v>0</v>
      </c>
      <c r="M23" s="59">
        <v>0</v>
      </c>
      <c r="N23" s="380">
        <v>4</v>
      </c>
      <c r="O23" s="59">
        <v>3</v>
      </c>
      <c r="P23" s="380">
        <v>1</v>
      </c>
      <c r="Q23" s="59">
        <v>1</v>
      </c>
      <c r="R23" s="380">
        <v>4</v>
      </c>
      <c r="S23" s="59">
        <v>0</v>
      </c>
      <c r="T23" s="380">
        <v>0</v>
      </c>
      <c r="U23" s="59">
        <v>0</v>
      </c>
      <c r="V23" s="380">
        <v>0</v>
      </c>
      <c r="W23" s="59">
        <v>0</v>
      </c>
      <c r="X23" s="380">
        <v>0</v>
      </c>
      <c r="Y23" s="59">
        <v>5</v>
      </c>
      <c r="Z23" s="380">
        <v>2</v>
      </c>
      <c r="AA23" s="59">
        <v>4</v>
      </c>
      <c r="AB23" s="380">
        <v>0</v>
      </c>
      <c r="AC23" s="59">
        <v>0</v>
      </c>
      <c r="AD23" s="380">
        <v>0</v>
      </c>
      <c r="AE23" s="59">
        <v>0</v>
      </c>
      <c r="AF23" s="380">
        <v>0</v>
      </c>
      <c r="AG23" s="59">
        <v>0</v>
      </c>
      <c r="AH23" s="380">
        <v>0</v>
      </c>
      <c r="AI23" s="59">
        <v>0</v>
      </c>
      <c r="AJ23" s="380">
        <v>0</v>
      </c>
      <c r="AK23" s="59">
        <v>0</v>
      </c>
      <c r="AL23" s="60">
        <v>0</v>
      </c>
      <c r="AM23" s="61">
        <v>0</v>
      </c>
      <c r="AN23" s="58">
        <v>24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0</v>
      </c>
      <c r="D24" s="65">
        <f t="shared" si="1"/>
        <v>0</v>
      </c>
      <c r="E24" s="66">
        <f t="shared" si="1"/>
        <v>0</v>
      </c>
      <c r="F24" s="67">
        <v>0</v>
      </c>
      <c r="G24" s="68">
        <v>0</v>
      </c>
      <c r="H24" s="67">
        <v>0</v>
      </c>
      <c r="I24" s="68">
        <v>0</v>
      </c>
      <c r="J24" s="67">
        <v>0</v>
      </c>
      <c r="K24" s="69">
        <v>0</v>
      </c>
      <c r="L24" s="67">
        <v>0</v>
      </c>
      <c r="M24" s="69">
        <v>0</v>
      </c>
      <c r="N24" s="67">
        <v>0</v>
      </c>
      <c r="O24" s="69">
        <v>0</v>
      </c>
      <c r="P24" s="67">
        <v>0</v>
      </c>
      <c r="Q24" s="69">
        <v>0</v>
      </c>
      <c r="R24" s="67">
        <v>0</v>
      </c>
      <c r="S24" s="69">
        <v>0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0</v>
      </c>
      <c r="Z24" s="67">
        <v>0</v>
      </c>
      <c r="AA24" s="69">
        <v>0</v>
      </c>
      <c r="AB24" s="67">
        <v>0</v>
      </c>
      <c r="AC24" s="69">
        <v>0</v>
      </c>
      <c r="AD24" s="67">
        <v>0</v>
      </c>
      <c r="AE24" s="69">
        <v>0</v>
      </c>
      <c r="AF24" s="67">
        <v>0</v>
      </c>
      <c r="AG24" s="69">
        <v>0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0</v>
      </c>
      <c r="AO24" s="68"/>
      <c r="AP24" s="68"/>
      <c r="AQ24" s="68"/>
      <c r="AR24" s="68"/>
      <c r="AS24" s="68"/>
      <c r="AT24" s="67"/>
      <c r="AU24" s="69"/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250</v>
      </c>
      <c r="D25" s="20">
        <f t="shared" si="1"/>
        <v>65</v>
      </c>
      <c r="E25" s="21">
        <f t="shared" si="1"/>
        <v>185</v>
      </c>
      <c r="F25" s="22">
        <v>0</v>
      </c>
      <c r="G25" s="23">
        <v>0</v>
      </c>
      <c r="H25" s="22">
        <v>0</v>
      </c>
      <c r="I25" s="23">
        <v>0</v>
      </c>
      <c r="J25" s="22">
        <v>3</v>
      </c>
      <c r="K25" s="24">
        <v>24</v>
      </c>
      <c r="L25" s="22">
        <v>10</v>
      </c>
      <c r="M25" s="24">
        <v>41</v>
      </c>
      <c r="N25" s="22">
        <v>5</v>
      </c>
      <c r="O25" s="24">
        <v>16</v>
      </c>
      <c r="P25" s="22">
        <v>2</v>
      </c>
      <c r="Q25" s="24">
        <v>11</v>
      </c>
      <c r="R25" s="22">
        <v>15</v>
      </c>
      <c r="S25" s="24">
        <v>19</v>
      </c>
      <c r="T25" s="22">
        <v>5</v>
      </c>
      <c r="U25" s="24">
        <v>8</v>
      </c>
      <c r="V25" s="22">
        <v>4</v>
      </c>
      <c r="W25" s="24">
        <v>14</v>
      </c>
      <c r="X25" s="22">
        <v>3</v>
      </c>
      <c r="Y25" s="24">
        <v>22</v>
      </c>
      <c r="Z25" s="22">
        <v>6</v>
      </c>
      <c r="AA25" s="24">
        <v>8</v>
      </c>
      <c r="AB25" s="22">
        <v>2</v>
      </c>
      <c r="AC25" s="24">
        <v>12</v>
      </c>
      <c r="AD25" s="22">
        <v>4</v>
      </c>
      <c r="AE25" s="24">
        <v>3</v>
      </c>
      <c r="AF25" s="22">
        <v>6</v>
      </c>
      <c r="AG25" s="24">
        <v>3</v>
      </c>
      <c r="AH25" s="22">
        <v>0</v>
      </c>
      <c r="AI25" s="24">
        <v>3</v>
      </c>
      <c r="AJ25" s="22">
        <v>0</v>
      </c>
      <c r="AK25" s="24">
        <v>1</v>
      </c>
      <c r="AL25" s="25">
        <v>0</v>
      </c>
      <c r="AM25" s="26">
        <v>0</v>
      </c>
      <c r="AN25" s="23">
        <v>250</v>
      </c>
      <c r="AO25" s="23">
        <v>0</v>
      </c>
      <c r="AP25" s="23">
        <v>21</v>
      </c>
      <c r="AQ25" s="23">
        <v>5</v>
      </c>
      <c r="AR25" s="23">
        <v>1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588"/>
      <c r="B26" s="1068" t="s">
        <v>51</v>
      </c>
      <c r="C26" s="1069">
        <f t="shared" si="0"/>
        <v>0</v>
      </c>
      <c r="D26" s="75">
        <f t="shared" si="1"/>
        <v>0</v>
      </c>
      <c r="E26" s="1070">
        <f t="shared" si="1"/>
        <v>0</v>
      </c>
      <c r="F26" s="77"/>
      <c r="G26" s="1071"/>
      <c r="H26" s="77"/>
      <c r="I26" s="78"/>
      <c r="J26" s="77"/>
      <c r="K26" s="78"/>
      <c r="L26" s="77"/>
      <c r="M26" s="78"/>
      <c r="N26" s="77"/>
      <c r="O26" s="79"/>
      <c r="P26" s="77"/>
      <c r="Q26" s="1071"/>
      <c r="R26" s="1072"/>
      <c r="S26" s="78"/>
      <c r="T26" s="77"/>
      <c r="U26" s="78"/>
      <c r="V26" s="77"/>
      <c r="W26" s="78"/>
      <c r="X26" s="77"/>
      <c r="Y26" s="1071"/>
      <c r="Z26" s="77"/>
      <c r="AA26" s="1071"/>
      <c r="AB26" s="77"/>
      <c r="AC26" s="78"/>
      <c r="AD26" s="77"/>
      <c r="AE26" s="1071"/>
      <c r="AF26" s="77"/>
      <c r="AG26" s="1071"/>
      <c r="AH26" s="77"/>
      <c r="AI26" s="78"/>
      <c r="AJ26" s="77"/>
      <c r="AK26" s="78"/>
      <c r="AL26" s="81"/>
      <c r="AM26" s="82"/>
      <c r="AN26" s="79">
        <v>0</v>
      </c>
      <c r="AO26" s="79"/>
      <c r="AP26" s="79"/>
      <c r="AQ26" s="79"/>
      <c r="AR26" s="79"/>
      <c r="AS26" s="79"/>
      <c r="AT26" s="77"/>
      <c r="AU26" s="78"/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533"/>
      <c r="B29" s="1533"/>
      <c r="C29" s="1061" t="s">
        <v>58</v>
      </c>
      <c r="D29" s="1061" t="s">
        <v>59</v>
      </c>
      <c r="E29" s="1018" t="s">
        <v>33</v>
      </c>
      <c r="F29" s="86" t="s">
        <v>34</v>
      </c>
      <c r="G29" s="1006" t="s">
        <v>35</v>
      </c>
      <c r="H29" s="1018" t="s">
        <v>34</v>
      </c>
      <c r="I29" s="1006" t="s">
        <v>35</v>
      </c>
      <c r="J29" s="1018" t="s">
        <v>34</v>
      </c>
      <c r="K29" s="1006" t="s">
        <v>35</v>
      </c>
      <c r="L29" s="1018" t="s">
        <v>34</v>
      </c>
      <c r="M29" s="1006" t="s">
        <v>35</v>
      </c>
      <c r="N29" s="1018" t="s">
        <v>34</v>
      </c>
      <c r="O29" s="1006" t="s">
        <v>35</v>
      </c>
      <c r="P29" s="1018" t="s">
        <v>34</v>
      </c>
      <c r="Q29" s="1006" t="s">
        <v>35</v>
      </c>
      <c r="R29" s="1018" t="s">
        <v>34</v>
      </c>
      <c r="S29" s="1006" t="s">
        <v>35</v>
      </c>
      <c r="T29" s="1018" t="s">
        <v>34</v>
      </c>
      <c r="U29" s="1003" t="s">
        <v>35</v>
      </c>
      <c r="V29" s="1018" t="s">
        <v>34</v>
      </c>
      <c r="W29" s="1006" t="s">
        <v>35</v>
      </c>
      <c r="X29" s="1018" t="s">
        <v>34</v>
      </c>
      <c r="Y29" s="1006" t="s">
        <v>35</v>
      </c>
      <c r="Z29" s="1018" t="s">
        <v>34</v>
      </c>
      <c r="AA29" s="1006" t="s">
        <v>35</v>
      </c>
      <c r="AB29" s="1018" t="s">
        <v>34</v>
      </c>
      <c r="AC29" s="1006" t="s">
        <v>35</v>
      </c>
      <c r="AD29" s="1018" t="s">
        <v>34</v>
      </c>
      <c r="AE29" s="1006" t="s">
        <v>35</v>
      </c>
      <c r="AF29" s="1018" t="s">
        <v>34</v>
      </c>
      <c r="AG29" s="1006" t="s">
        <v>35</v>
      </c>
      <c r="AH29" s="1018" t="s">
        <v>34</v>
      </c>
      <c r="AI29" s="1006" t="s">
        <v>35</v>
      </c>
      <c r="AJ29" s="1018" t="s">
        <v>34</v>
      </c>
      <c r="AK29" s="1006" t="s">
        <v>35</v>
      </c>
      <c r="AL29" s="1018" t="s">
        <v>34</v>
      </c>
      <c r="AM29" s="1006" t="s">
        <v>35</v>
      </c>
      <c r="AN29" s="1018" t="s">
        <v>34</v>
      </c>
      <c r="AO29" s="1004" t="s">
        <v>35</v>
      </c>
      <c r="AP29" s="1531"/>
      <c r="AQ29" s="1531"/>
      <c r="AR29" s="1531"/>
      <c r="AS29" s="1531"/>
      <c r="AT29" s="1533"/>
      <c r="AU29" s="1533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533"/>
      <c r="B35" s="1533"/>
      <c r="C35" s="1061" t="s">
        <v>58</v>
      </c>
      <c r="D35" s="1061" t="s">
        <v>66</v>
      </c>
      <c r="E35" s="1018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5</v>
      </c>
      <c r="C36" s="23"/>
      <c r="D36" s="23">
        <v>5</v>
      </c>
      <c r="E36" s="110">
        <f>SUM(F36:G36)</f>
        <v>16</v>
      </c>
      <c r="F36" s="111">
        <v>8</v>
      </c>
      <c r="G36" s="23">
        <v>8</v>
      </c>
      <c r="H36" s="22"/>
      <c r="I36" s="112"/>
      <c r="J36" s="112">
        <v>2</v>
      </c>
      <c r="K36" s="112">
        <v>3</v>
      </c>
      <c r="L36" s="112"/>
      <c r="M36" s="24"/>
    </row>
    <row r="37" spans="1:42" x14ac:dyDescent="0.25">
      <c r="A37" s="1073" t="s">
        <v>61</v>
      </c>
      <c r="B37" s="1074">
        <f>SUM(C37:D37)</f>
        <v>0</v>
      </c>
      <c r="C37" s="1071"/>
      <c r="D37" s="1071"/>
      <c r="E37" s="1075">
        <f>SUM(F37:G37)</f>
        <v>0</v>
      </c>
      <c r="F37" s="1076"/>
      <c r="G37" s="1071"/>
      <c r="H37" s="1077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5</v>
      </c>
      <c r="C38" s="382">
        <f t="shared" si="38"/>
        <v>0</v>
      </c>
      <c r="D38" s="120">
        <f t="shared" si="38"/>
        <v>5</v>
      </c>
      <c r="E38" s="120">
        <f t="shared" si="38"/>
        <v>16</v>
      </c>
      <c r="F38" s="121">
        <f t="shared" si="38"/>
        <v>8</v>
      </c>
      <c r="G38" s="121">
        <f t="shared" si="38"/>
        <v>8</v>
      </c>
      <c r="H38" s="382">
        <f t="shared" si="38"/>
        <v>0</v>
      </c>
      <c r="I38" s="122">
        <f t="shared" si="38"/>
        <v>0</v>
      </c>
      <c r="J38" s="122">
        <f t="shared" si="38"/>
        <v>2</v>
      </c>
      <c r="K38" s="122">
        <f t="shared" si="38"/>
        <v>3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1001" t="s">
        <v>3</v>
      </c>
      <c r="B40" s="1008" t="s">
        <v>4</v>
      </c>
      <c r="C40" s="1008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588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588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1078"/>
      <c r="E45" s="1078"/>
      <c r="F45" s="1078"/>
      <c r="G45" s="1078"/>
      <c r="H45" s="1078"/>
      <c r="I45" s="1078"/>
      <c r="J45" s="1078"/>
      <c r="K45" s="1078"/>
      <c r="L45" s="1079"/>
      <c r="M45" s="1080"/>
      <c r="N45" s="1081"/>
      <c r="O45" s="1082"/>
      <c r="P45" s="1082"/>
      <c r="Q45" s="1082"/>
      <c r="R45" s="1082"/>
      <c r="S45" s="1082"/>
      <c r="T45" s="1082"/>
      <c r="U45" s="1082"/>
      <c r="V45" s="1083"/>
      <c r="W45" s="1082"/>
      <c r="X45" s="1082"/>
      <c r="Y45" s="1082"/>
      <c r="Z45" s="1082"/>
      <c r="AA45" s="1082"/>
      <c r="AB45" s="1082"/>
      <c r="AC45" s="1082"/>
      <c r="AD45" s="1082"/>
      <c r="AE45" s="1082"/>
      <c r="AF45" s="1082"/>
      <c r="AG45" s="1082"/>
      <c r="AH45" s="1082"/>
      <c r="AI45" s="1082"/>
      <c r="AJ45" s="1082"/>
      <c r="AK45" s="1082"/>
      <c r="AL45" s="1082"/>
      <c r="AM45" s="1082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589"/>
      <c r="D47" s="1586"/>
      <c r="E47" s="1587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584"/>
      <c r="B48" s="1585"/>
      <c r="C48" s="140" t="s">
        <v>33</v>
      </c>
      <c r="D48" s="141" t="s">
        <v>34</v>
      </c>
      <c r="E48" s="1084" t="s">
        <v>35</v>
      </c>
      <c r="F48" s="1018" t="s">
        <v>34</v>
      </c>
      <c r="G48" s="1006" t="s">
        <v>35</v>
      </c>
      <c r="H48" s="1018" t="s">
        <v>34</v>
      </c>
      <c r="I48" s="1006" t="s">
        <v>35</v>
      </c>
      <c r="J48" s="1018" t="s">
        <v>34</v>
      </c>
      <c r="K48" s="1006" t="s">
        <v>35</v>
      </c>
      <c r="L48" s="1018" t="s">
        <v>34</v>
      </c>
      <c r="M48" s="1006" t="s">
        <v>35</v>
      </c>
      <c r="N48" s="1018" t="s">
        <v>34</v>
      </c>
      <c r="O48" s="1006" t="s">
        <v>35</v>
      </c>
      <c r="P48" s="1018" t="s">
        <v>34</v>
      </c>
      <c r="Q48" s="1006" t="s">
        <v>35</v>
      </c>
      <c r="R48" s="1018" t="s">
        <v>34</v>
      </c>
      <c r="S48" s="1006" t="s">
        <v>35</v>
      </c>
      <c r="T48" s="1018" t="s">
        <v>34</v>
      </c>
      <c r="U48" s="1006" t="s">
        <v>35</v>
      </c>
      <c r="V48" s="1018" t="s">
        <v>34</v>
      </c>
      <c r="W48" s="1006" t="s">
        <v>35</v>
      </c>
      <c r="X48" s="1018" t="s">
        <v>34</v>
      </c>
      <c r="Y48" s="1006" t="s">
        <v>35</v>
      </c>
      <c r="Z48" s="1018" t="s">
        <v>34</v>
      </c>
      <c r="AA48" s="1006" t="s">
        <v>35</v>
      </c>
      <c r="AB48" s="1018" t="s">
        <v>34</v>
      </c>
      <c r="AC48" s="1006" t="s">
        <v>35</v>
      </c>
      <c r="AD48" s="1018" t="s">
        <v>34</v>
      </c>
      <c r="AE48" s="1006" t="s">
        <v>35</v>
      </c>
      <c r="AF48" s="1018" t="s">
        <v>34</v>
      </c>
      <c r="AG48" s="1006" t="s">
        <v>35</v>
      </c>
      <c r="AH48" s="1018" t="s">
        <v>34</v>
      </c>
      <c r="AI48" s="1006" t="s">
        <v>35</v>
      </c>
      <c r="AJ48" s="143" t="s">
        <v>34</v>
      </c>
      <c r="AK48" s="1004" t="s">
        <v>35</v>
      </c>
      <c r="AL48" s="1531"/>
      <c r="AM48" s="1531"/>
      <c r="AN48" s="1531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1085" t="s">
        <v>81</v>
      </c>
      <c r="B50" s="1085" t="s">
        <v>80</v>
      </c>
      <c r="C50" s="1069">
        <f>SUM(D50+E50)</f>
        <v>0</v>
      </c>
      <c r="D50" s="75">
        <f>SUM(F50+H50+J50+L50+N50+P50+R50+T50+V50+X50+Z50+AB50+AD50+AF50+AH50+AJ50)</f>
        <v>0</v>
      </c>
      <c r="E50" s="1086">
        <f>SUM(G50+I50+K50+M50+O50+Q50+S50+U50+W50+Y50+AA50+AC50+AE50+AG50+AI50+AK50)</f>
        <v>0</v>
      </c>
      <c r="F50" s="1077"/>
      <c r="G50" s="1077"/>
      <c r="H50" s="1077"/>
      <c r="I50" s="1077"/>
      <c r="J50" s="1077"/>
      <c r="K50" s="118"/>
      <c r="L50" s="1077"/>
      <c r="M50" s="118"/>
      <c r="N50" s="1072"/>
      <c r="O50" s="118"/>
      <c r="P50" s="1072"/>
      <c r="Q50" s="118"/>
      <c r="R50" s="1072"/>
      <c r="S50" s="118"/>
      <c r="T50" s="1072"/>
      <c r="U50" s="118"/>
      <c r="V50" s="1072"/>
      <c r="W50" s="118"/>
      <c r="X50" s="1072"/>
      <c r="Y50" s="118"/>
      <c r="Z50" s="1072"/>
      <c r="AA50" s="118"/>
      <c r="AB50" s="1072"/>
      <c r="AC50" s="118"/>
      <c r="AD50" s="1072"/>
      <c r="AE50" s="118"/>
      <c r="AF50" s="1072"/>
      <c r="AG50" s="118"/>
      <c r="AH50" s="1072"/>
      <c r="AI50" s="118"/>
      <c r="AJ50" s="1087"/>
      <c r="AK50" s="150"/>
      <c r="AL50" s="1088"/>
      <c r="AM50" s="1088"/>
      <c r="AN50" s="1088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586"/>
      <c r="D53" s="1586"/>
      <c r="E53" s="1587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584"/>
      <c r="B54" s="1585"/>
      <c r="C54" s="383" t="s">
        <v>33</v>
      </c>
      <c r="D54" s="157" t="s">
        <v>34</v>
      </c>
      <c r="E54" s="158" t="s">
        <v>35</v>
      </c>
      <c r="F54" s="13" t="s">
        <v>34</v>
      </c>
      <c r="G54" s="1002" t="s">
        <v>35</v>
      </c>
      <c r="H54" s="13" t="s">
        <v>34</v>
      </c>
      <c r="I54" s="1002" t="s">
        <v>35</v>
      </c>
      <c r="J54" s="13" t="s">
        <v>34</v>
      </c>
      <c r="K54" s="1002" t="s">
        <v>35</v>
      </c>
      <c r="L54" s="13" t="s">
        <v>34</v>
      </c>
      <c r="M54" s="1002" t="s">
        <v>35</v>
      </c>
      <c r="N54" s="13" t="s">
        <v>34</v>
      </c>
      <c r="O54" s="1002" t="s">
        <v>35</v>
      </c>
      <c r="P54" s="13" t="s">
        <v>34</v>
      </c>
      <c r="Q54" s="1002" t="s">
        <v>35</v>
      </c>
      <c r="R54" s="13" t="s">
        <v>34</v>
      </c>
      <c r="S54" s="1002" t="s">
        <v>35</v>
      </c>
      <c r="T54" s="13" t="s">
        <v>34</v>
      </c>
      <c r="U54" s="1002" t="s">
        <v>35</v>
      </c>
      <c r="V54" s="13" t="s">
        <v>34</v>
      </c>
      <c r="W54" s="1002" t="s">
        <v>35</v>
      </c>
      <c r="X54" s="13" t="s">
        <v>34</v>
      </c>
      <c r="Y54" s="1002" t="s">
        <v>35</v>
      </c>
      <c r="Z54" s="13" t="s">
        <v>34</v>
      </c>
      <c r="AA54" s="1002" t="s">
        <v>35</v>
      </c>
      <c r="AB54" s="13" t="s">
        <v>34</v>
      </c>
      <c r="AC54" s="1002" t="s">
        <v>35</v>
      </c>
      <c r="AD54" s="13" t="s">
        <v>34</v>
      </c>
      <c r="AE54" s="1002" t="s">
        <v>35</v>
      </c>
      <c r="AF54" s="13" t="s">
        <v>34</v>
      </c>
      <c r="AG54" s="1002" t="s">
        <v>35</v>
      </c>
      <c r="AH54" s="13" t="s">
        <v>34</v>
      </c>
      <c r="AI54" s="1002" t="s">
        <v>35</v>
      </c>
      <c r="AJ54" s="160" t="s">
        <v>34</v>
      </c>
      <c r="AK54" s="161" t="s">
        <v>35</v>
      </c>
      <c r="AL54" s="1531"/>
      <c r="AM54" s="1531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583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583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583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583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583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583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1009"/>
      <c r="C77" s="1009"/>
      <c r="D77" s="1089"/>
      <c r="E77" s="1089"/>
      <c r="F77" s="1089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582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1078"/>
      <c r="C84" s="1078"/>
      <c r="D84" s="1078"/>
    </row>
    <row r="85" spans="1:9" ht="31.5" x14ac:dyDescent="0.25">
      <c r="A85" s="1012" t="s">
        <v>104</v>
      </c>
      <c r="B85" s="1011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132</v>
      </c>
      <c r="C86" s="209">
        <v>15</v>
      </c>
      <c r="D86" s="210">
        <v>50</v>
      </c>
    </row>
    <row r="87" spans="1:9" x14ac:dyDescent="0.25">
      <c r="A87" s="196" t="s">
        <v>109</v>
      </c>
      <c r="B87" s="211"/>
      <c r="C87" s="212"/>
      <c r="D87" s="213"/>
    </row>
    <row r="88" spans="1:9" x14ac:dyDescent="0.25">
      <c r="A88" s="196" t="s">
        <v>110</v>
      </c>
      <c r="B88" s="211"/>
      <c r="C88" s="212"/>
      <c r="D88" s="213"/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1081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533"/>
      <c r="B95" s="1582"/>
      <c r="C95" s="1582"/>
      <c r="D95" s="1582"/>
      <c r="E95" s="384" t="s">
        <v>121</v>
      </c>
      <c r="F95" s="1013" t="s">
        <v>122</v>
      </c>
    </row>
    <row r="96" spans="1:9" x14ac:dyDescent="0.25">
      <c r="A96" s="222" t="s">
        <v>123</v>
      </c>
      <c r="B96" s="129">
        <v>3</v>
      </c>
      <c r="C96" s="129">
        <v>2</v>
      </c>
      <c r="D96" s="91">
        <v>5</v>
      </c>
      <c r="E96" s="22"/>
      <c r="F96" s="23"/>
    </row>
    <row r="97" spans="1:85" x14ac:dyDescent="0.25">
      <c r="A97" s="223" t="s">
        <v>124</v>
      </c>
      <c r="B97" s="129"/>
      <c r="C97" s="129"/>
      <c r="D97" s="129"/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/>
      <c r="C100" s="129"/>
      <c r="D100" s="129"/>
      <c r="E100" s="33"/>
      <c r="F100" s="34"/>
    </row>
    <row r="101" spans="1:85" x14ac:dyDescent="0.25">
      <c r="A101" s="1010" t="s">
        <v>47</v>
      </c>
      <c r="B101" s="225">
        <f>SUM(B96:B100)</f>
        <v>3</v>
      </c>
      <c r="C101" s="225">
        <f>SUM(C96:C100)</f>
        <v>2</v>
      </c>
      <c r="D101" s="225">
        <f>SUM(D96:D100)</f>
        <v>5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1090" t="s">
        <v>128</v>
      </c>
      <c r="B102" s="11"/>
      <c r="C102" s="11"/>
      <c r="D102" s="11"/>
      <c r="E102" s="1091"/>
      <c r="F102" s="1092"/>
      <c r="G102" s="1091"/>
      <c r="H102" s="1091"/>
      <c r="I102" s="1091"/>
      <c r="J102" s="1091"/>
      <c r="K102" s="1091"/>
      <c r="L102" s="1091"/>
      <c r="M102" s="1091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579"/>
      <c r="C104" s="1580"/>
      <c r="D104" s="1581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578"/>
      <c r="B105" s="231" t="s">
        <v>33</v>
      </c>
      <c r="C105" s="232" t="s">
        <v>34</v>
      </c>
      <c r="D105" s="1093" t="s">
        <v>35</v>
      </c>
      <c r="E105" s="1018" t="s">
        <v>34</v>
      </c>
      <c r="F105" s="1006" t="s">
        <v>35</v>
      </c>
      <c r="G105" s="1018" t="s">
        <v>34</v>
      </c>
      <c r="H105" s="1006" t="s">
        <v>35</v>
      </c>
      <c r="I105" s="1018" t="s">
        <v>34</v>
      </c>
      <c r="J105" s="1006" t="s">
        <v>35</v>
      </c>
      <c r="K105" s="1018" t="s">
        <v>34</v>
      </c>
      <c r="L105" s="1006" t="s">
        <v>35</v>
      </c>
      <c r="M105" s="1018" t="s">
        <v>34</v>
      </c>
      <c r="N105" s="1004" t="s">
        <v>35</v>
      </c>
      <c r="O105" s="1581"/>
      <c r="P105" s="1581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1094" t="s">
        <v>131</v>
      </c>
      <c r="B108" s="1095">
        <f>SUM(C108:D108)</f>
        <v>0</v>
      </c>
      <c r="C108" s="1096">
        <f t="shared" si="49"/>
        <v>0</v>
      </c>
      <c r="D108" s="1097">
        <f t="shared" si="49"/>
        <v>0</v>
      </c>
      <c r="E108" s="1056"/>
      <c r="F108" s="1098"/>
      <c r="G108" s="1056"/>
      <c r="H108" s="247"/>
      <c r="I108" s="1056"/>
      <c r="J108" s="1098"/>
      <c r="K108" s="1056"/>
      <c r="L108" s="1098"/>
      <c r="M108" s="1099"/>
      <c r="N108" s="249"/>
      <c r="O108" s="1098"/>
      <c r="P108" s="1098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576"/>
      <c r="B111" s="386" t="s">
        <v>136</v>
      </c>
      <c r="C111" s="386" t="s">
        <v>137</v>
      </c>
      <c r="D111" s="387" t="s">
        <v>138</v>
      </c>
      <c r="E111" s="1577"/>
    </row>
    <row r="112" spans="1:85" x14ac:dyDescent="0.25">
      <c r="A112" s="1010" t="s">
        <v>47</v>
      </c>
      <c r="B112" s="388"/>
      <c r="C112" s="388"/>
      <c r="D112" s="389"/>
      <c r="E112" s="254"/>
    </row>
    <row r="113" spans="1:88" s="12" customFormat="1" ht="12" x14ac:dyDescent="0.2">
      <c r="A113" s="1100" t="s">
        <v>139</v>
      </c>
      <c r="B113" s="11"/>
      <c r="C113" s="11"/>
      <c r="D113" s="9"/>
      <c r="E113" s="9"/>
      <c r="F113" s="9"/>
      <c r="G113" s="9"/>
      <c r="H113" s="1101"/>
      <c r="I113" s="1101"/>
      <c r="J113" s="1101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570"/>
      <c r="B115" s="231" t="s">
        <v>33</v>
      </c>
      <c r="C115" s="1015" t="s">
        <v>34</v>
      </c>
      <c r="D115" s="1014" t="s">
        <v>35</v>
      </c>
      <c r="E115" s="1018" t="s">
        <v>34</v>
      </c>
      <c r="F115" s="1006" t="s">
        <v>35</v>
      </c>
      <c r="G115" s="1018" t="s">
        <v>34</v>
      </c>
      <c r="H115" s="1006" t="s">
        <v>35</v>
      </c>
      <c r="I115" s="1018" t="s">
        <v>34</v>
      </c>
      <c r="J115" s="1006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1102">
        <f>SUM(C118:D118)</f>
        <v>0</v>
      </c>
      <c r="C118" s="1103">
        <f t="shared" si="55"/>
        <v>0</v>
      </c>
      <c r="D118" s="1104">
        <f t="shared" si="55"/>
        <v>0</v>
      </c>
      <c r="E118" s="1105"/>
      <c r="F118" s="1106"/>
      <c r="G118" s="1105"/>
      <c r="H118" s="247"/>
      <c r="I118" s="1105"/>
      <c r="J118" s="1106"/>
    </row>
    <row r="119" spans="1:88" s="12" customFormat="1" ht="12" x14ac:dyDescent="0.2">
      <c r="A119" s="1107" t="s">
        <v>146</v>
      </c>
      <c r="B119" s="272"/>
      <c r="C119" s="273"/>
      <c r="D119" s="273"/>
      <c r="E119" s="9"/>
      <c r="F119" s="1108"/>
      <c r="G119" s="1109"/>
      <c r="H119" s="1109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562"/>
      <c r="B121" s="1570"/>
      <c r="C121" s="1018" t="s">
        <v>34</v>
      </c>
      <c r="D121" s="1007" t="s">
        <v>35</v>
      </c>
      <c r="E121" s="143" t="s">
        <v>150</v>
      </c>
      <c r="F121" s="1006" t="s">
        <v>151</v>
      </c>
      <c r="G121" s="143" t="s">
        <v>152</v>
      </c>
      <c r="H121" s="86" t="s">
        <v>153</v>
      </c>
      <c r="I121" s="1006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574"/>
      <c r="D125" s="1575"/>
      <c r="E125" s="1562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570"/>
      <c r="B126" s="1570"/>
      <c r="C126" s="13" t="s">
        <v>33</v>
      </c>
      <c r="D126" s="14" t="s">
        <v>34</v>
      </c>
      <c r="E126" s="1005" t="s">
        <v>35</v>
      </c>
      <c r="F126" s="1018" t="s">
        <v>34</v>
      </c>
      <c r="G126" s="1005" t="s">
        <v>35</v>
      </c>
      <c r="H126" s="1018" t="s">
        <v>34</v>
      </c>
      <c r="I126" s="1005" t="s">
        <v>35</v>
      </c>
      <c r="J126" s="1018" t="s">
        <v>34</v>
      </c>
      <c r="K126" s="1005" t="s">
        <v>35</v>
      </c>
      <c r="L126" s="1018" t="s">
        <v>34</v>
      </c>
      <c r="M126" s="1005" t="s">
        <v>35</v>
      </c>
      <c r="N126" s="1018" t="s">
        <v>34</v>
      </c>
      <c r="O126" s="1005" t="s">
        <v>35</v>
      </c>
      <c r="P126" s="1018" t="s">
        <v>34</v>
      </c>
      <c r="Q126" s="1005" t="s">
        <v>35</v>
      </c>
      <c r="R126" s="1018" t="s">
        <v>34</v>
      </c>
      <c r="S126" s="1005" t="s">
        <v>35</v>
      </c>
      <c r="T126" s="1018" t="s">
        <v>34</v>
      </c>
      <c r="U126" s="1005" t="s">
        <v>35</v>
      </c>
      <c r="V126" s="1018" t="s">
        <v>34</v>
      </c>
      <c r="W126" s="1005" t="s">
        <v>35</v>
      </c>
      <c r="X126" s="1018" t="s">
        <v>34</v>
      </c>
      <c r="Y126" s="1005" t="s">
        <v>35</v>
      </c>
      <c r="Z126" s="1018" t="s">
        <v>34</v>
      </c>
      <c r="AA126" s="1005" t="s">
        <v>35</v>
      </c>
      <c r="AB126" s="1018" t="s">
        <v>34</v>
      </c>
      <c r="AC126" s="1005" t="s">
        <v>35</v>
      </c>
      <c r="AD126" s="1018" t="s">
        <v>34</v>
      </c>
      <c r="AE126" s="1005" t="s">
        <v>35</v>
      </c>
      <c r="AF126" s="1018" t="s">
        <v>34</v>
      </c>
      <c r="AG126" s="1005" t="s">
        <v>35</v>
      </c>
      <c r="AH126" s="1018" t="s">
        <v>34</v>
      </c>
      <c r="AI126" s="1005" t="s">
        <v>35</v>
      </c>
      <c r="AJ126" s="1018" t="s">
        <v>34</v>
      </c>
      <c r="AK126" s="1005" t="s">
        <v>35</v>
      </c>
      <c r="AL126" s="1018" t="s">
        <v>34</v>
      </c>
      <c r="AM126" s="17" t="s">
        <v>35</v>
      </c>
      <c r="AN126" s="1562"/>
      <c r="AO126" s="1562"/>
      <c r="AP126" s="1562"/>
      <c r="AQ126" s="1564"/>
      <c r="AR126" s="1562"/>
    </row>
    <row r="127" spans="1:88" x14ac:dyDescent="0.25">
      <c r="A127" s="1170" t="s">
        <v>158</v>
      </c>
      <c r="B127" s="283" t="s">
        <v>159</v>
      </c>
      <c r="C127" s="284">
        <f>SUM(D127+E127)</f>
        <v>66</v>
      </c>
      <c r="D127" s="285">
        <f t="shared" ref="D127:E130" si="56">SUM(F127+H127+J127+L127+N127+P127+R127+T127+V127+X127+Z127+AB127+AD127+AF127+AH127+AJ127+AL127)</f>
        <v>21</v>
      </c>
      <c r="E127" s="286">
        <f t="shared" si="56"/>
        <v>45</v>
      </c>
      <c r="F127" s="22"/>
      <c r="G127" s="24"/>
      <c r="H127" s="22"/>
      <c r="I127" s="24"/>
      <c r="J127" s="22"/>
      <c r="K127" s="24"/>
      <c r="L127" s="22">
        <v>2</v>
      </c>
      <c r="M127" s="24">
        <v>10</v>
      </c>
      <c r="N127" s="22">
        <v>3</v>
      </c>
      <c r="O127" s="24">
        <v>6</v>
      </c>
      <c r="P127" s="22">
        <v>3</v>
      </c>
      <c r="Q127" s="24">
        <v>6</v>
      </c>
      <c r="R127" s="22">
        <v>2</v>
      </c>
      <c r="S127" s="24">
        <v>2</v>
      </c>
      <c r="T127" s="22">
        <v>4</v>
      </c>
      <c r="U127" s="24">
        <v>6</v>
      </c>
      <c r="V127" s="22">
        <v>2</v>
      </c>
      <c r="W127" s="24">
        <v>4</v>
      </c>
      <c r="X127" s="22">
        <v>2</v>
      </c>
      <c r="Y127" s="24">
        <v>1</v>
      </c>
      <c r="Z127" s="22"/>
      <c r="AA127" s="24">
        <v>3</v>
      </c>
      <c r="AB127" s="22"/>
      <c r="AC127" s="24">
        <v>1</v>
      </c>
      <c r="AD127" s="22"/>
      <c r="AE127" s="24">
        <v>5</v>
      </c>
      <c r="AF127" s="22"/>
      <c r="AG127" s="24"/>
      <c r="AH127" s="22">
        <v>1</v>
      </c>
      <c r="AI127" s="24"/>
      <c r="AJ127" s="22">
        <v>2</v>
      </c>
      <c r="AK127" s="24">
        <v>1</v>
      </c>
      <c r="AL127" s="22"/>
      <c r="AM127" s="26"/>
      <c r="AN127" s="23">
        <v>66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13</v>
      </c>
      <c r="D128" s="289">
        <f t="shared" si="56"/>
        <v>3</v>
      </c>
      <c r="E128" s="290">
        <f t="shared" si="56"/>
        <v>10</v>
      </c>
      <c r="F128" s="33"/>
      <c r="G128" s="35"/>
      <c r="H128" s="33"/>
      <c r="I128" s="35"/>
      <c r="J128" s="33">
        <v>1</v>
      </c>
      <c r="K128" s="35">
        <v>1</v>
      </c>
      <c r="L128" s="33">
        <v>2</v>
      </c>
      <c r="M128" s="35">
        <v>9</v>
      </c>
      <c r="N128" s="33"/>
      <c r="O128" s="35"/>
      <c r="P128" s="33"/>
      <c r="Q128" s="35"/>
      <c r="R128" s="33"/>
      <c r="S128" s="35"/>
      <c r="T128" s="33"/>
      <c r="U128" s="35"/>
      <c r="V128" s="33"/>
      <c r="W128" s="35"/>
      <c r="X128" s="33"/>
      <c r="Y128" s="35"/>
      <c r="Z128" s="33"/>
      <c r="AA128" s="35"/>
      <c r="AB128" s="33"/>
      <c r="AC128" s="35"/>
      <c r="AD128" s="33"/>
      <c r="AE128" s="35"/>
      <c r="AF128" s="33"/>
      <c r="AG128" s="35"/>
      <c r="AH128" s="33"/>
      <c r="AI128" s="35"/>
      <c r="AJ128" s="33"/>
      <c r="AK128" s="35"/>
      <c r="AL128" s="33"/>
      <c r="AM128" s="37"/>
      <c r="AN128" s="34">
        <v>13</v>
      </c>
      <c r="AO128" s="34">
        <v>0</v>
      </c>
      <c r="AP128" s="34">
        <v>0</v>
      </c>
      <c r="AQ128" s="129">
        <v>0</v>
      </c>
      <c r="AR128" s="34">
        <v>0</v>
      </c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9</v>
      </c>
      <c r="D129" s="289">
        <f t="shared" si="56"/>
        <v>1</v>
      </c>
      <c r="E129" s="290">
        <f t="shared" si="56"/>
        <v>8</v>
      </c>
      <c r="F129" s="77"/>
      <c r="G129" s="78"/>
      <c r="H129" s="77"/>
      <c r="I129" s="78">
        <v>1</v>
      </c>
      <c r="J129" s="77"/>
      <c r="K129" s="78">
        <v>5</v>
      </c>
      <c r="L129" s="77">
        <v>1</v>
      </c>
      <c r="M129" s="78">
        <v>2</v>
      </c>
      <c r="N129" s="77"/>
      <c r="O129" s="78"/>
      <c r="P129" s="77"/>
      <c r="Q129" s="78"/>
      <c r="R129" s="77"/>
      <c r="S129" s="78"/>
      <c r="T129" s="77"/>
      <c r="U129" s="78"/>
      <c r="V129" s="77"/>
      <c r="W129" s="78"/>
      <c r="X129" s="77"/>
      <c r="Y129" s="78"/>
      <c r="Z129" s="77"/>
      <c r="AA129" s="78"/>
      <c r="AB129" s="77"/>
      <c r="AC129" s="78"/>
      <c r="AD129" s="77"/>
      <c r="AE129" s="78"/>
      <c r="AF129" s="77"/>
      <c r="AG129" s="78"/>
      <c r="AH129" s="77"/>
      <c r="AI129" s="78"/>
      <c r="AJ129" s="77"/>
      <c r="AK129" s="78"/>
      <c r="AL129" s="77"/>
      <c r="AM129" s="82"/>
      <c r="AN129" s="79">
        <v>9</v>
      </c>
      <c r="AO129" s="79">
        <v>0</v>
      </c>
      <c r="AP129" s="79">
        <v>0</v>
      </c>
      <c r="AQ129" s="97">
        <v>0</v>
      </c>
      <c r="AR129" s="79">
        <v>0</v>
      </c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569"/>
      <c r="B130" s="47" t="s">
        <v>47</v>
      </c>
      <c r="C130" s="377">
        <f>SUM(D130+E130)</f>
        <v>88</v>
      </c>
      <c r="D130" s="49">
        <f t="shared" si="56"/>
        <v>25</v>
      </c>
      <c r="E130" s="50">
        <f t="shared" si="56"/>
        <v>63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0</v>
      </c>
      <c r="I130" s="52">
        <f t="shared" si="68"/>
        <v>1</v>
      </c>
      <c r="J130" s="378">
        <f t="shared" si="68"/>
        <v>1</v>
      </c>
      <c r="K130" s="53">
        <f t="shared" si="68"/>
        <v>6</v>
      </c>
      <c r="L130" s="378">
        <f t="shared" si="68"/>
        <v>5</v>
      </c>
      <c r="M130" s="53">
        <f t="shared" si="68"/>
        <v>21</v>
      </c>
      <c r="N130" s="378">
        <f t="shared" si="68"/>
        <v>3</v>
      </c>
      <c r="O130" s="53">
        <f t="shared" si="68"/>
        <v>6</v>
      </c>
      <c r="P130" s="378">
        <f t="shared" si="68"/>
        <v>3</v>
      </c>
      <c r="Q130" s="53">
        <f t="shared" si="68"/>
        <v>6</v>
      </c>
      <c r="R130" s="378">
        <f t="shared" si="68"/>
        <v>2</v>
      </c>
      <c r="S130" s="53">
        <f t="shared" si="68"/>
        <v>2</v>
      </c>
      <c r="T130" s="378">
        <f t="shared" si="68"/>
        <v>4</v>
      </c>
      <c r="U130" s="53">
        <f t="shared" si="68"/>
        <v>6</v>
      </c>
      <c r="V130" s="378">
        <f t="shared" si="68"/>
        <v>2</v>
      </c>
      <c r="W130" s="53">
        <f t="shared" si="68"/>
        <v>4</v>
      </c>
      <c r="X130" s="378">
        <f t="shared" si="68"/>
        <v>2</v>
      </c>
      <c r="Y130" s="53">
        <f t="shared" si="68"/>
        <v>1</v>
      </c>
      <c r="Z130" s="378">
        <f t="shared" si="68"/>
        <v>0</v>
      </c>
      <c r="AA130" s="53">
        <f t="shared" si="68"/>
        <v>3</v>
      </c>
      <c r="AB130" s="378">
        <f t="shared" si="68"/>
        <v>0</v>
      </c>
      <c r="AC130" s="53">
        <f t="shared" si="68"/>
        <v>1</v>
      </c>
      <c r="AD130" s="378">
        <f t="shared" si="68"/>
        <v>0</v>
      </c>
      <c r="AE130" s="53">
        <f t="shared" si="68"/>
        <v>5</v>
      </c>
      <c r="AF130" s="378">
        <f t="shared" si="68"/>
        <v>0</v>
      </c>
      <c r="AG130" s="53">
        <f t="shared" si="68"/>
        <v>0</v>
      </c>
      <c r="AH130" s="378">
        <f t="shared" si="68"/>
        <v>1</v>
      </c>
      <c r="AI130" s="53">
        <f t="shared" si="68"/>
        <v>0</v>
      </c>
      <c r="AJ130" s="378">
        <f t="shared" si="68"/>
        <v>2</v>
      </c>
      <c r="AK130" s="53">
        <f t="shared" si="68"/>
        <v>1</v>
      </c>
      <c r="AL130" s="54">
        <f t="shared" si="68"/>
        <v>0</v>
      </c>
      <c r="AM130" s="55">
        <f t="shared" si="68"/>
        <v>0</v>
      </c>
      <c r="AN130" s="52">
        <f t="shared" si="68"/>
        <v>88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1110" t="s">
        <v>162</v>
      </c>
      <c r="B131" s="1110"/>
      <c r="C131" s="1110"/>
      <c r="D131" s="1110"/>
      <c r="E131" s="1110"/>
      <c r="F131" s="1110"/>
      <c r="G131" s="1110"/>
      <c r="H131" s="1111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572"/>
      <c r="I133" s="1183"/>
    </row>
    <row r="134" spans="1:88" ht="31.5" x14ac:dyDescent="0.25">
      <c r="A134" s="1570"/>
      <c r="B134" s="1573"/>
      <c r="C134" s="1018" t="s">
        <v>168</v>
      </c>
      <c r="D134" s="143" t="s">
        <v>169</v>
      </c>
      <c r="E134" s="86" t="s">
        <v>170</v>
      </c>
      <c r="F134" s="1007" t="s">
        <v>171</v>
      </c>
      <c r="G134" s="1571"/>
      <c r="H134" s="1006" t="s">
        <v>172</v>
      </c>
      <c r="I134" s="1014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>
        <v>0</v>
      </c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>
        <v>0</v>
      </c>
      <c r="I136" s="129"/>
    </row>
    <row r="137" spans="1:88" x14ac:dyDescent="0.25">
      <c r="A137" s="298" t="s">
        <v>16</v>
      </c>
      <c r="B137" s="294">
        <f>SUM(C137:F137)+H137</f>
        <v>0</v>
      </c>
      <c r="C137" s="33"/>
      <c r="D137" s="295"/>
      <c r="E137" s="296"/>
      <c r="F137" s="35"/>
      <c r="G137" s="36"/>
      <c r="H137" s="297">
        <v>0</v>
      </c>
      <c r="I137" s="129"/>
    </row>
    <row r="138" spans="1:88" x14ac:dyDescent="0.25">
      <c r="A138" s="298" t="s">
        <v>17</v>
      </c>
      <c r="B138" s="294">
        <f t="shared" si="69"/>
        <v>1</v>
      </c>
      <c r="C138" s="33"/>
      <c r="D138" s="295"/>
      <c r="E138" s="296"/>
      <c r="F138" s="35"/>
      <c r="G138" s="36"/>
      <c r="H138" s="297">
        <v>1</v>
      </c>
      <c r="I138" s="129"/>
    </row>
    <row r="139" spans="1:88" x14ac:dyDescent="0.25">
      <c r="A139" s="293" t="s">
        <v>18</v>
      </c>
      <c r="B139" s="294">
        <f>SUM(C139:F139)+H139</f>
        <v>2</v>
      </c>
      <c r="C139" s="33"/>
      <c r="D139" s="295"/>
      <c r="E139" s="296"/>
      <c r="F139" s="35"/>
      <c r="G139" s="36"/>
      <c r="H139" s="297">
        <v>2</v>
      </c>
      <c r="I139" s="129"/>
    </row>
    <row r="140" spans="1:88" x14ac:dyDescent="0.25">
      <c r="A140" s="293" t="s">
        <v>174</v>
      </c>
      <c r="B140" s="294">
        <f t="shared" si="69"/>
        <v>17</v>
      </c>
      <c r="C140" s="33"/>
      <c r="D140" s="295"/>
      <c r="E140" s="296"/>
      <c r="F140" s="35"/>
      <c r="G140" s="36"/>
      <c r="H140" s="297">
        <v>17</v>
      </c>
      <c r="I140" s="129"/>
    </row>
    <row r="141" spans="1:88" x14ac:dyDescent="0.25">
      <c r="A141" s="299" t="s">
        <v>175</v>
      </c>
      <c r="B141" s="300">
        <f>SUM(C141:F141)+H141</f>
        <v>3</v>
      </c>
      <c r="C141" s="41"/>
      <c r="D141" s="301"/>
      <c r="E141" s="302"/>
      <c r="F141" s="43"/>
      <c r="G141" s="44"/>
      <c r="H141" s="303">
        <v>3</v>
      </c>
      <c r="I141" s="304"/>
    </row>
    <row r="142" spans="1:88" x14ac:dyDescent="0.25">
      <c r="A142" s="1112" t="s">
        <v>176</v>
      </c>
      <c r="B142" s="306">
        <f>SUM(C142:F142)+H142</f>
        <v>0</v>
      </c>
      <c r="C142" s="77"/>
      <c r="D142" s="202"/>
      <c r="E142" s="307"/>
      <c r="F142" s="78"/>
      <c r="G142" s="81"/>
      <c r="H142" s="308">
        <v>0</v>
      </c>
      <c r="I142" s="97"/>
    </row>
    <row r="143" spans="1:88" x14ac:dyDescent="0.25">
      <c r="A143" s="309" t="s">
        <v>177</v>
      </c>
    </row>
    <row r="144" spans="1:88" s="12" customFormat="1" ht="12" x14ac:dyDescent="0.2">
      <c r="A144" s="1113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565" t="s">
        <v>184</v>
      </c>
      <c r="B148" s="1565"/>
      <c r="C148" s="1565"/>
      <c r="D148" s="1565"/>
      <c r="E148" s="156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567"/>
      <c r="D150" s="1568"/>
      <c r="E150" s="1561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566"/>
      <c r="B151" s="1566"/>
      <c r="C151" s="317" t="s">
        <v>33</v>
      </c>
      <c r="D151" s="318" t="s">
        <v>34</v>
      </c>
      <c r="E151" s="1017" t="s">
        <v>35</v>
      </c>
      <c r="F151" s="390" t="s">
        <v>34</v>
      </c>
      <c r="G151" s="1016" t="s">
        <v>35</v>
      </c>
      <c r="H151" s="390" t="s">
        <v>34</v>
      </c>
      <c r="I151" s="1016" t="s">
        <v>35</v>
      </c>
      <c r="J151" s="390" t="s">
        <v>34</v>
      </c>
      <c r="K151" s="1016" t="s">
        <v>35</v>
      </c>
      <c r="L151" s="390" t="s">
        <v>34</v>
      </c>
      <c r="M151" s="322" t="s">
        <v>35</v>
      </c>
      <c r="N151" s="1559"/>
      <c r="O151" s="1559"/>
      <c r="P151" s="1559"/>
      <c r="Q151" s="1560"/>
      <c r="R151" s="1561"/>
      <c r="S151" s="1562"/>
      <c r="T151" s="1559"/>
      <c r="U151" s="1559"/>
      <c r="V151" s="1559"/>
      <c r="W151" s="1559"/>
      <c r="X151" s="1559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1114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1114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1115"/>
      <c r="C161" s="1115"/>
      <c r="D161" s="1115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559"/>
      <c r="B163" s="1559"/>
      <c r="C163" s="1563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1746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97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48.140625" customWidth="1"/>
    <col min="2" max="2" width="32.140625" customWidth="1"/>
    <col min="3" max="4" width="18.85546875" customWidth="1"/>
    <col min="5" max="5" width="17.140625" customWidth="1"/>
    <col min="6" max="6" width="13.85546875" customWidth="1"/>
    <col min="7" max="7" width="14.140625" customWidth="1"/>
    <col min="8" max="8" width="13.42578125" customWidth="1"/>
    <col min="9" max="9" width="12.140625" customWidth="1"/>
    <col min="10" max="10" width="12.28515625" customWidth="1"/>
    <col min="11" max="11" width="13.42578125" customWidth="1"/>
    <col min="12" max="13" width="12" customWidth="1"/>
    <col min="18" max="45" width="11.42578125" customWidth="1"/>
    <col min="46" max="46" width="11" customWidth="1"/>
    <col min="47" max="74" width="11.42578125" customWidth="1"/>
    <col min="75" max="91" width="11.42578125" hidden="1" customWidth="1"/>
    <col min="92" max="92" width="12.140625" hidden="1" customWidth="1"/>
    <col min="93" max="95" width="12.140625" customWidth="1"/>
    <col min="96" max="96" width="12.28515625" customWidth="1"/>
    <col min="97" max="148" width="11.42578125" customWidth="1"/>
  </cols>
  <sheetData>
    <row r="1" spans="1:122" x14ac:dyDescent="0.25">
      <c r="A1" s="1" t="s">
        <v>0</v>
      </c>
    </row>
    <row r="2" spans="1:122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122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22" x14ac:dyDescent="0.25">
      <c r="A4" s="1" t="str">
        <f>CONCATENATE("MES: ",[13]NOMBRE!B6," - ","( ",[13]NOMBRE!C6,[13]NOMBRE!D6," )")</f>
        <v>MES: DICIEMBRE - ( 12 )</v>
      </c>
    </row>
    <row r="5" spans="1:122" x14ac:dyDescent="0.25">
      <c r="A5" s="1" t="str">
        <f>CONCATENATE("AÑO: ",[13]NOMBRE!B7)</f>
        <v>AÑO: 2024</v>
      </c>
    </row>
    <row r="6" spans="1:122" s="4" customFormat="1" ht="18" customHeight="1" x14ac:dyDescent="0.2">
      <c r="A6" s="1240" t="s">
        <v>1</v>
      </c>
      <c r="B6" s="1240"/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3"/>
      <c r="AR6" s="3"/>
      <c r="AS6" s="3"/>
      <c r="AT6" s="3"/>
      <c r="AU6" s="3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8" spans="1:122" s="12" customFormat="1" ht="18" customHeight="1" x14ac:dyDescent="0.2">
      <c r="A8" s="6" t="s">
        <v>2</v>
      </c>
      <c r="B8" s="7"/>
      <c r="C8" s="7"/>
      <c r="D8" s="7"/>
      <c r="E8" s="7"/>
      <c r="F8" s="7"/>
      <c r="G8" s="7"/>
      <c r="H8" s="7"/>
      <c r="I8" s="7"/>
      <c r="J8" s="7"/>
      <c r="K8" s="8"/>
      <c r="L8" s="7"/>
      <c r="M8" s="7"/>
      <c r="N8" s="7"/>
      <c r="O8" s="9"/>
      <c r="P8" s="9"/>
      <c r="Q8" s="9"/>
      <c r="R8" s="9"/>
      <c r="S8" s="9"/>
      <c r="T8" s="9"/>
      <c r="U8" s="9"/>
      <c r="V8" s="8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0"/>
      <c r="AQ8" s="10"/>
      <c r="AR8" s="10"/>
      <c r="AS8" s="10"/>
      <c r="AT8" s="10"/>
      <c r="AU8" s="10"/>
      <c r="AV8" s="11"/>
    </row>
    <row r="9" spans="1:122" x14ac:dyDescent="0.25">
      <c r="A9" s="1173" t="s">
        <v>3</v>
      </c>
      <c r="B9" s="1173" t="s">
        <v>4</v>
      </c>
      <c r="C9" s="1192" t="s">
        <v>5</v>
      </c>
      <c r="D9" s="1193"/>
      <c r="E9" s="1148"/>
      <c r="F9" s="1189" t="s">
        <v>6</v>
      </c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6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6"/>
      <c r="AI9" s="1196"/>
      <c r="AJ9" s="1196"/>
      <c r="AK9" s="1196"/>
      <c r="AL9" s="1196"/>
      <c r="AM9" s="1197"/>
      <c r="AN9" s="1148" t="s">
        <v>7</v>
      </c>
      <c r="AO9" s="1148" t="s">
        <v>8</v>
      </c>
      <c r="AP9" s="1148" t="s">
        <v>9</v>
      </c>
      <c r="AQ9" s="1148" t="s">
        <v>10</v>
      </c>
      <c r="AR9" s="1148" t="s">
        <v>11</v>
      </c>
      <c r="AS9" s="1148" t="s">
        <v>12</v>
      </c>
      <c r="AT9" s="1185" t="s">
        <v>13</v>
      </c>
      <c r="AU9" s="1239"/>
    </row>
    <row r="10" spans="1:122" x14ac:dyDescent="0.25">
      <c r="A10" s="1174"/>
      <c r="B10" s="1174"/>
      <c r="C10" s="1593"/>
      <c r="D10" s="1594"/>
      <c r="E10" s="1590"/>
      <c r="F10" s="1189" t="s">
        <v>14</v>
      </c>
      <c r="G10" s="1190"/>
      <c r="H10" s="1189" t="s">
        <v>15</v>
      </c>
      <c r="I10" s="1190"/>
      <c r="J10" s="1189" t="s">
        <v>16</v>
      </c>
      <c r="K10" s="1190"/>
      <c r="L10" s="1189" t="s">
        <v>17</v>
      </c>
      <c r="M10" s="1190"/>
      <c r="N10" s="1189" t="s">
        <v>18</v>
      </c>
      <c r="O10" s="1190"/>
      <c r="P10" s="1176" t="s">
        <v>19</v>
      </c>
      <c r="Q10" s="1178"/>
      <c r="R10" s="1176" t="s">
        <v>20</v>
      </c>
      <c r="S10" s="1178"/>
      <c r="T10" s="1176" t="s">
        <v>21</v>
      </c>
      <c r="U10" s="1178"/>
      <c r="V10" s="1176" t="s">
        <v>22</v>
      </c>
      <c r="W10" s="1178"/>
      <c r="X10" s="1176" t="s">
        <v>23</v>
      </c>
      <c r="Y10" s="1178"/>
      <c r="Z10" s="1176" t="s">
        <v>24</v>
      </c>
      <c r="AA10" s="1178"/>
      <c r="AB10" s="1176" t="s">
        <v>25</v>
      </c>
      <c r="AC10" s="1178"/>
      <c r="AD10" s="1176" t="s">
        <v>26</v>
      </c>
      <c r="AE10" s="1178"/>
      <c r="AF10" s="1176" t="s">
        <v>27</v>
      </c>
      <c r="AG10" s="1178"/>
      <c r="AH10" s="1176" t="s">
        <v>28</v>
      </c>
      <c r="AI10" s="1178"/>
      <c r="AJ10" s="1176" t="s">
        <v>29</v>
      </c>
      <c r="AK10" s="1178"/>
      <c r="AL10" s="1176" t="s">
        <v>30</v>
      </c>
      <c r="AM10" s="1198"/>
      <c r="AN10" s="1149"/>
      <c r="AO10" s="1149"/>
      <c r="AP10" s="1149"/>
      <c r="AQ10" s="1149"/>
      <c r="AR10" s="1149"/>
      <c r="AS10" s="1149"/>
      <c r="AT10" s="1276" t="s">
        <v>31</v>
      </c>
      <c r="AU10" s="1235" t="s">
        <v>32</v>
      </c>
    </row>
    <row r="11" spans="1:122" ht="22.5" customHeight="1" x14ac:dyDescent="0.25">
      <c r="A11" s="1592"/>
      <c r="B11" s="1592"/>
      <c r="C11" s="13" t="s">
        <v>33</v>
      </c>
      <c r="D11" s="14" t="s">
        <v>34</v>
      </c>
      <c r="E11" s="1120" t="s">
        <v>35</v>
      </c>
      <c r="F11" s="1133" t="s">
        <v>34</v>
      </c>
      <c r="G11" s="1120" t="s">
        <v>35</v>
      </c>
      <c r="H11" s="1133" t="s">
        <v>34</v>
      </c>
      <c r="I11" s="1120" t="s">
        <v>35</v>
      </c>
      <c r="J11" s="1133" t="s">
        <v>34</v>
      </c>
      <c r="K11" s="1120" t="s">
        <v>35</v>
      </c>
      <c r="L11" s="1133" t="s">
        <v>34</v>
      </c>
      <c r="M11" s="1120" t="s">
        <v>35</v>
      </c>
      <c r="N11" s="1133" t="s">
        <v>34</v>
      </c>
      <c r="O11" s="1120" t="s">
        <v>35</v>
      </c>
      <c r="P11" s="1133" t="s">
        <v>34</v>
      </c>
      <c r="Q11" s="1120" t="s">
        <v>35</v>
      </c>
      <c r="R11" s="1133" t="s">
        <v>34</v>
      </c>
      <c r="S11" s="1120" t="s">
        <v>35</v>
      </c>
      <c r="T11" s="1133" t="s">
        <v>34</v>
      </c>
      <c r="U11" s="1120" t="s">
        <v>35</v>
      </c>
      <c r="V11" s="1133" t="s">
        <v>34</v>
      </c>
      <c r="W11" s="1120" t="s">
        <v>35</v>
      </c>
      <c r="X11" s="1133" t="s">
        <v>34</v>
      </c>
      <c r="Y11" s="1120" t="s">
        <v>35</v>
      </c>
      <c r="Z11" s="1133" t="s">
        <v>34</v>
      </c>
      <c r="AA11" s="1120" t="s">
        <v>35</v>
      </c>
      <c r="AB11" s="1133" t="s">
        <v>34</v>
      </c>
      <c r="AC11" s="1120" t="s">
        <v>35</v>
      </c>
      <c r="AD11" s="1133" t="s">
        <v>34</v>
      </c>
      <c r="AE11" s="1120" t="s">
        <v>35</v>
      </c>
      <c r="AF11" s="1133" t="s">
        <v>34</v>
      </c>
      <c r="AG11" s="1120" t="s">
        <v>35</v>
      </c>
      <c r="AH11" s="1133" t="s">
        <v>34</v>
      </c>
      <c r="AI11" s="1120" t="s">
        <v>35</v>
      </c>
      <c r="AJ11" s="1133" t="s">
        <v>34</v>
      </c>
      <c r="AK11" s="1120" t="s">
        <v>35</v>
      </c>
      <c r="AL11" s="1133" t="s">
        <v>34</v>
      </c>
      <c r="AM11" s="17" t="s">
        <v>35</v>
      </c>
      <c r="AN11" s="1590"/>
      <c r="AO11" s="1590"/>
      <c r="AP11" s="1590"/>
      <c r="AQ11" s="1590"/>
      <c r="AR11" s="1590"/>
      <c r="AS11" s="1590"/>
      <c r="AT11" s="1276"/>
      <c r="AU11" s="1235"/>
    </row>
    <row r="12" spans="1:122" ht="15" customHeight="1" x14ac:dyDescent="0.25">
      <c r="A12" s="1227" t="s">
        <v>36</v>
      </c>
      <c r="B12" s="18" t="s">
        <v>37</v>
      </c>
      <c r="C12" s="19">
        <f>SUM(D12+E12)</f>
        <v>0</v>
      </c>
      <c r="D12" s="20">
        <f>SUM(F12+H12+J12+L12+N12+P12+R12+T12+V12+X12+Z12+AB12+AD12+AF12+AH12+AJ12+AL12)</f>
        <v>0</v>
      </c>
      <c r="E12" s="21">
        <f>SUM(G12+I12+K12+M12+O12+Q12+S12+U12+W12+Y12+AA12+AC12+AE12+AG12+AI12+AK12+AM12)</f>
        <v>0</v>
      </c>
      <c r="F12" s="22"/>
      <c r="G12" s="23"/>
      <c r="H12" s="22"/>
      <c r="I12" s="23"/>
      <c r="J12" s="22"/>
      <c r="K12" s="24"/>
      <c r="L12" s="22"/>
      <c r="M12" s="24"/>
      <c r="N12" s="22"/>
      <c r="O12" s="24"/>
      <c r="P12" s="22"/>
      <c r="Q12" s="24"/>
      <c r="R12" s="22"/>
      <c r="S12" s="24"/>
      <c r="T12" s="22"/>
      <c r="U12" s="24"/>
      <c r="V12" s="22"/>
      <c r="W12" s="24"/>
      <c r="X12" s="22"/>
      <c r="Y12" s="24"/>
      <c r="Z12" s="22"/>
      <c r="AA12" s="24"/>
      <c r="AB12" s="22"/>
      <c r="AC12" s="24"/>
      <c r="AD12" s="22"/>
      <c r="AE12" s="24"/>
      <c r="AF12" s="22"/>
      <c r="AG12" s="24"/>
      <c r="AH12" s="22"/>
      <c r="AI12" s="24"/>
      <c r="AJ12" s="22"/>
      <c r="AK12" s="24"/>
      <c r="AL12" s="25"/>
      <c r="AM12" s="26"/>
      <c r="AN12" s="23"/>
      <c r="AO12" s="23"/>
      <c r="AP12" s="23"/>
      <c r="AQ12" s="23"/>
      <c r="AR12" s="23"/>
      <c r="AS12" s="23"/>
      <c r="AT12" s="22"/>
      <c r="AU12" s="24"/>
      <c r="AV12" t="str">
        <f>BW12&amp;BX12&amp;BY12&amp;BZ12&amp;CA12&amp;CB12&amp;CC12&amp;CD12</f>
        <v/>
      </c>
      <c r="BW12" s="27" t="str">
        <f>IF(AND(C12&gt;0,AN12="")," * No olvide digitar la variable Beneficiarios. Digite Cero si no tiene.",IF(AN12&gt;C12," * La variable Beneficiarios No puede ser mayor al Total.",""))</f>
        <v/>
      </c>
      <c r="BX12" s="27" t="str">
        <f>IF(AND(C12&gt;0,AO12="")," * No olvide digitar la variable Niños, Niñas, adolescentes y Jóvenes SENAME. Digite Cero si no tiene.",IF(AO12&gt;C12," * La variable Niños, Niñas, adolescentes y Jóvenes SENAME No puede ser mayor al Total.",""))</f>
        <v/>
      </c>
      <c r="BY12" s="27" t="str">
        <f>IF(AND(C12&gt;0,AP12="")," * No olvide digitar la variable Niños, Niñas, adolescentes y Jóvenes Mejor Niñez. Digite Cero si no tiene.",IF(AP12&gt;C12," * La variable Niños, Niñas, adolescentes y Jóvenes Mejor Niñez No puede ser mayor al Total.",""))</f>
        <v/>
      </c>
      <c r="BZ12" s="27" t="str">
        <f>IF(AND(C12&gt;0,AQ12="")," * No olvide digitar la variable Pueblos originarios. Digite Cero si no tiene.",IF(AQ12&gt;C12," * La variable Pueblos Originarios No puede ser mayor al Total.",""))</f>
        <v/>
      </c>
      <c r="CA12" s="27" t="str">
        <f>IF(AND(C12&gt;0,AR12="")," * No olvide digitar la variable Migrantes. Digite Cero si no tiene.",IF(AR12&gt;C12," * La variable Migrantes No puede ser mayor al Total.",""))</f>
        <v/>
      </c>
      <c r="CB12" s="27" t="str">
        <f>IF(AND(C12&gt;0,AS12="")," * No olvide digitar la variable Demencia. Digite Cero si no tiene.",IF(AS12&gt;C12," * La variable Demencia No puede ser mayor al Total.",""))</f>
        <v/>
      </c>
      <c r="CC12" s="27" t="str">
        <f>IF(AND(E12&gt;0,OR(AT12=""))," * No olvide digitar la variable Trans (Masculino). Digite Cero si no tiene.",IF((AT12)&gt;E12," * La variable Trans (Masculino) No puede ser mayor al Total Mujeres.",""))</f>
        <v/>
      </c>
      <c r="CD12" s="27" t="str">
        <f>IF(AND(D12&gt;0,OR(AU12=""))," * No olvide digitar la variable Trans (Femenino). Digite Cero si no tiene.",IF((AU12)&gt;D12," * La variable Trans (Femenino) No puede ser mayor al Total Hombres.",""))</f>
        <v/>
      </c>
      <c r="CF12" s="28">
        <f>IF(AND(C12&gt;0,AN12=""),1,IF(AN12&gt;C12,1,0))</f>
        <v>0</v>
      </c>
      <c r="CG12" s="28">
        <f>IF(AND(C12&gt;0,AO12=""),1,IF(AO12&gt;C12,1,0))</f>
        <v>0</v>
      </c>
      <c r="CH12" s="28">
        <f>IF(AND(C12&gt;0,AP12=""),1,IF(AP12&gt;C12,1,0))</f>
        <v>0</v>
      </c>
      <c r="CI12" s="28">
        <f>IF(AND(C12&gt;0,AQ12=""),1,IF(AQ12&gt;C12,1,0))</f>
        <v>0</v>
      </c>
      <c r="CJ12" s="28">
        <f>IF(AND(C12&gt;0,AR12=""),1,IF(AR12&gt;C12,1,0))</f>
        <v>0</v>
      </c>
      <c r="CK12" s="28">
        <f>IF(AND(C12&gt;0,AS12=""),1,IF(AS12&gt;C12,1,0))</f>
        <v>0</v>
      </c>
      <c r="CL12" s="28">
        <f>IF(AND(E12&gt;0,OR(AT12="")),1,IF((AT12)&gt;E12,1,0))</f>
        <v>0</v>
      </c>
      <c r="CM12" s="28">
        <f>IF(AND(D12&gt;0,OR(AU12="")),1,IF((AU12)&gt;D12,1,0))</f>
        <v>0</v>
      </c>
    </row>
    <row r="13" spans="1:122" ht="15" customHeight="1" x14ac:dyDescent="0.25">
      <c r="A13" s="1236"/>
      <c r="B13" s="29" t="s">
        <v>38</v>
      </c>
      <c r="C13" s="30">
        <f t="shared" ref="C13:C26" si="0">SUM(D13+E13)</f>
        <v>48</v>
      </c>
      <c r="D13" s="31">
        <f t="shared" ref="D13:E26" si="1">SUM(F13+H13+J13+L13+N13+P13+R13+T13+V13+X13+Z13+AB13+AD13+AF13+AH13+AJ13+AL13)</f>
        <v>8</v>
      </c>
      <c r="E13" s="32">
        <f t="shared" si="1"/>
        <v>40</v>
      </c>
      <c r="F13" s="33">
        <v>0</v>
      </c>
      <c r="G13" s="34">
        <v>0</v>
      </c>
      <c r="H13" s="33">
        <v>0</v>
      </c>
      <c r="I13" s="34">
        <v>0</v>
      </c>
      <c r="J13" s="33">
        <v>0</v>
      </c>
      <c r="K13" s="35">
        <v>5</v>
      </c>
      <c r="L13" s="33">
        <v>6</v>
      </c>
      <c r="M13" s="35">
        <v>33</v>
      </c>
      <c r="N13" s="33">
        <v>0</v>
      </c>
      <c r="O13" s="35">
        <v>1</v>
      </c>
      <c r="P13" s="33">
        <v>0</v>
      </c>
      <c r="Q13" s="35">
        <v>0</v>
      </c>
      <c r="R13" s="33">
        <v>0</v>
      </c>
      <c r="S13" s="35">
        <v>0</v>
      </c>
      <c r="T13" s="33">
        <v>0</v>
      </c>
      <c r="U13" s="35">
        <v>0</v>
      </c>
      <c r="V13" s="33">
        <v>0</v>
      </c>
      <c r="W13" s="35">
        <v>0</v>
      </c>
      <c r="X13" s="33">
        <v>0</v>
      </c>
      <c r="Y13" s="35">
        <v>0</v>
      </c>
      <c r="Z13" s="33">
        <v>0</v>
      </c>
      <c r="AA13" s="35">
        <v>0</v>
      </c>
      <c r="AB13" s="33">
        <v>0</v>
      </c>
      <c r="AC13" s="35">
        <v>0</v>
      </c>
      <c r="AD13" s="33">
        <v>1</v>
      </c>
      <c r="AE13" s="35">
        <v>1</v>
      </c>
      <c r="AF13" s="33">
        <v>0</v>
      </c>
      <c r="AG13" s="35">
        <v>0</v>
      </c>
      <c r="AH13" s="33">
        <v>0</v>
      </c>
      <c r="AI13" s="35">
        <v>0</v>
      </c>
      <c r="AJ13" s="33">
        <v>1</v>
      </c>
      <c r="AK13" s="35">
        <v>0</v>
      </c>
      <c r="AL13" s="36">
        <v>0</v>
      </c>
      <c r="AM13" s="37">
        <v>0</v>
      </c>
      <c r="AN13" s="34">
        <v>48</v>
      </c>
      <c r="AO13" s="34">
        <v>1</v>
      </c>
      <c r="AP13" s="34">
        <v>4</v>
      </c>
      <c r="AQ13" s="34">
        <v>0</v>
      </c>
      <c r="AR13" s="34">
        <v>0</v>
      </c>
      <c r="AS13" s="34">
        <v>0</v>
      </c>
      <c r="AT13" s="33">
        <v>0</v>
      </c>
      <c r="AU13" s="35">
        <v>0</v>
      </c>
      <c r="AV13" t="str">
        <f t="shared" ref="AV13:AV26" si="2">BW13&amp;BX13&amp;BY13&amp;BZ13&amp;CA13&amp;CB13&amp;CC13&amp;CD13</f>
        <v/>
      </c>
      <c r="BW13" s="27" t="str">
        <f t="shared" ref="BW13:BW21" si="3">IF(AND(C13&gt;0,AN13="")," * No olvide digitar la variable Beneficiarios. Digite Cero si no tiene.",IF(AN13&gt;C13," * La variable Beneficiarios No puede ser mayor al Total.",""))</f>
        <v/>
      </c>
      <c r="BX13" s="27" t="str">
        <f t="shared" ref="BX13:BX21" si="4">IF(AND(C13&gt;0,AO13="")," * No olvide digitar la variable Niños, Niñas, adolescentes y Jóvenes SENAME. Digite Cero si no tiene.",IF(AO13&gt;C13," * La variable Niños, Niñas, adolescentes y Jóvenes SENAME No puede ser mayor al Total.",""))</f>
        <v/>
      </c>
      <c r="BY13" s="27" t="str">
        <f t="shared" ref="BY13:BY21" si="5">IF(AND(C13&gt;0,AP13="")," * No olvide digitar la variable Niños, Niñas, adolescentes y Jóvenes Mejor Niñez. Digite Cero si no tiene.",IF(AP13&gt;C13," * La variable Niños, Niñas, adolescentes y Jóvenes Mejor Niñez No puede ser mayor al Total.",""))</f>
        <v/>
      </c>
      <c r="BZ13" s="27" t="str">
        <f t="shared" ref="BZ13:BZ21" si="6">IF(AND(C13&gt;0,AQ13="")," * No olvide digitar la variable Pueblos originarios. Digite Cero si no tiene.",IF(AQ13&gt;C13," * La variable Pueblos Originarios No puede ser mayor al Total.",""))</f>
        <v/>
      </c>
      <c r="CA13" s="27" t="str">
        <f t="shared" ref="CA13:CA21" si="7">IF(AND(C13&gt;0,AR13="")," * No olvide digitar la variable Migrantes. Digite Cero si no tiene.",IF(AR13&gt;C13," * La variable Migrantes No puede ser mayor al Total.",""))</f>
        <v/>
      </c>
      <c r="CB13" s="27" t="str">
        <f t="shared" ref="CB13:CB21" si="8">IF(AND(C13&gt;0,AS13="")," * No olvide digitar la variable Demencia. Digite Cero si no tiene.",IF(AS13&gt;C13," * La variable Demencia No puede ser mayor al Total.",""))</f>
        <v/>
      </c>
      <c r="CC13" s="27" t="str">
        <f t="shared" ref="CC13:CC21" si="9">IF(AND(E13&gt;0,OR(AT13=""))," * No olvide digitar la variable Trans (Masculino). Digite Cero si no tiene.",IF((AT13)&gt;E13," * La variable Trans (Masculino) No puede ser mayor al Total Mujeres.",""))</f>
        <v/>
      </c>
      <c r="CD13" s="27" t="str">
        <f t="shared" ref="CD13:CD21" si="10">IF(AND(D13&gt;0,OR(AU13=""))," * No olvide digitar la variable Trans (Femenino). Digite Cero si no tiene.",IF((AU13)&gt;D13," * La variable Trans (Femenino) No puede ser mayor al Total Hombres.",""))</f>
        <v/>
      </c>
      <c r="CF13" s="28">
        <f t="shared" ref="CF13:CF21" si="11">IF(AND(C13&gt;0,AN13=""),1,IF(AN13&gt;C13,1,0))</f>
        <v>0</v>
      </c>
      <c r="CG13" s="28">
        <f t="shared" ref="CG13:CG21" si="12">IF(AND(C13&gt;0,AO13=""),1,IF(AO13&gt;C13,1,0))</f>
        <v>0</v>
      </c>
      <c r="CH13" s="28">
        <f t="shared" ref="CH13:CH21" si="13">IF(AND(C13&gt;0,AP13=""),1,IF(AP13&gt;C13,1,0))</f>
        <v>0</v>
      </c>
      <c r="CI13" s="28">
        <f t="shared" ref="CI13:CI21" si="14">IF(AND(C13&gt;0,AQ13=""),1,IF(AQ13&gt;C13,1,0))</f>
        <v>0</v>
      </c>
      <c r="CJ13" s="28">
        <f t="shared" ref="CJ13:CJ21" si="15">IF(AND(C13&gt;0,AR13=""),1,IF(AR13&gt;C13,1,0))</f>
        <v>0</v>
      </c>
      <c r="CK13" s="28">
        <f t="shared" ref="CK13:CK21" si="16">IF(AND(C13&gt;0,AS13=""),1,IF(AS13&gt;C13,1,0))</f>
        <v>0</v>
      </c>
      <c r="CL13" s="28">
        <f t="shared" ref="CL13:CL21" si="17">IF(AND(E13&gt;0,OR(AT13="")),1,IF((AT13)&gt;E13,1,0))</f>
        <v>0</v>
      </c>
      <c r="CM13" s="28">
        <f t="shared" ref="CM13:CM21" si="18">IF(AND(D13&gt;0,OR(AU13="")),1,IF((AU13)&gt;D13,1,0))</f>
        <v>0</v>
      </c>
    </row>
    <row r="14" spans="1:122" ht="15" customHeight="1" x14ac:dyDescent="0.25">
      <c r="A14" s="1236"/>
      <c r="B14" s="29" t="s">
        <v>39</v>
      </c>
      <c r="C14" s="30">
        <f t="shared" si="0"/>
        <v>265</v>
      </c>
      <c r="D14" s="31">
        <f t="shared" si="1"/>
        <v>133</v>
      </c>
      <c r="E14" s="32">
        <f t="shared" si="1"/>
        <v>132</v>
      </c>
      <c r="F14" s="33">
        <v>0</v>
      </c>
      <c r="G14" s="34">
        <v>0</v>
      </c>
      <c r="H14" s="33">
        <v>0</v>
      </c>
      <c r="I14" s="34">
        <v>0</v>
      </c>
      <c r="J14" s="33">
        <v>0</v>
      </c>
      <c r="K14" s="35">
        <v>0</v>
      </c>
      <c r="L14" s="33">
        <v>2</v>
      </c>
      <c r="M14" s="35">
        <v>5</v>
      </c>
      <c r="N14" s="33">
        <v>3</v>
      </c>
      <c r="O14" s="35">
        <v>3</v>
      </c>
      <c r="P14" s="33">
        <v>8</v>
      </c>
      <c r="Q14" s="35">
        <v>2</v>
      </c>
      <c r="R14" s="33">
        <v>9</v>
      </c>
      <c r="S14" s="35">
        <v>8</v>
      </c>
      <c r="T14" s="33">
        <v>22</v>
      </c>
      <c r="U14" s="35">
        <v>12</v>
      </c>
      <c r="V14" s="33">
        <v>19</v>
      </c>
      <c r="W14" s="35">
        <v>11</v>
      </c>
      <c r="X14" s="33">
        <v>9</v>
      </c>
      <c r="Y14" s="35">
        <v>14</v>
      </c>
      <c r="Z14" s="33">
        <v>19</v>
      </c>
      <c r="AA14" s="35">
        <v>14</v>
      </c>
      <c r="AB14" s="33">
        <v>16</v>
      </c>
      <c r="AC14" s="35">
        <v>23</v>
      </c>
      <c r="AD14" s="33">
        <v>12</v>
      </c>
      <c r="AE14" s="35">
        <v>24</v>
      </c>
      <c r="AF14" s="33">
        <v>7</v>
      </c>
      <c r="AG14" s="35">
        <v>9</v>
      </c>
      <c r="AH14" s="33">
        <v>5</v>
      </c>
      <c r="AI14" s="35">
        <v>5</v>
      </c>
      <c r="AJ14" s="33">
        <v>2</v>
      </c>
      <c r="AK14" s="35">
        <v>0</v>
      </c>
      <c r="AL14" s="36">
        <v>0</v>
      </c>
      <c r="AM14" s="37">
        <v>2</v>
      </c>
      <c r="AN14" s="34">
        <v>265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3">
        <v>0</v>
      </c>
      <c r="AU14" s="35">
        <v>0</v>
      </c>
      <c r="AV14" t="str">
        <f t="shared" si="2"/>
        <v/>
      </c>
      <c r="BW14" s="27" t="str">
        <f t="shared" si="3"/>
        <v/>
      </c>
      <c r="BX14" s="27" t="str">
        <f t="shared" si="4"/>
        <v/>
      </c>
      <c r="BY14" s="27" t="str">
        <f t="shared" si="5"/>
        <v/>
      </c>
      <c r="BZ14" s="27" t="str">
        <f t="shared" si="6"/>
        <v/>
      </c>
      <c r="CA14" s="27" t="str">
        <f t="shared" si="7"/>
        <v/>
      </c>
      <c r="CB14" s="27" t="str">
        <f t="shared" si="8"/>
        <v/>
      </c>
      <c r="CC14" s="27" t="str">
        <f t="shared" si="9"/>
        <v/>
      </c>
      <c r="CD14" s="27" t="str">
        <f t="shared" si="10"/>
        <v/>
      </c>
      <c r="CF14" s="28">
        <f t="shared" si="11"/>
        <v>0</v>
      </c>
      <c r="CG14" s="28">
        <f t="shared" si="12"/>
        <v>0</v>
      </c>
      <c r="CH14" s="28">
        <f t="shared" si="13"/>
        <v>0</v>
      </c>
      <c r="CI14" s="28">
        <f t="shared" si="14"/>
        <v>0</v>
      </c>
      <c r="CJ14" s="28">
        <f t="shared" si="15"/>
        <v>0</v>
      </c>
      <c r="CK14" s="28">
        <f t="shared" si="16"/>
        <v>0</v>
      </c>
      <c r="CL14" s="28">
        <f t="shared" si="17"/>
        <v>0</v>
      </c>
      <c r="CM14" s="28">
        <f t="shared" si="18"/>
        <v>0</v>
      </c>
    </row>
    <row r="15" spans="1:122" ht="15" customHeight="1" x14ac:dyDescent="0.25">
      <c r="A15" s="1236"/>
      <c r="B15" s="29" t="s">
        <v>40</v>
      </c>
      <c r="C15" s="30">
        <f t="shared" si="0"/>
        <v>0</v>
      </c>
      <c r="D15" s="31">
        <f t="shared" si="1"/>
        <v>0</v>
      </c>
      <c r="E15" s="32">
        <f t="shared" si="1"/>
        <v>0</v>
      </c>
      <c r="F15" s="33"/>
      <c r="G15" s="34"/>
      <c r="H15" s="33"/>
      <c r="I15" s="34"/>
      <c r="J15" s="33"/>
      <c r="K15" s="35"/>
      <c r="L15" s="33"/>
      <c r="M15" s="35"/>
      <c r="N15" s="33"/>
      <c r="O15" s="35"/>
      <c r="P15" s="33"/>
      <c r="Q15" s="35"/>
      <c r="R15" s="33"/>
      <c r="S15" s="35"/>
      <c r="T15" s="33"/>
      <c r="U15" s="35"/>
      <c r="V15" s="33"/>
      <c r="W15" s="35"/>
      <c r="X15" s="33"/>
      <c r="Y15" s="35"/>
      <c r="Z15" s="33"/>
      <c r="AA15" s="35"/>
      <c r="AB15" s="33"/>
      <c r="AC15" s="35"/>
      <c r="AD15" s="33"/>
      <c r="AE15" s="35"/>
      <c r="AF15" s="33"/>
      <c r="AG15" s="35"/>
      <c r="AH15" s="33"/>
      <c r="AI15" s="35"/>
      <c r="AJ15" s="33"/>
      <c r="AK15" s="35"/>
      <c r="AL15" s="36"/>
      <c r="AM15" s="37"/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3">
        <v>0</v>
      </c>
      <c r="AU15" s="35">
        <v>0</v>
      </c>
      <c r="AV15" t="str">
        <f t="shared" si="2"/>
        <v/>
      </c>
      <c r="BW15" s="27" t="str">
        <f t="shared" si="3"/>
        <v/>
      </c>
      <c r="BX15" s="27" t="str">
        <f t="shared" si="4"/>
        <v/>
      </c>
      <c r="BY15" s="27" t="str">
        <f t="shared" si="5"/>
        <v/>
      </c>
      <c r="BZ15" s="27" t="str">
        <f t="shared" si="6"/>
        <v/>
      </c>
      <c r="CA15" s="27" t="str">
        <f t="shared" si="7"/>
        <v/>
      </c>
      <c r="CB15" s="27" t="str">
        <f t="shared" si="8"/>
        <v/>
      </c>
      <c r="CC15" s="27" t="str">
        <f t="shared" si="9"/>
        <v/>
      </c>
      <c r="CD15" s="27" t="str">
        <f t="shared" si="10"/>
        <v/>
      </c>
      <c r="CF15" s="28">
        <f t="shared" si="11"/>
        <v>0</v>
      </c>
      <c r="CG15" s="28">
        <f t="shared" si="12"/>
        <v>0</v>
      </c>
      <c r="CH15" s="28">
        <f t="shared" si="13"/>
        <v>0</v>
      </c>
      <c r="CI15" s="28">
        <f t="shared" si="14"/>
        <v>0</v>
      </c>
      <c r="CJ15" s="28">
        <f t="shared" si="15"/>
        <v>0</v>
      </c>
      <c r="CK15" s="28">
        <f t="shared" si="16"/>
        <v>0</v>
      </c>
      <c r="CL15" s="28">
        <f t="shared" si="17"/>
        <v>0</v>
      </c>
      <c r="CM15" s="28">
        <f t="shared" si="18"/>
        <v>0</v>
      </c>
    </row>
    <row r="16" spans="1:122" ht="15" customHeight="1" x14ac:dyDescent="0.25">
      <c r="A16" s="1236"/>
      <c r="B16" s="29" t="s">
        <v>41</v>
      </c>
      <c r="C16" s="30">
        <f t="shared" si="0"/>
        <v>111</v>
      </c>
      <c r="D16" s="31">
        <f t="shared" si="1"/>
        <v>41</v>
      </c>
      <c r="E16" s="32">
        <f t="shared" si="1"/>
        <v>70</v>
      </c>
      <c r="F16" s="33">
        <v>0</v>
      </c>
      <c r="G16" s="34">
        <v>0</v>
      </c>
      <c r="H16" s="33">
        <v>0</v>
      </c>
      <c r="I16" s="34">
        <v>0</v>
      </c>
      <c r="J16" s="33">
        <v>2</v>
      </c>
      <c r="K16" s="35">
        <v>8</v>
      </c>
      <c r="L16" s="33">
        <v>5</v>
      </c>
      <c r="M16" s="35">
        <v>24</v>
      </c>
      <c r="N16" s="33">
        <v>6</v>
      </c>
      <c r="O16" s="35">
        <v>3</v>
      </c>
      <c r="P16" s="33">
        <v>6</v>
      </c>
      <c r="Q16" s="35">
        <v>0</v>
      </c>
      <c r="R16" s="33">
        <v>3</v>
      </c>
      <c r="S16" s="35">
        <v>2</v>
      </c>
      <c r="T16" s="33">
        <v>2</v>
      </c>
      <c r="U16" s="35">
        <v>4</v>
      </c>
      <c r="V16" s="33">
        <v>4</v>
      </c>
      <c r="W16" s="35">
        <v>4</v>
      </c>
      <c r="X16" s="33">
        <v>3</v>
      </c>
      <c r="Y16" s="35">
        <v>4</v>
      </c>
      <c r="Z16" s="33">
        <v>5</v>
      </c>
      <c r="AA16" s="35">
        <v>3</v>
      </c>
      <c r="AB16" s="33">
        <v>1</v>
      </c>
      <c r="AC16" s="35">
        <v>5</v>
      </c>
      <c r="AD16" s="33">
        <v>3</v>
      </c>
      <c r="AE16" s="35">
        <v>8</v>
      </c>
      <c r="AF16" s="33">
        <v>0</v>
      </c>
      <c r="AG16" s="35">
        <v>1</v>
      </c>
      <c r="AH16" s="33">
        <v>1</v>
      </c>
      <c r="AI16" s="35">
        <v>4</v>
      </c>
      <c r="AJ16" s="33">
        <v>0</v>
      </c>
      <c r="AK16" s="35">
        <v>0</v>
      </c>
      <c r="AL16" s="36">
        <v>0</v>
      </c>
      <c r="AM16" s="37">
        <v>0</v>
      </c>
      <c r="AN16" s="34">
        <v>111</v>
      </c>
      <c r="AO16" s="34">
        <v>0</v>
      </c>
      <c r="AP16" s="34">
        <v>7</v>
      </c>
      <c r="AQ16" s="34">
        <v>0</v>
      </c>
      <c r="AR16" s="34">
        <v>0</v>
      </c>
      <c r="AS16" s="34">
        <v>0</v>
      </c>
      <c r="AT16" s="33">
        <v>0</v>
      </c>
      <c r="AU16" s="35">
        <v>0</v>
      </c>
      <c r="AV16" t="str">
        <f t="shared" si="2"/>
        <v/>
      </c>
      <c r="BW16" s="27" t="str">
        <f t="shared" si="3"/>
        <v/>
      </c>
      <c r="BX16" s="27" t="str">
        <f t="shared" si="4"/>
        <v/>
      </c>
      <c r="BY16" s="27" t="str">
        <f t="shared" si="5"/>
        <v/>
      </c>
      <c r="BZ16" s="27" t="str">
        <f t="shared" si="6"/>
        <v/>
      </c>
      <c r="CA16" s="27" t="str">
        <f t="shared" si="7"/>
        <v/>
      </c>
      <c r="CB16" s="27" t="str">
        <f t="shared" si="8"/>
        <v/>
      </c>
      <c r="CC16" s="27" t="str">
        <f t="shared" si="9"/>
        <v/>
      </c>
      <c r="CD16" s="27" t="str">
        <f t="shared" si="10"/>
        <v/>
      </c>
      <c r="CF16" s="28">
        <f t="shared" si="11"/>
        <v>0</v>
      </c>
      <c r="CG16" s="28">
        <f t="shared" si="12"/>
        <v>0</v>
      </c>
      <c r="CH16" s="28">
        <f t="shared" si="13"/>
        <v>0</v>
      </c>
      <c r="CI16" s="28">
        <f t="shared" si="14"/>
        <v>0</v>
      </c>
      <c r="CJ16" s="28">
        <f t="shared" si="15"/>
        <v>0</v>
      </c>
      <c r="CK16" s="28">
        <f t="shared" si="16"/>
        <v>0</v>
      </c>
      <c r="CL16" s="28">
        <f t="shared" si="17"/>
        <v>0</v>
      </c>
      <c r="CM16" s="28">
        <f t="shared" si="18"/>
        <v>0</v>
      </c>
    </row>
    <row r="17" spans="1:91" ht="21" x14ac:dyDescent="0.25">
      <c r="A17" s="1236"/>
      <c r="B17" s="29" t="s">
        <v>42</v>
      </c>
      <c r="C17" s="30">
        <f t="shared" si="0"/>
        <v>0</v>
      </c>
      <c r="D17" s="31">
        <f t="shared" si="1"/>
        <v>0</v>
      </c>
      <c r="E17" s="32">
        <f t="shared" si="1"/>
        <v>0</v>
      </c>
      <c r="F17" s="33"/>
      <c r="G17" s="34"/>
      <c r="H17" s="33"/>
      <c r="I17" s="34"/>
      <c r="J17" s="33"/>
      <c r="K17" s="35"/>
      <c r="L17" s="33"/>
      <c r="M17" s="35"/>
      <c r="N17" s="33"/>
      <c r="O17" s="35"/>
      <c r="P17" s="33"/>
      <c r="Q17" s="35"/>
      <c r="R17" s="33"/>
      <c r="S17" s="35"/>
      <c r="T17" s="33"/>
      <c r="U17" s="35"/>
      <c r="V17" s="33"/>
      <c r="W17" s="35"/>
      <c r="X17" s="33"/>
      <c r="Y17" s="35"/>
      <c r="Z17" s="33"/>
      <c r="AA17" s="35"/>
      <c r="AB17" s="33"/>
      <c r="AC17" s="35"/>
      <c r="AD17" s="33"/>
      <c r="AE17" s="35"/>
      <c r="AF17" s="33"/>
      <c r="AG17" s="35"/>
      <c r="AH17" s="33"/>
      <c r="AI17" s="35"/>
      <c r="AJ17" s="33"/>
      <c r="AK17" s="35"/>
      <c r="AL17" s="36"/>
      <c r="AM17" s="37"/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3">
        <v>0</v>
      </c>
      <c r="AU17" s="35">
        <v>0</v>
      </c>
      <c r="AV17" t="str">
        <f t="shared" si="2"/>
        <v/>
      </c>
      <c r="BW17" s="27" t="str">
        <f t="shared" si="3"/>
        <v/>
      </c>
      <c r="BX17" s="27" t="str">
        <f t="shared" si="4"/>
        <v/>
      </c>
      <c r="BY17" s="27" t="str">
        <f t="shared" si="5"/>
        <v/>
      </c>
      <c r="BZ17" s="27" t="str">
        <f t="shared" si="6"/>
        <v/>
      </c>
      <c r="CA17" s="27" t="str">
        <f t="shared" si="7"/>
        <v/>
      </c>
      <c r="CB17" s="27" t="str">
        <f t="shared" si="8"/>
        <v/>
      </c>
      <c r="CC17" s="27" t="str">
        <f t="shared" si="9"/>
        <v/>
      </c>
      <c r="CD17" s="27" t="str">
        <f t="shared" si="10"/>
        <v/>
      </c>
      <c r="CF17" s="28">
        <f t="shared" si="11"/>
        <v>0</v>
      </c>
      <c r="CG17" s="28">
        <f t="shared" si="12"/>
        <v>0</v>
      </c>
      <c r="CH17" s="28">
        <f t="shared" si="13"/>
        <v>0</v>
      </c>
      <c r="CI17" s="28">
        <f t="shared" si="14"/>
        <v>0</v>
      </c>
      <c r="CJ17" s="28">
        <f t="shared" si="15"/>
        <v>0</v>
      </c>
      <c r="CK17" s="28">
        <f t="shared" si="16"/>
        <v>0</v>
      </c>
      <c r="CL17" s="28">
        <f t="shared" si="17"/>
        <v>0</v>
      </c>
      <c r="CM17" s="28">
        <f t="shared" si="18"/>
        <v>0</v>
      </c>
    </row>
    <row r="18" spans="1:91" x14ac:dyDescent="0.25">
      <c r="A18" s="1236"/>
      <c r="B18" s="29" t="s">
        <v>43</v>
      </c>
      <c r="C18" s="38">
        <f t="shared" si="0"/>
        <v>100</v>
      </c>
      <c r="D18" s="39">
        <f t="shared" si="1"/>
        <v>66</v>
      </c>
      <c r="E18" s="40">
        <f t="shared" si="1"/>
        <v>34</v>
      </c>
      <c r="F18" s="41">
        <v>8</v>
      </c>
      <c r="G18" s="42">
        <v>0</v>
      </c>
      <c r="H18" s="41">
        <v>15</v>
      </c>
      <c r="I18" s="42">
        <v>2</v>
      </c>
      <c r="J18" s="41">
        <v>11</v>
      </c>
      <c r="K18" s="43">
        <v>8</v>
      </c>
      <c r="L18" s="41">
        <v>2</v>
      </c>
      <c r="M18" s="43">
        <v>10</v>
      </c>
      <c r="N18" s="41">
        <v>5</v>
      </c>
      <c r="O18" s="43">
        <v>6</v>
      </c>
      <c r="P18" s="41">
        <v>4</v>
      </c>
      <c r="Q18" s="43">
        <v>0</v>
      </c>
      <c r="R18" s="41">
        <v>6</v>
      </c>
      <c r="S18" s="43">
        <v>2</v>
      </c>
      <c r="T18" s="41">
        <v>7</v>
      </c>
      <c r="U18" s="43">
        <v>1</v>
      </c>
      <c r="V18" s="41">
        <v>2</v>
      </c>
      <c r="W18" s="43">
        <v>0</v>
      </c>
      <c r="X18" s="41">
        <v>1</v>
      </c>
      <c r="Y18" s="43">
        <v>1</v>
      </c>
      <c r="Z18" s="41">
        <v>1</v>
      </c>
      <c r="AA18" s="43">
        <v>0</v>
      </c>
      <c r="AB18" s="41">
        <v>2</v>
      </c>
      <c r="AC18" s="43">
        <v>0</v>
      </c>
      <c r="AD18" s="41">
        <v>1</v>
      </c>
      <c r="AE18" s="43">
        <v>3</v>
      </c>
      <c r="AF18" s="41">
        <v>0</v>
      </c>
      <c r="AG18" s="43">
        <v>0</v>
      </c>
      <c r="AH18" s="41">
        <v>1</v>
      </c>
      <c r="AI18" s="43">
        <v>1</v>
      </c>
      <c r="AJ18" s="41">
        <v>0</v>
      </c>
      <c r="AK18" s="43">
        <v>0</v>
      </c>
      <c r="AL18" s="44">
        <v>0</v>
      </c>
      <c r="AM18" s="45">
        <v>0</v>
      </c>
      <c r="AN18" s="42">
        <v>100</v>
      </c>
      <c r="AO18" s="42">
        <v>0</v>
      </c>
      <c r="AP18" s="42">
        <v>8</v>
      </c>
      <c r="AQ18" s="42">
        <v>0</v>
      </c>
      <c r="AR18" s="42">
        <v>0</v>
      </c>
      <c r="AS18" s="42">
        <v>0</v>
      </c>
      <c r="AT18" s="41">
        <v>0</v>
      </c>
      <c r="AU18" s="43">
        <v>0</v>
      </c>
      <c r="AV18" t="str">
        <f t="shared" si="2"/>
        <v/>
      </c>
      <c r="BW18" s="27" t="str">
        <f t="shared" si="3"/>
        <v/>
      </c>
      <c r="BX18" s="27" t="str">
        <f t="shared" si="4"/>
        <v/>
      </c>
      <c r="BY18" s="27" t="str">
        <f t="shared" si="5"/>
        <v/>
      </c>
      <c r="BZ18" s="27" t="str">
        <f t="shared" si="6"/>
        <v/>
      </c>
      <c r="CA18" s="27" t="str">
        <f t="shared" si="7"/>
        <v/>
      </c>
      <c r="CB18" s="27" t="str">
        <f t="shared" si="8"/>
        <v/>
      </c>
      <c r="CC18" s="27" t="str">
        <f t="shared" si="9"/>
        <v/>
      </c>
      <c r="CD18" s="27" t="str">
        <f t="shared" si="10"/>
        <v/>
      </c>
      <c r="CF18" s="28">
        <f t="shared" si="11"/>
        <v>0</v>
      </c>
      <c r="CG18" s="28">
        <f t="shared" si="12"/>
        <v>0</v>
      </c>
      <c r="CH18" s="28">
        <f t="shared" si="13"/>
        <v>0</v>
      </c>
      <c r="CI18" s="28">
        <f t="shared" si="14"/>
        <v>0</v>
      </c>
      <c r="CJ18" s="28">
        <f t="shared" si="15"/>
        <v>0</v>
      </c>
      <c r="CK18" s="28">
        <f t="shared" si="16"/>
        <v>0</v>
      </c>
      <c r="CL18" s="28">
        <f t="shared" si="17"/>
        <v>0</v>
      </c>
      <c r="CM18" s="28">
        <f t="shared" si="18"/>
        <v>0</v>
      </c>
    </row>
    <row r="19" spans="1:91" ht="21" x14ac:dyDescent="0.25">
      <c r="A19" s="1236"/>
      <c r="B19" s="29" t="s">
        <v>44</v>
      </c>
      <c r="C19" s="38">
        <f t="shared" si="0"/>
        <v>0</v>
      </c>
      <c r="D19" s="39">
        <f t="shared" si="1"/>
        <v>0</v>
      </c>
      <c r="E19" s="40">
        <f t="shared" si="1"/>
        <v>0</v>
      </c>
      <c r="F19" s="41"/>
      <c r="G19" s="42"/>
      <c r="H19" s="41"/>
      <c r="I19" s="42"/>
      <c r="J19" s="41"/>
      <c r="K19" s="43"/>
      <c r="L19" s="41"/>
      <c r="M19" s="43"/>
      <c r="N19" s="41"/>
      <c r="O19" s="43"/>
      <c r="P19" s="41"/>
      <c r="Q19" s="43"/>
      <c r="R19" s="41"/>
      <c r="S19" s="43"/>
      <c r="T19" s="41"/>
      <c r="U19" s="43"/>
      <c r="V19" s="41"/>
      <c r="W19" s="43"/>
      <c r="X19" s="41"/>
      <c r="Y19" s="43"/>
      <c r="Z19" s="41"/>
      <c r="AA19" s="43"/>
      <c r="AB19" s="41"/>
      <c r="AC19" s="43"/>
      <c r="AD19" s="41"/>
      <c r="AE19" s="43"/>
      <c r="AF19" s="41"/>
      <c r="AG19" s="43"/>
      <c r="AH19" s="41"/>
      <c r="AI19" s="43"/>
      <c r="AJ19" s="41"/>
      <c r="AK19" s="43"/>
      <c r="AL19" s="44"/>
      <c r="AM19" s="45"/>
      <c r="AN19" s="42"/>
      <c r="AO19" s="42"/>
      <c r="AP19" s="42"/>
      <c r="AQ19" s="42"/>
      <c r="AR19" s="42"/>
      <c r="AS19" s="42"/>
      <c r="AT19" s="41"/>
      <c r="AU19" s="43"/>
      <c r="AV19" t="str">
        <f t="shared" si="2"/>
        <v/>
      </c>
      <c r="BW19" s="27" t="str">
        <f t="shared" si="3"/>
        <v/>
      </c>
      <c r="BX19" s="27" t="str">
        <f t="shared" si="4"/>
        <v/>
      </c>
      <c r="BY19" s="27" t="str">
        <f t="shared" si="5"/>
        <v/>
      </c>
      <c r="BZ19" s="27" t="str">
        <f t="shared" si="6"/>
        <v/>
      </c>
      <c r="CA19" s="27" t="str">
        <f t="shared" si="7"/>
        <v/>
      </c>
      <c r="CB19" s="27" t="str">
        <f t="shared" si="8"/>
        <v/>
      </c>
      <c r="CC19" s="27" t="str">
        <f t="shared" si="9"/>
        <v/>
      </c>
      <c r="CD19" s="27" t="str">
        <f t="shared" si="10"/>
        <v/>
      </c>
      <c r="CF19" s="28">
        <f t="shared" si="11"/>
        <v>0</v>
      </c>
      <c r="CG19" s="28">
        <f t="shared" si="12"/>
        <v>0</v>
      </c>
      <c r="CH19" s="28">
        <f t="shared" si="13"/>
        <v>0</v>
      </c>
      <c r="CI19" s="28">
        <f t="shared" si="14"/>
        <v>0</v>
      </c>
      <c r="CJ19" s="28">
        <f t="shared" si="15"/>
        <v>0</v>
      </c>
      <c r="CK19" s="28">
        <f t="shared" si="16"/>
        <v>0</v>
      </c>
      <c r="CL19" s="28">
        <f t="shared" si="17"/>
        <v>0</v>
      </c>
      <c r="CM19" s="28">
        <f t="shared" si="18"/>
        <v>0</v>
      </c>
    </row>
    <row r="20" spans="1:91" x14ac:dyDescent="0.25">
      <c r="A20" s="1236"/>
      <c r="B20" s="29" t="s">
        <v>45</v>
      </c>
      <c r="C20" s="38">
        <f t="shared" si="0"/>
        <v>0</v>
      </c>
      <c r="D20" s="39">
        <f t="shared" si="1"/>
        <v>0</v>
      </c>
      <c r="E20" s="40">
        <f t="shared" si="1"/>
        <v>0</v>
      </c>
      <c r="F20" s="41"/>
      <c r="G20" s="42"/>
      <c r="H20" s="41"/>
      <c r="I20" s="42"/>
      <c r="J20" s="41"/>
      <c r="K20" s="43"/>
      <c r="L20" s="41"/>
      <c r="M20" s="43"/>
      <c r="N20" s="41"/>
      <c r="O20" s="43"/>
      <c r="P20" s="41"/>
      <c r="Q20" s="43"/>
      <c r="R20" s="41"/>
      <c r="S20" s="43"/>
      <c r="T20" s="41"/>
      <c r="U20" s="43"/>
      <c r="V20" s="41"/>
      <c r="W20" s="43"/>
      <c r="X20" s="41"/>
      <c r="Y20" s="43"/>
      <c r="Z20" s="41"/>
      <c r="AA20" s="43"/>
      <c r="AB20" s="41"/>
      <c r="AC20" s="43"/>
      <c r="AD20" s="41"/>
      <c r="AE20" s="43"/>
      <c r="AF20" s="41"/>
      <c r="AG20" s="43"/>
      <c r="AH20" s="41"/>
      <c r="AI20" s="43"/>
      <c r="AJ20" s="41"/>
      <c r="AK20" s="43"/>
      <c r="AL20" s="44"/>
      <c r="AM20" s="45"/>
      <c r="AN20" s="42"/>
      <c r="AO20" s="42"/>
      <c r="AP20" s="42"/>
      <c r="AQ20" s="42"/>
      <c r="AR20" s="42"/>
      <c r="AS20" s="42"/>
      <c r="AT20" s="41"/>
      <c r="AU20" s="43"/>
      <c r="AV20" t="str">
        <f t="shared" si="2"/>
        <v/>
      </c>
      <c r="BW20" s="27" t="str">
        <f t="shared" si="3"/>
        <v/>
      </c>
      <c r="BX20" s="27" t="str">
        <f t="shared" si="4"/>
        <v/>
      </c>
      <c r="BY20" s="27" t="str">
        <f t="shared" si="5"/>
        <v/>
      </c>
      <c r="BZ20" s="27" t="str">
        <f t="shared" si="6"/>
        <v/>
      </c>
      <c r="CA20" s="27" t="str">
        <f t="shared" si="7"/>
        <v/>
      </c>
      <c r="CB20" s="27" t="str">
        <f t="shared" si="8"/>
        <v/>
      </c>
      <c r="CC20" s="27" t="str">
        <f t="shared" si="9"/>
        <v/>
      </c>
      <c r="CD20" s="27" t="str">
        <f t="shared" si="10"/>
        <v/>
      </c>
      <c r="CF20" s="28">
        <f t="shared" si="11"/>
        <v>0</v>
      </c>
      <c r="CG20" s="28">
        <f t="shared" si="12"/>
        <v>0</v>
      </c>
      <c r="CH20" s="28">
        <f t="shared" si="13"/>
        <v>0</v>
      </c>
      <c r="CI20" s="28">
        <f t="shared" si="14"/>
        <v>0</v>
      </c>
      <c r="CJ20" s="28">
        <f t="shared" si="15"/>
        <v>0</v>
      </c>
      <c r="CK20" s="28">
        <f t="shared" si="16"/>
        <v>0</v>
      </c>
      <c r="CL20" s="28">
        <f t="shared" si="17"/>
        <v>0</v>
      </c>
      <c r="CM20" s="28">
        <f t="shared" si="18"/>
        <v>0</v>
      </c>
    </row>
    <row r="21" spans="1:91" ht="21" x14ac:dyDescent="0.25">
      <c r="A21" s="1236"/>
      <c r="B21" s="29" t="s">
        <v>46</v>
      </c>
      <c r="C21" s="38">
        <f t="shared" si="0"/>
        <v>0</v>
      </c>
      <c r="D21" s="46">
        <f t="shared" si="1"/>
        <v>0</v>
      </c>
      <c r="E21" s="40">
        <f t="shared" si="1"/>
        <v>0</v>
      </c>
      <c r="F21" s="41"/>
      <c r="G21" s="42"/>
      <c r="H21" s="41"/>
      <c r="I21" s="42"/>
      <c r="J21" s="41"/>
      <c r="K21" s="43"/>
      <c r="L21" s="41"/>
      <c r="M21" s="43"/>
      <c r="N21" s="41"/>
      <c r="O21" s="43"/>
      <c r="P21" s="41"/>
      <c r="Q21" s="43"/>
      <c r="R21" s="41"/>
      <c r="S21" s="43"/>
      <c r="T21" s="41"/>
      <c r="U21" s="43"/>
      <c r="V21" s="41"/>
      <c r="W21" s="43"/>
      <c r="X21" s="41"/>
      <c r="Y21" s="43"/>
      <c r="Z21" s="41"/>
      <c r="AA21" s="43"/>
      <c r="AB21" s="41"/>
      <c r="AC21" s="43"/>
      <c r="AD21" s="41"/>
      <c r="AE21" s="43"/>
      <c r="AF21" s="41"/>
      <c r="AG21" s="43"/>
      <c r="AH21" s="41"/>
      <c r="AI21" s="43"/>
      <c r="AJ21" s="41"/>
      <c r="AK21" s="43"/>
      <c r="AL21" s="44"/>
      <c r="AM21" s="45"/>
      <c r="AN21" s="42"/>
      <c r="AO21" s="42"/>
      <c r="AP21" s="42"/>
      <c r="AQ21" s="42"/>
      <c r="AR21" s="42"/>
      <c r="AS21" s="42"/>
      <c r="AT21" s="41"/>
      <c r="AU21" s="43"/>
      <c r="AV21" t="str">
        <f t="shared" si="2"/>
        <v/>
      </c>
      <c r="BW21" s="27" t="str">
        <f t="shared" si="3"/>
        <v/>
      </c>
      <c r="BX21" s="27" t="str">
        <f t="shared" si="4"/>
        <v/>
      </c>
      <c r="BY21" s="27" t="str">
        <f t="shared" si="5"/>
        <v/>
      </c>
      <c r="BZ21" s="27" t="str">
        <f t="shared" si="6"/>
        <v/>
      </c>
      <c r="CA21" s="27" t="str">
        <f t="shared" si="7"/>
        <v/>
      </c>
      <c r="CB21" s="27" t="str">
        <f t="shared" si="8"/>
        <v/>
      </c>
      <c r="CC21" s="27" t="str">
        <f t="shared" si="9"/>
        <v/>
      </c>
      <c r="CD21" s="27" t="str">
        <f t="shared" si="10"/>
        <v/>
      </c>
      <c r="CF21" s="28">
        <f t="shared" si="11"/>
        <v>0</v>
      </c>
      <c r="CG21" s="28">
        <f t="shared" si="12"/>
        <v>0</v>
      </c>
      <c r="CH21" s="28">
        <f t="shared" si="13"/>
        <v>0</v>
      </c>
      <c r="CI21" s="28">
        <f t="shared" si="14"/>
        <v>0</v>
      </c>
      <c r="CJ21" s="28">
        <f t="shared" si="15"/>
        <v>0</v>
      </c>
      <c r="CK21" s="28">
        <f t="shared" si="16"/>
        <v>0</v>
      </c>
      <c r="CL21" s="28">
        <f t="shared" si="17"/>
        <v>0</v>
      </c>
      <c r="CM21" s="28">
        <f t="shared" si="18"/>
        <v>0</v>
      </c>
    </row>
    <row r="22" spans="1:91" x14ac:dyDescent="0.25">
      <c r="A22" s="1595"/>
      <c r="B22" s="47" t="s">
        <v>47</v>
      </c>
      <c r="C22" s="377">
        <f>SUM(D22+E22)</f>
        <v>524</v>
      </c>
      <c r="D22" s="49">
        <f t="shared" si="1"/>
        <v>248</v>
      </c>
      <c r="E22" s="50">
        <f t="shared" si="1"/>
        <v>276</v>
      </c>
      <c r="F22" s="378">
        <f>SUM(F12:F21)</f>
        <v>8</v>
      </c>
      <c r="G22" s="52">
        <f t="shared" ref="G22:AS22" si="19">SUM(G12:G21)</f>
        <v>0</v>
      </c>
      <c r="H22" s="378">
        <f t="shared" si="19"/>
        <v>15</v>
      </c>
      <c r="I22" s="52">
        <f t="shared" si="19"/>
        <v>2</v>
      </c>
      <c r="J22" s="378">
        <f t="shared" si="19"/>
        <v>13</v>
      </c>
      <c r="K22" s="53">
        <f t="shared" si="19"/>
        <v>21</v>
      </c>
      <c r="L22" s="378">
        <f t="shared" si="19"/>
        <v>15</v>
      </c>
      <c r="M22" s="53">
        <f t="shared" si="19"/>
        <v>72</v>
      </c>
      <c r="N22" s="378">
        <f t="shared" si="19"/>
        <v>14</v>
      </c>
      <c r="O22" s="53">
        <f t="shared" si="19"/>
        <v>13</v>
      </c>
      <c r="P22" s="378">
        <f t="shared" si="19"/>
        <v>18</v>
      </c>
      <c r="Q22" s="53">
        <f t="shared" si="19"/>
        <v>2</v>
      </c>
      <c r="R22" s="378">
        <f t="shared" si="19"/>
        <v>18</v>
      </c>
      <c r="S22" s="53">
        <f t="shared" si="19"/>
        <v>12</v>
      </c>
      <c r="T22" s="378">
        <f t="shared" si="19"/>
        <v>31</v>
      </c>
      <c r="U22" s="53">
        <f t="shared" si="19"/>
        <v>17</v>
      </c>
      <c r="V22" s="378">
        <f t="shared" si="19"/>
        <v>25</v>
      </c>
      <c r="W22" s="53">
        <f t="shared" si="19"/>
        <v>15</v>
      </c>
      <c r="X22" s="378">
        <f t="shared" si="19"/>
        <v>13</v>
      </c>
      <c r="Y22" s="53">
        <f t="shared" si="19"/>
        <v>19</v>
      </c>
      <c r="Z22" s="378">
        <f t="shared" si="19"/>
        <v>25</v>
      </c>
      <c r="AA22" s="53">
        <f t="shared" si="19"/>
        <v>17</v>
      </c>
      <c r="AB22" s="378">
        <f t="shared" si="19"/>
        <v>19</v>
      </c>
      <c r="AC22" s="53">
        <f t="shared" si="19"/>
        <v>28</v>
      </c>
      <c r="AD22" s="378">
        <f t="shared" si="19"/>
        <v>17</v>
      </c>
      <c r="AE22" s="53">
        <f t="shared" si="19"/>
        <v>36</v>
      </c>
      <c r="AF22" s="378">
        <f t="shared" si="19"/>
        <v>7</v>
      </c>
      <c r="AG22" s="53">
        <f t="shared" si="19"/>
        <v>10</v>
      </c>
      <c r="AH22" s="378">
        <f t="shared" si="19"/>
        <v>7</v>
      </c>
      <c r="AI22" s="53">
        <f t="shared" si="19"/>
        <v>10</v>
      </c>
      <c r="AJ22" s="378">
        <f t="shared" si="19"/>
        <v>3</v>
      </c>
      <c r="AK22" s="53">
        <f t="shared" si="19"/>
        <v>0</v>
      </c>
      <c r="AL22" s="54">
        <f t="shared" si="19"/>
        <v>0</v>
      </c>
      <c r="AM22" s="55">
        <f t="shared" si="19"/>
        <v>2</v>
      </c>
      <c r="AN22" s="52">
        <f t="shared" si="19"/>
        <v>524</v>
      </c>
      <c r="AO22" s="52">
        <f t="shared" si="19"/>
        <v>1</v>
      </c>
      <c r="AP22" s="52">
        <f>SUM(AP12:AP21)</f>
        <v>19</v>
      </c>
      <c r="AQ22" s="52">
        <f t="shared" si="19"/>
        <v>0</v>
      </c>
      <c r="AR22" s="52">
        <f t="shared" si="19"/>
        <v>0</v>
      </c>
      <c r="AS22" s="52">
        <f t="shared" si="19"/>
        <v>0</v>
      </c>
      <c r="AT22" s="378">
        <f>SUM(AT12:AT21)</f>
        <v>0</v>
      </c>
      <c r="AU22" s="53">
        <f>SUM(AU12:AU21)</f>
        <v>0</v>
      </c>
    </row>
    <row r="23" spans="1:91" x14ac:dyDescent="0.25">
      <c r="A23" s="1237" t="s">
        <v>48</v>
      </c>
      <c r="B23" s="1238"/>
      <c r="C23" s="379">
        <f t="shared" si="0"/>
        <v>35</v>
      </c>
      <c r="D23" s="57">
        <f t="shared" si="1"/>
        <v>15</v>
      </c>
      <c r="E23" s="50">
        <f t="shared" si="1"/>
        <v>20</v>
      </c>
      <c r="F23" s="380">
        <v>0</v>
      </c>
      <c r="G23" s="58">
        <v>0</v>
      </c>
      <c r="H23" s="380">
        <v>0</v>
      </c>
      <c r="I23" s="58">
        <v>0</v>
      </c>
      <c r="J23" s="380">
        <v>0</v>
      </c>
      <c r="K23" s="59">
        <v>0</v>
      </c>
      <c r="L23" s="380">
        <v>0</v>
      </c>
      <c r="M23" s="59">
        <v>0</v>
      </c>
      <c r="N23" s="380">
        <v>2</v>
      </c>
      <c r="O23" s="59">
        <v>6</v>
      </c>
      <c r="P23" s="380">
        <v>1</v>
      </c>
      <c r="Q23" s="59">
        <v>0</v>
      </c>
      <c r="R23" s="380">
        <v>4</v>
      </c>
      <c r="S23" s="59">
        <v>1</v>
      </c>
      <c r="T23" s="380">
        <v>0</v>
      </c>
      <c r="U23" s="59">
        <v>0</v>
      </c>
      <c r="V23" s="380">
        <v>0</v>
      </c>
      <c r="W23" s="59">
        <v>0</v>
      </c>
      <c r="X23" s="380">
        <v>0</v>
      </c>
      <c r="Y23" s="59">
        <v>0</v>
      </c>
      <c r="Z23" s="380">
        <v>5</v>
      </c>
      <c r="AA23" s="59">
        <v>5</v>
      </c>
      <c r="AB23" s="380">
        <v>0</v>
      </c>
      <c r="AC23" s="59">
        <v>0</v>
      </c>
      <c r="AD23" s="380">
        <v>0</v>
      </c>
      <c r="AE23" s="59">
        <v>0</v>
      </c>
      <c r="AF23" s="380">
        <v>3</v>
      </c>
      <c r="AG23" s="59">
        <v>0</v>
      </c>
      <c r="AH23" s="380">
        <v>0</v>
      </c>
      <c r="AI23" s="59">
        <v>5</v>
      </c>
      <c r="AJ23" s="380">
        <v>0</v>
      </c>
      <c r="AK23" s="59">
        <v>3</v>
      </c>
      <c r="AL23" s="60">
        <v>0</v>
      </c>
      <c r="AM23" s="61">
        <v>0</v>
      </c>
      <c r="AN23" s="58">
        <v>35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380">
        <v>0</v>
      </c>
      <c r="AU23" s="59">
        <v>0</v>
      </c>
      <c r="AV23" t="str">
        <f t="shared" si="2"/>
        <v/>
      </c>
      <c r="BW23" s="27" t="str">
        <f t="shared" ref="BW23:BW26" si="20">IF(AND(C23&gt;0,AN23="")," * No olvide digitar la variable Beneficiarios. Digite Cero si no tiene.",IF(AN23&gt;C23," * La variable Beneficiarios No puede ser mayor al Total.",""))</f>
        <v/>
      </c>
      <c r="BX23" s="27" t="str">
        <f t="shared" ref="BX23:BX26" si="21">IF(AND(C23&gt;0,AO23="")," * No olvide digitar la variable Niños, Niñas, adolescentes y Jóvenes SENAME. Digite Cero si no tiene.",IF(AO23&gt;C23," * La variable Niños, Niñas, adolescentes y Jóvenes SENAME No puede ser mayor al Total.",""))</f>
        <v/>
      </c>
      <c r="BY23" s="27" t="str">
        <f t="shared" ref="BY23:BY26" si="22">IF(AND(C23&gt;0,AP23="")," * No olvide digitar la variable Niños, Niñas, adolescentes y Jóvenes Mejor Niñez. Digite Cero si no tiene.",IF(AP23&gt;C23," * La variable Niños, Niñas, adolescentes y Jóvenes Mejor Niñez No puede ser mayor al Total.",""))</f>
        <v/>
      </c>
      <c r="BZ23" s="27" t="str">
        <f t="shared" ref="BZ23:BZ26" si="23">IF(AND(C23&gt;0,AQ23="")," * No olvide digitar la variable Pueblos originarios. Digite Cero si no tiene.",IF(AQ23&gt;C23," * La variable Pueblos Originarios No puede ser mayor al Total.",""))</f>
        <v/>
      </c>
      <c r="CA23" s="27" t="str">
        <f t="shared" ref="CA23:CA26" si="24">IF(AND(C23&gt;0,AR23="")," * No olvide digitar la variable Migrantes. Digite Cero si no tiene.",IF(AR23&gt;C23," * La variable Migrantes No puede ser mayor al Total.",""))</f>
        <v/>
      </c>
      <c r="CB23" s="27" t="str">
        <f t="shared" ref="CB23:CB26" si="25">IF(AND(C23&gt;0,AS23="")," * No olvide digitar la variable Demencia. Digite Cero si no tiene.",IF(AS23&gt;C23," * La variable Demencia No puede ser mayor al Total.",""))</f>
        <v/>
      </c>
      <c r="CC23" s="27" t="str">
        <f t="shared" ref="CC23:CC26" si="26">IF(AND(E23&gt;0,OR(AT23=""))," * No olvide digitar la variable Trans (Masculino). Digite Cero si no tiene.",IF((AT23)&gt;E23," * La variable Trans (Masculino) No puede ser mayor al Total Mujeres.",""))</f>
        <v/>
      </c>
      <c r="CD23" s="27" t="str">
        <f t="shared" ref="CD23:CD26" si="27">IF(AND(D23&gt;0,OR(AU23=""))," * No olvide digitar la variable Trans (Femenino). Digite Cero si no tiene.",IF((AU23)&gt;D23," * La variable Trans (Femenino) No puede ser mayor al Total Hombres.",""))</f>
        <v/>
      </c>
      <c r="CF23" s="28">
        <f t="shared" ref="CF23:CF26" si="28">IF(AND(C23&gt;0,AN23=""),1,IF(AN23&gt;C23,1,0))</f>
        <v>0</v>
      </c>
      <c r="CG23" s="28">
        <f t="shared" ref="CG23:CG26" si="29">IF(AND(C23&gt;0,AO23=""),1,IF(AO23&gt;C23,1,0))</f>
        <v>0</v>
      </c>
      <c r="CH23" s="28">
        <f t="shared" ref="CH23:CH26" si="30">IF(AND(C23&gt;0,AP23=""),1,IF(AP23&gt;C23,1,0))</f>
        <v>0</v>
      </c>
      <c r="CI23" s="28">
        <f t="shared" ref="CI23:CI26" si="31">IF(AND(C23&gt;0,AQ23=""),1,IF(AQ23&gt;C23,1,0))</f>
        <v>0</v>
      </c>
      <c r="CJ23" s="28">
        <f t="shared" ref="CJ23:CJ26" si="32">IF(AND(C23&gt;0,AR23=""),1,IF(AR23&gt;C23,1,0))</f>
        <v>0</v>
      </c>
      <c r="CK23" s="28">
        <f t="shared" ref="CK23:CK26" si="33">IF(AND(C23&gt;0,AS23=""),1,IF(AS23&gt;C23,1,0))</f>
        <v>0</v>
      </c>
      <c r="CL23" s="28">
        <f t="shared" ref="CL23:CL26" si="34">IF(AND(E23&gt;0,OR(AT23="")),1,IF((AT23)&gt;E23,1,0))</f>
        <v>0</v>
      </c>
      <c r="CM23" s="28">
        <f t="shared" ref="CM23:CM26" si="35">IF(AND(D23&gt;0,OR(AU23="")),1,IF((AU23)&gt;D23,1,0))</f>
        <v>0</v>
      </c>
    </row>
    <row r="24" spans="1:91" x14ac:dyDescent="0.25">
      <c r="A24" s="62" t="s">
        <v>49</v>
      </c>
      <c r="B24" s="63" t="s">
        <v>38</v>
      </c>
      <c r="C24" s="64">
        <f t="shared" si="0"/>
        <v>0</v>
      </c>
      <c r="D24" s="65">
        <f t="shared" si="1"/>
        <v>0</v>
      </c>
      <c r="E24" s="66">
        <f t="shared" si="1"/>
        <v>0</v>
      </c>
      <c r="F24" s="67">
        <v>0</v>
      </c>
      <c r="G24" s="68">
        <v>0</v>
      </c>
      <c r="H24" s="67">
        <v>0</v>
      </c>
      <c r="I24" s="68">
        <v>0</v>
      </c>
      <c r="J24" s="67">
        <v>0</v>
      </c>
      <c r="K24" s="69">
        <v>0</v>
      </c>
      <c r="L24" s="67">
        <v>0</v>
      </c>
      <c r="M24" s="69">
        <v>0</v>
      </c>
      <c r="N24" s="67">
        <v>0</v>
      </c>
      <c r="O24" s="69">
        <v>0</v>
      </c>
      <c r="P24" s="67">
        <v>0</v>
      </c>
      <c r="Q24" s="69">
        <v>0</v>
      </c>
      <c r="R24" s="67">
        <v>0</v>
      </c>
      <c r="S24" s="69">
        <v>0</v>
      </c>
      <c r="T24" s="67">
        <v>0</v>
      </c>
      <c r="U24" s="69">
        <v>0</v>
      </c>
      <c r="V24" s="67">
        <v>0</v>
      </c>
      <c r="W24" s="69">
        <v>0</v>
      </c>
      <c r="X24" s="67">
        <v>0</v>
      </c>
      <c r="Y24" s="69">
        <v>0</v>
      </c>
      <c r="Z24" s="67">
        <v>0</v>
      </c>
      <c r="AA24" s="69">
        <v>0</v>
      </c>
      <c r="AB24" s="67">
        <v>0</v>
      </c>
      <c r="AC24" s="69">
        <v>0</v>
      </c>
      <c r="AD24" s="67">
        <v>0</v>
      </c>
      <c r="AE24" s="69">
        <v>0</v>
      </c>
      <c r="AF24" s="67">
        <v>0</v>
      </c>
      <c r="AG24" s="69">
        <v>0</v>
      </c>
      <c r="AH24" s="67">
        <v>0</v>
      </c>
      <c r="AI24" s="69">
        <v>0</v>
      </c>
      <c r="AJ24" s="67">
        <v>0</v>
      </c>
      <c r="AK24" s="69">
        <v>0</v>
      </c>
      <c r="AL24" s="70">
        <v>0</v>
      </c>
      <c r="AM24" s="71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7">
        <v>0</v>
      </c>
      <c r="AU24" s="69">
        <v>0</v>
      </c>
      <c r="AV24" t="str">
        <f t="shared" si="2"/>
        <v/>
      </c>
      <c r="BW24" s="27" t="str">
        <f t="shared" si="20"/>
        <v/>
      </c>
      <c r="BX24" s="27" t="str">
        <f t="shared" si="21"/>
        <v/>
      </c>
      <c r="BY24" s="27" t="str">
        <f t="shared" si="22"/>
        <v/>
      </c>
      <c r="BZ24" s="27" t="str">
        <f t="shared" si="23"/>
        <v/>
      </c>
      <c r="CA24" s="27" t="str">
        <f t="shared" si="24"/>
        <v/>
      </c>
      <c r="CB24" s="27" t="str">
        <f t="shared" si="25"/>
        <v/>
      </c>
      <c r="CC24" s="27" t="str">
        <f t="shared" si="26"/>
        <v/>
      </c>
      <c r="CD24" s="27" t="str">
        <f t="shared" si="27"/>
        <v/>
      </c>
      <c r="CF24" s="28">
        <f t="shared" si="28"/>
        <v>0</v>
      </c>
      <c r="CG24" s="28">
        <f t="shared" si="29"/>
        <v>0</v>
      </c>
      <c r="CH24" s="28">
        <f t="shared" si="30"/>
        <v>0</v>
      </c>
      <c r="CI24" s="28">
        <f t="shared" si="31"/>
        <v>0</v>
      </c>
      <c r="CJ24" s="28">
        <f t="shared" si="32"/>
        <v>0</v>
      </c>
      <c r="CK24" s="28">
        <f t="shared" si="33"/>
        <v>0</v>
      </c>
      <c r="CL24" s="28">
        <f t="shared" si="34"/>
        <v>0</v>
      </c>
      <c r="CM24" s="28">
        <f t="shared" si="35"/>
        <v>0</v>
      </c>
    </row>
    <row r="25" spans="1:91" x14ac:dyDescent="0.25">
      <c r="A25" s="1227" t="s">
        <v>50</v>
      </c>
      <c r="B25" s="72" t="s">
        <v>38</v>
      </c>
      <c r="C25" s="19">
        <f t="shared" si="0"/>
        <v>278</v>
      </c>
      <c r="D25" s="20">
        <f t="shared" si="1"/>
        <v>73</v>
      </c>
      <c r="E25" s="21">
        <f t="shared" si="1"/>
        <v>205</v>
      </c>
      <c r="F25" s="22">
        <v>0</v>
      </c>
      <c r="G25" s="23">
        <v>0</v>
      </c>
      <c r="H25" s="22">
        <v>0</v>
      </c>
      <c r="I25" s="23">
        <v>0</v>
      </c>
      <c r="J25" s="22">
        <v>2</v>
      </c>
      <c r="K25" s="24">
        <v>17</v>
      </c>
      <c r="L25" s="22">
        <v>2</v>
      </c>
      <c r="M25" s="24">
        <v>49</v>
      </c>
      <c r="N25" s="22">
        <v>11</v>
      </c>
      <c r="O25" s="24">
        <v>15</v>
      </c>
      <c r="P25" s="22">
        <v>13</v>
      </c>
      <c r="Q25" s="24">
        <v>17</v>
      </c>
      <c r="R25" s="22">
        <v>10</v>
      </c>
      <c r="S25" s="24">
        <v>21</v>
      </c>
      <c r="T25" s="22">
        <v>6</v>
      </c>
      <c r="U25" s="24">
        <v>14</v>
      </c>
      <c r="V25" s="22">
        <v>6</v>
      </c>
      <c r="W25" s="24">
        <v>13</v>
      </c>
      <c r="X25" s="22">
        <v>5</v>
      </c>
      <c r="Y25" s="24">
        <v>20</v>
      </c>
      <c r="Z25" s="22">
        <v>9</v>
      </c>
      <c r="AA25" s="24">
        <v>10</v>
      </c>
      <c r="AB25" s="22">
        <v>3</v>
      </c>
      <c r="AC25" s="24">
        <v>6</v>
      </c>
      <c r="AD25" s="22">
        <v>3</v>
      </c>
      <c r="AE25" s="24">
        <v>10</v>
      </c>
      <c r="AF25" s="22">
        <v>3</v>
      </c>
      <c r="AG25" s="24">
        <v>5</v>
      </c>
      <c r="AH25" s="22">
        <v>0</v>
      </c>
      <c r="AI25" s="24">
        <v>6</v>
      </c>
      <c r="AJ25" s="22">
        <v>0</v>
      </c>
      <c r="AK25" s="24">
        <v>2</v>
      </c>
      <c r="AL25" s="25">
        <v>0</v>
      </c>
      <c r="AM25" s="26">
        <v>0</v>
      </c>
      <c r="AN25" s="23">
        <v>278</v>
      </c>
      <c r="AO25" s="23">
        <v>0</v>
      </c>
      <c r="AP25" s="23">
        <v>16</v>
      </c>
      <c r="AQ25" s="23">
        <v>6</v>
      </c>
      <c r="AR25" s="23">
        <v>2</v>
      </c>
      <c r="AS25" s="23">
        <v>0</v>
      </c>
      <c r="AT25" s="22">
        <v>0</v>
      </c>
      <c r="AU25" s="24">
        <v>0</v>
      </c>
      <c r="AV25" t="str">
        <f t="shared" si="2"/>
        <v/>
      </c>
      <c r="BW25" s="27" t="str">
        <f t="shared" si="20"/>
        <v/>
      </c>
      <c r="BX25" s="27" t="str">
        <f t="shared" si="21"/>
        <v/>
      </c>
      <c r="BY25" s="27" t="str">
        <f t="shared" si="22"/>
        <v/>
      </c>
      <c r="BZ25" s="27" t="str">
        <f t="shared" si="23"/>
        <v/>
      </c>
      <c r="CA25" s="27" t="str">
        <f t="shared" si="24"/>
        <v/>
      </c>
      <c r="CB25" s="27" t="str">
        <f t="shared" si="25"/>
        <v/>
      </c>
      <c r="CC25" s="27" t="str">
        <f t="shared" si="26"/>
        <v/>
      </c>
      <c r="CD25" s="27" t="str">
        <f t="shared" si="27"/>
        <v/>
      </c>
      <c r="CF25" s="28">
        <f t="shared" si="28"/>
        <v>0</v>
      </c>
      <c r="CG25" s="28">
        <f t="shared" si="29"/>
        <v>0</v>
      </c>
      <c r="CH25" s="28">
        <f t="shared" si="30"/>
        <v>0</v>
      </c>
      <c r="CI25" s="28">
        <f t="shared" si="31"/>
        <v>0</v>
      </c>
      <c r="CJ25" s="28">
        <f t="shared" si="32"/>
        <v>0</v>
      </c>
      <c r="CK25" s="28">
        <f t="shared" si="33"/>
        <v>0</v>
      </c>
      <c r="CL25" s="28">
        <f t="shared" si="34"/>
        <v>0</v>
      </c>
      <c r="CM25" s="28">
        <f t="shared" si="35"/>
        <v>0</v>
      </c>
    </row>
    <row r="26" spans="1:91" x14ac:dyDescent="0.25">
      <c r="A26" s="1595"/>
      <c r="B26" s="1596" t="s">
        <v>51</v>
      </c>
      <c r="C26" s="1597">
        <f t="shared" si="0"/>
        <v>0</v>
      </c>
      <c r="D26" s="75">
        <f t="shared" si="1"/>
        <v>0</v>
      </c>
      <c r="E26" s="1598">
        <f t="shared" si="1"/>
        <v>0</v>
      </c>
      <c r="F26" s="77"/>
      <c r="G26" s="1599"/>
      <c r="H26" s="77"/>
      <c r="I26" s="78"/>
      <c r="J26" s="77"/>
      <c r="K26" s="78"/>
      <c r="L26" s="77"/>
      <c r="M26" s="78"/>
      <c r="N26" s="77"/>
      <c r="O26" s="79"/>
      <c r="P26" s="77"/>
      <c r="Q26" s="1599"/>
      <c r="R26" s="1600"/>
      <c r="S26" s="78"/>
      <c r="T26" s="77"/>
      <c r="U26" s="78"/>
      <c r="V26" s="77"/>
      <c r="W26" s="78"/>
      <c r="X26" s="77"/>
      <c r="Y26" s="1599"/>
      <c r="Z26" s="77"/>
      <c r="AA26" s="1599"/>
      <c r="AB26" s="77"/>
      <c r="AC26" s="78"/>
      <c r="AD26" s="77"/>
      <c r="AE26" s="1599"/>
      <c r="AF26" s="77"/>
      <c r="AG26" s="1599"/>
      <c r="AH26" s="77"/>
      <c r="AI26" s="78"/>
      <c r="AJ26" s="77"/>
      <c r="AK26" s="78"/>
      <c r="AL26" s="81"/>
      <c r="AM26" s="82"/>
      <c r="AN26" s="79"/>
      <c r="AO26" s="79"/>
      <c r="AP26" s="79"/>
      <c r="AQ26" s="79"/>
      <c r="AR26" s="79"/>
      <c r="AS26" s="79"/>
      <c r="AT26" s="77"/>
      <c r="AU26" s="78"/>
      <c r="AV26" t="str">
        <f t="shared" si="2"/>
        <v/>
      </c>
      <c r="BW26" s="27" t="str">
        <f t="shared" si="20"/>
        <v/>
      </c>
      <c r="BX26" s="27" t="str">
        <f t="shared" si="21"/>
        <v/>
      </c>
      <c r="BY26" s="27" t="str">
        <f t="shared" si="22"/>
        <v/>
      </c>
      <c r="BZ26" s="27" t="str">
        <f t="shared" si="23"/>
        <v/>
      </c>
      <c r="CA26" s="27" t="str">
        <f t="shared" si="24"/>
        <v/>
      </c>
      <c r="CB26" s="27" t="str">
        <f t="shared" si="25"/>
        <v/>
      </c>
      <c r="CC26" s="27" t="str">
        <f t="shared" si="26"/>
        <v/>
      </c>
      <c r="CD26" s="27" t="str">
        <f t="shared" si="27"/>
        <v/>
      </c>
      <c r="CF26" s="28">
        <f t="shared" si="28"/>
        <v>0</v>
      </c>
      <c r="CG26" s="28">
        <f t="shared" si="29"/>
        <v>0</v>
      </c>
      <c r="CH26" s="28">
        <f t="shared" si="30"/>
        <v>0</v>
      </c>
      <c r="CI26" s="28">
        <f t="shared" si="31"/>
        <v>0</v>
      </c>
      <c r="CJ26" s="28">
        <f t="shared" si="32"/>
        <v>0</v>
      </c>
      <c r="CK26" s="28">
        <f t="shared" si="33"/>
        <v>0</v>
      </c>
      <c r="CL26" s="28">
        <f t="shared" si="34"/>
        <v>0</v>
      </c>
      <c r="CM26" s="28">
        <f t="shared" si="35"/>
        <v>0</v>
      </c>
    </row>
    <row r="27" spans="1:91" s="12" customFormat="1" ht="12" x14ac:dyDescent="0.2">
      <c r="A27" s="83" t="s">
        <v>52</v>
      </c>
      <c r="B27" s="83"/>
      <c r="C27" s="6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11"/>
      <c r="P27" s="11"/>
      <c r="Q27" s="11"/>
      <c r="R27" s="11"/>
      <c r="S27" s="11"/>
      <c r="T27" s="11"/>
      <c r="U27" s="11"/>
      <c r="V27" s="8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91" ht="15" customHeight="1" x14ac:dyDescent="0.25">
      <c r="A28" s="1157" t="s">
        <v>3</v>
      </c>
      <c r="B28" s="1157" t="s">
        <v>53</v>
      </c>
      <c r="C28" s="1189" t="s">
        <v>54</v>
      </c>
      <c r="D28" s="1190"/>
      <c r="E28" s="1189" t="s">
        <v>55</v>
      </c>
      <c r="F28" s="1196"/>
      <c r="G28" s="1190"/>
      <c r="H28" s="1189" t="s">
        <v>14</v>
      </c>
      <c r="I28" s="1190"/>
      <c r="J28" s="1189" t="s">
        <v>15</v>
      </c>
      <c r="K28" s="1190"/>
      <c r="L28" s="1189" t="s">
        <v>16</v>
      </c>
      <c r="M28" s="1190"/>
      <c r="N28" s="1189" t="s">
        <v>17</v>
      </c>
      <c r="O28" s="1190"/>
      <c r="P28" s="1189" t="s">
        <v>18</v>
      </c>
      <c r="Q28" s="1190"/>
      <c r="R28" s="1176" t="s">
        <v>19</v>
      </c>
      <c r="S28" s="1178"/>
      <c r="T28" s="1176" t="s">
        <v>20</v>
      </c>
      <c r="U28" s="1178"/>
      <c r="V28" s="1176" t="s">
        <v>21</v>
      </c>
      <c r="W28" s="1178"/>
      <c r="X28" s="1176" t="s">
        <v>22</v>
      </c>
      <c r="Y28" s="1178"/>
      <c r="Z28" s="1176" t="s">
        <v>23</v>
      </c>
      <c r="AA28" s="1178"/>
      <c r="AB28" s="1176" t="s">
        <v>24</v>
      </c>
      <c r="AC28" s="1178"/>
      <c r="AD28" s="1176" t="s">
        <v>25</v>
      </c>
      <c r="AE28" s="1178"/>
      <c r="AF28" s="1176" t="s">
        <v>26</v>
      </c>
      <c r="AG28" s="1178"/>
      <c r="AH28" s="1176" t="s">
        <v>27</v>
      </c>
      <c r="AI28" s="1178"/>
      <c r="AJ28" s="1176" t="s">
        <v>28</v>
      </c>
      <c r="AK28" s="1178"/>
      <c r="AL28" s="1176" t="s">
        <v>29</v>
      </c>
      <c r="AM28" s="1178"/>
      <c r="AN28" s="1176" t="s">
        <v>30</v>
      </c>
      <c r="AO28" s="1198"/>
      <c r="AP28" s="1148" t="s">
        <v>10</v>
      </c>
      <c r="AQ28" s="1148" t="s">
        <v>11</v>
      </c>
      <c r="AR28" s="1148" t="s">
        <v>8</v>
      </c>
      <c r="AS28" s="1148" t="s">
        <v>9</v>
      </c>
      <c r="AT28" s="1157" t="s">
        <v>56</v>
      </c>
      <c r="AU28" s="1157" t="s">
        <v>57</v>
      </c>
    </row>
    <row r="29" spans="1:91" ht="42" x14ac:dyDescent="0.25">
      <c r="A29" s="1591"/>
      <c r="B29" s="1591"/>
      <c r="C29" s="1138" t="s">
        <v>58</v>
      </c>
      <c r="D29" s="1138" t="s">
        <v>59</v>
      </c>
      <c r="E29" s="1133" t="s">
        <v>33</v>
      </c>
      <c r="F29" s="86" t="s">
        <v>34</v>
      </c>
      <c r="G29" s="1121" t="s">
        <v>35</v>
      </c>
      <c r="H29" s="1133" t="s">
        <v>34</v>
      </c>
      <c r="I29" s="1121" t="s">
        <v>35</v>
      </c>
      <c r="J29" s="1133" t="s">
        <v>34</v>
      </c>
      <c r="K29" s="1121" t="s">
        <v>35</v>
      </c>
      <c r="L29" s="1133" t="s">
        <v>34</v>
      </c>
      <c r="M29" s="1121" t="s">
        <v>35</v>
      </c>
      <c r="N29" s="1133" t="s">
        <v>34</v>
      </c>
      <c r="O29" s="1121" t="s">
        <v>35</v>
      </c>
      <c r="P29" s="1133" t="s">
        <v>34</v>
      </c>
      <c r="Q29" s="1121" t="s">
        <v>35</v>
      </c>
      <c r="R29" s="1133" t="s">
        <v>34</v>
      </c>
      <c r="S29" s="1121" t="s">
        <v>35</v>
      </c>
      <c r="T29" s="1133" t="s">
        <v>34</v>
      </c>
      <c r="U29" s="1118" t="s">
        <v>35</v>
      </c>
      <c r="V29" s="1133" t="s">
        <v>34</v>
      </c>
      <c r="W29" s="1121" t="s">
        <v>35</v>
      </c>
      <c r="X29" s="1133" t="s">
        <v>34</v>
      </c>
      <c r="Y29" s="1121" t="s">
        <v>35</v>
      </c>
      <c r="Z29" s="1133" t="s">
        <v>34</v>
      </c>
      <c r="AA29" s="1121" t="s">
        <v>35</v>
      </c>
      <c r="AB29" s="1133" t="s">
        <v>34</v>
      </c>
      <c r="AC29" s="1121" t="s">
        <v>35</v>
      </c>
      <c r="AD29" s="1133" t="s">
        <v>34</v>
      </c>
      <c r="AE29" s="1121" t="s">
        <v>35</v>
      </c>
      <c r="AF29" s="1133" t="s">
        <v>34</v>
      </c>
      <c r="AG29" s="1121" t="s">
        <v>35</v>
      </c>
      <c r="AH29" s="1133" t="s">
        <v>34</v>
      </c>
      <c r="AI29" s="1121" t="s">
        <v>35</v>
      </c>
      <c r="AJ29" s="1133" t="s">
        <v>34</v>
      </c>
      <c r="AK29" s="1121" t="s">
        <v>35</v>
      </c>
      <c r="AL29" s="1133" t="s">
        <v>34</v>
      </c>
      <c r="AM29" s="1121" t="s">
        <v>35</v>
      </c>
      <c r="AN29" s="1133" t="s">
        <v>34</v>
      </c>
      <c r="AO29" s="1119" t="s">
        <v>35</v>
      </c>
      <c r="AP29" s="1590"/>
      <c r="AQ29" s="1590"/>
      <c r="AR29" s="1590"/>
      <c r="AS29" s="1590"/>
      <c r="AT29" s="1591"/>
      <c r="AU29" s="1591"/>
    </row>
    <row r="30" spans="1:91" x14ac:dyDescent="0.25">
      <c r="A30" s="72" t="s">
        <v>60</v>
      </c>
      <c r="B30" s="90">
        <f>SUM(C30:D30)</f>
        <v>0</v>
      </c>
      <c r="C30" s="23"/>
      <c r="D30" s="91"/>
      <c r="E30" s="92">
        <f>SUM(F30+G30)</f>
        <v>0</v>
      </c>
      <c r="F30" s="93">
        <f>SUM(H30+J30+L30+N30+P30+R30+T30+V30+X30+Z30+AB30+AD30+AF30+AH30+AJ30+AL30+AN30)</f>
        <v>0</v>
      </c>
      <c r="G30" s="94">
        <f>SUM(I30+K30+M30+O30+Q30+S30+U30+W30+Y30+AA30+AC30+AE30+AG30+AI30+AK30+AM30+AO30)</f>
        <v>0</v>
      </c>
      <c r="H30" s="22"/>
      <c r="I30" s="23"/>
      <c r="J30" s="22"/>
      <c r="K30" s="24"/>
      <c r="L30" s="22"/>
      <c r="M30" s="24"/>
      <c r="N30" s="22"/>
      <c r="O30" s="24"/>
      <c r="P30" s="22"/>
      <c r="Q30" s="23"/>
      <c r="R30" s="22"/>
      <c r="S30" s="23"/>
      <c r="T30" s="25"/>
      <c r="U30" s="24"/>
      <c r="V30" s="22"/>
      <c r="W30" s="24"/>
      <c r="X30" s="22"/>
      <c r="Y30" s="24"/>
      <c r="Z30" s="22"/>
      <c r="AA30" s="23"/>
      <c r="AB30" s="22"/>
      <c r="AC30" s="23"/>
      <c r="AD30" s="22"/>
      <c r="AE30" s="24"/>
      <c r="AF30" s="22"/>
      <c r="AG30" s="23"/>
      <c r="AH30" s="22"/>
      <c r="AI30" s="23"/>
      <c r="AJ30" s="22"/>
      <c r="AK30" s="24"/>
      <c r="AL30" s="22"/>
      <c r="AM30" s="24"/>
      <c r="AN30" s="25"/>
      <c r="AO30" s="26"/>
      <c r="AP30" s="23"/>
      <c r="AQ30" s="23"/>
      <c r="AR30" s="23"/>
      <c r="AS30" s="23"/>
      <c r="AT30" s="23"/>
      <c r="AU30" s="23"/>
      <c r="AV30" t="str">
        <f>BW30&amp;BX30&amp;BY30&amp;BZ30&amp;CA30&amp;CB30</f>
        <v/>
      </c>
      <c r="BW30" s="27" t="str">
        <f>IF(AND(E30&gt;0,AP30=""),"  * No olvide digitar la variable Pueblos originarios. Digite Cero si no tiene.",IF(AP30&gt;E30," * La variable Pueblos originarios No puede ser mayor al Total.",""))</f>
        <v/>
      </c>
      <c r="BX30" s="27" t="str">
        <f>IF(AND(E30&gt;0,AQ30=""),"  * No olvide digitar la variable Migrantes. Digite Cero si no tiene.",IF(AQ30&gt;E30," * La variable Migrantes No puede ser mayor al Total.",""))</f>
        <v/>
      </c>
      <c r="BY30" s="27" t="str">
        <f>IF(AND(E30&gt;0,AR30=""),"  * No olvide digitar la variable Niños, Niñas, adolescentes y jóvenes SENAME. Digite Cero si no tiene.",IF(AR30&gt;E30," * La variable Niños, Niñas, adolescentes y jóvenes SENAME No puede ser mayor al Total.",""))</f>
        <v/>
      </c>
      <c r="BZ30" s="27" t="str">
        <f>IF(AND(E30&gt;0,AS30=""),"  * No olvide digitar la variable Niños, Niñas, adolescentes y jóvenes Mejor Niñez. Digite Cero si no tiene.",IF(AS30&gt;E30," * La variable Niños, Niñas, adolescentes y jóvenes Mejor Niñez No puede ser mayor al Total.",""))</f>
        <v/>
      </c>
      <c r="CA30" s="27" t="str">
        <f>IF(AND(E30&gt;0,AT30=""),"  * No olvide digitar la variable Personas con sospecha de demencia. Digite Cero si no tiene.",IF(AT30&gt;E30," * La variable Personas con sospecha de demencia No puede ser mayor al Total.",""))</f>
        <v/>
      </c>
      <c r="CB30" s="27" t="str">
        <f>IF(AND(E30&gt;0,AU30=""),"  * No olvide digitar la variable Personas con diagnóstico de demencia. Digite Cero si no tiene.",IF(AU30&gt;E30," * La variable Personas con diagnóstico de demencia No puede ser mayor al Total.",""))</f>
        <v/>
      </c>
      <c r="CF30" s="28">
        <f>IF(AND(E30&gt;0,AP30=""),1,IF(AP30&gt;E30,1,0))</f>
        <v>0</v>
      </c>
      <c r="CG30" s="28">
        <f>IF(AND(E30&gt;0,AQ30=""),1,IF(AQ30&gt;E30,1,0))</f>
        <v>0</v>
      </c>
      <c r="CH30" s="28">
        <f>IF(AND(E30&gt;0,AR30=""),1,IF(AR30&gt;E30,1,0))</f>
        <v>0</v>
      </c>
      <c r="CI30" s="28">
        <f>IF(AND(E30&gt;0,AS30=""),1,IF(AS30&gt;E30,1,0))</f>
        <v>0</v>
      </c>
      <c r="CJ30" s="28">
        <f>IF(AND(E30&gt;0,AT30=""),1,IF(AT30&gt;E30,1,0))</f>
        <v>0</v>
      </c>
      <c r="CK30" s="28">
        <f>IF(AND(E30&gt;0,AU30=""),1,IF(AU30&gt;E30,1,0))</f>
        <v>0</v>
      </c>
    </row>
    <row r="31" spans="1:91" x14ac:dyDescent="0.25">
      <c r="A31" s="95" t="s">
        <v>61</v>
      </c>
      <c r="B31" s="96">
        <f>SUM(C31:D31)</f>
        <v>0</v>
      </c>
      <c r="C31" s="79"/>
      <c r="D31" s="97"/>
      <c r="E31" s="98">
        <f>SUM(F31+G31)</f>
        <v>0</v>
      </c>
      <c r="F31" s="99">
        <f>SUM(H31+J31+L31+N31+P31+R31+T31+V31+X31+Z31+AB31+AD31+AF31+AH31+AJ31+AL31+AN31)</f>
        <v>0</v>
      </c>
      <c r="G31" s="100">
        <f>SUM(I31+K31+M31+O31+Q31+S31+U31+W31+Y31+AA31+AC31+AE31+AG31+AI31+AK31+AM31+AO31)</f>
        <v>0</v>
      </c>
      <c r="H31" s="77"/>
      <c r="I31" s="79"/>
      <c r="J31" s="77"/>
      <c r="K31" s="78"/>
      <c r="L31" s="77"/>
      <c r="M31" s="78"/>
      <c r="N31" s="77"/>
      <c r="O31" s="78"/>
      <c r="P31" s="77"/>
      <c r="Q31" s="79"/>
      <c r="R31" s="77"/>
      <c r="S31" s="79"/>
      <c r="T31" s="81"/>
      <c r="U31" s="78"/>
      <c r="V31" s="77"/>
      <c r="W31" s="78"/>
      <c r="X31" s="77"/>
      <c r="Y31" s="78"/>
      <c r="Z31" s="77"/>
      <c r="AA31" s="79"/>
      <c r="AB31" s="77"/>
      <c r="AC31" s="79"/>
      <c r="AD31" s="77"/>
      <c r="AE31" s="78"/>
      <c r="AF31" s="77"/>
      <c r="AG31" s="79"/>
      <c r="AH31" s="77"/>
      <c r="AI31" s="79"/>
      <c r="AJ31" s="77"/>
      <c r="AK31" s="78"/>
      <c r="AL31" s="77"/>
      <c r="AM31" s="78"/>
      <c r="AN31" s="81"/>
      <c r="AO31" s="82"/>
      <c r="AP31" s="79"/>
      <c r="AQ31" s="79"/>
      <c r="AR31" s="79"/>
      <c r="AS31" s="79"/>
      <c r="AT31" s="79"/>
      <c r="AU31" s="79"/>
      <c r="AV31" t="str">
        <f>BW31&amp;BX31&amp;BY31&amp;BZ31&amp;CA31&amp;CB31</f>
        <v/>
      </c>
      <c r="BW31" s="27" t="str">
        <f>IF(AND(E31&gt;0,AP31=""),"  * No olvide digitar la variable Pueblos originarios. Digite Cero si no tiene.",IF(AP31&gt;E31," * La variable Pueblos originarios No puede ser mayor al Total.",""))</f>
        <v/>
      </c>
      <c r="BX31" s="27" t="str">
        <f>IF(AND(E31&gt;0,AQ31=""),"  * No olvide digitar la variable Migrantes. Digite Cero si no tiene.",IF(AQ31&gt;E31," * La variable Migrantes No puede ser mayor al Total.",""))</f>
        <v/>
      </c>
      <c r="BY31" s="27" t="str">
        <f>IF(AND(E31&gt;0,AR31=""),"  * No olvide digitar la variable Niños, Niñas, adolescentes y jóvenes SENAME. Digite Cero si no tiene.",IF(AR31&gt;E31," * La variable Niños, Niñas, adolescentes y jóvenes SENAME No puede ser mayor al Total.",""))</f>
        <v/>
      </c>
      <c r="BZ31" s="27" t="str">
        <f>IF(AND(E31&gt;0,AS31=""),"  * No olvide digitar la variable Niños, Niñas, adolescentes y jóvenes Mejor Niñez. Digite Cero si no tiene.",IF(AS31&gt;E31," * La variable Niños, Niñas, adolescentes y jóvenes Mejor Niñez No puede ser mayor al Total.",""))</f>
        <v/>
      </c>
      <c r="CA31" s="27" t="str">
        <f>IF(AND(E31&gt;0,AT31=""),"  * No olvide digitar la variable Personas con sospecha de demencia. Digite Cero si no tiene.",IF(AT31&gt;E31," * La variable Personas con sospecha de demencia No puede ser mayor al Total.",""))</f>
        <v/>
      </c>
      <c r="CB31" s="27" t="str">
        <f>IF(AND(E31&gt;0,AU31=""),"  * No olvide digitar la variable Personas con diagnóstico de demencia. Digite Cero si no tiene.",IF(AU31&gt;E31," * La variable Personas con diagnóstico de demencia No puede ser mayor al Total.",""))</f>
        <v/>
      </c>
      <c r="CF31" s="28">
        <f>IF(AND(E31&gt;0,AP31=""),1,IF(AP31&gt;E31,1,0))</f>
        <v>0</v>
      </c>
      <c r="CG31" s="28">
        <f>IF(AND(E31&gt;0,AQ31=""),1,IF(AQ31&gt;E31,1,0))</f>
        <v>0</v>
      </c>
      <c r="CH31" s="28">
        <f>IF(AND(E31&gt;0,AR31=""),1,IF(AR31&gt;E31,1,0))</f>
        <v>0</v>
      </c>
      <c r="CI31" s="28">
        <f>IF(AND(E31&gt;0,AS31=""),1,IF(AS31&gt;E31,1,0))</f>
        <v>0</v>
      </c>
      <c r="CJ31" s="28">
        <f>IF(AND(E31&gt;0,AT31=""),1,IF(AT31&gt;E31,1,0))</f>
        <v>0</v>
      </c>
      <c r="CK31" s="28">
        <f>IF(AND(E31&gt;0,AU31=""),1,IF(AU31&gt;E31,1,0))</f>
        <v>0</v>
      </c>
    </row>
    <row r="32" spans="1:91" s="105" customFormat="1" ht="10.5" x14ac:dyDescent="0.15">
      <c r="A32" s="101" t="s">
        <v>47</v>
      </c>
      <c r="B32" s="102">
        <f t="shared" ref="B32:H32" si="36">SUM(B30:B31)</f>
        <v>0</v>
      </c>
      <c r="C32" s="52">
        <f t="shared" si="36"/>
        <v>0</v>
      </c>
      <c r="D32" s="102">
        <f t="shared" si="36"/>
        <v>0</v>
      </c>
      <c r="E32" s="103">
        <f t="shared" si="36"/>
        <v>0</v>
      </c>
      <c r="F32" s="103">
        <f t="shared" si="36"/>
        <v>0</v>
      </c>
      <c r="G32" s="103">
        <f t="shared" si="36"/>
        <v>0</v>
      </c>
      <c r="H32" s="378">
        <f t="shared" si="36"/>
        <v>0</v>
      </c>
      <c r="I32" s="103">
        <f t="shared" ref="I32:AU32" si="37">SUM(I30:I31)</f>
        <v>0</v>
      </c>
      <c r="J32" s="378">
        <f t="shared" si="37"/>
        <v>0</v>
      </c>
      <c r="K32" s="103">
        <f t="shared" si="37"/>
        <v>0</v>
      </c>
      <c r="L32" s="378">
        <f t="shared" si="37"/>
        <v>0</v>
      </c>
      <c r="M32" s="103">
        <f t="shared" si="37"/>
        <v>0</v>
      </c>
      <c r="N32" s="378">
        <f t="shared" si="37"/>
        <v>0</v>
      </c>
      <c r="O32" s="103">
        <f t="shared" si="37"/>
        <v>0</v>
      </c>
      <c r="P32" s="378">
        <f t="shared" si="37"/>
        <v>0</v>
      </c>
      <c r="Q32" s="103">
        <f t="shared" si="37"/>
        <v>0</v>
      </c>
      <c r="R32" s="378">
        <f t="shared" si="37"/>
        <v>0</v>
      </c>
      <c r="S32" s="103">
        <f t="shared" si="37"/>
        <v>0</v>
      </c>
      <c r="T32" s="378">
        <f t="shared" si="37"/>
        <v>0</v>
      </c>
      <c r="U32" s="103">
        <f t="shared" si="37"/>
        <v>0</v>
      </c>
      <c r="V32" s="378">
        <f t="shared" si="37"/>
        <v>0</v>
      </c>
      <c r="W32" s="103">
        <f t="shared" si="37"/>
        <v>0</v>
      </c>
      <c r="X32" s="378">
        <f t="shared" si="37"/>
        <v>0</v>
      </c>
      <c r="Y32" s="103">
        <f t="shared" si="37"/>
        <v>0</v>
      </c>
      <c r="Z32" s="378">
        <f t="shared" si="37"/>
        <v>0</v>
      </c>
      <c r="AA32" s="103">
        <f t="shared" si="37"/>
        <v>0</v>
      </c>
      <c r="AB32" s="378">
        <f t="shared" si="37"/>
        <v>0</v>
      </c>
      <c r="AC32" s="103">
        <f t="shared" si="37"/>
        <v>0</v>
      </c>
      <c r="AD32" s="378">
        <f t="shared" si="37"/>
        <v>0</v>
      </c>
      <c r="AE32" s="103">
        <f t="shared" si="37"/>
        <v>0</v>
      </c>
      <c r="AF32" s="378">
        <f t="shared" si="37"/>
        <v>0</v>
      </c>
      <c r="AG32" s="103">
        <f t="shared" si="37"/>
        <v>0</v>
      </c>
      <c r="AH32" s="378">
        <f t="shared" si="37"/>
        <v>0</v>
      </c>
      <c r="AI32" s="103">
        <f t="shared" si="37"/>
        <v>0</v>
      </c>
      <c r="AJ32" s="378">
        <f t="shared" si="37"/>
        <v>0</v>
      </c>
      <c r="AK32" s="103">
        <f t="shared" si="37"/>
        <v>0</v>
      </c>
      <c r="AL32" s="378">
        <f t="shared" si="37"/>
        <v>0</v>
      </c>
      <c r="AM32" s="103">
        <f t="shared" si="37"/>
        <v>0</v>
      </c>
      <c r="AN32" s="378">
        <f t="shared" si="37"/>
        <v>0</v>
      </c>
      <c r="AO32" s="104">
        <f t="shared" si="37"/>
        <v>0</v>
      </c>
      <c r="AP32" s="52">
        <f t="shared" si="37"/>
        <v>0</v>
      </c>
      <c r="AQ32" s="52">
        <f t="shared" si="37"/>
        <v>0</v>
      </c>
      <c r="AR32" s="52">
        <f t="shared" si="37"/>
        <v>0</v>
      </c>
      <c r="AS32" s="52">
        <f t="shared" si="37"/>
        <v>0</v>
      </c>
      <c r="AT32" s="52">
        <f t="shared" si="37"/>
        <v>0</v>
      </c>
      <c r="AU32" s="52">
        <f t="shared" si="37"/>
        <v>0</v>
      </c>
    </row>
    <row r="33" spans="1:42" s="12" customFormat="1" ht="12" x14ac:dyDescent="0.2">
      <c r="A33" s="83" t="s">
        <v>62</v>
      </c>
      <c r="B33" s="83"/>
      <c r="C33" s="6"/>
      <c r="D33" s="83"/>
      <c r="E33" s="83"/>
      <c r="F33" s="83"/>
      <c r="G33" s="83"/>
      <c r="H33" s="83"/>
      <c r="I33" s="83"/>
      <c r="J33" s="83"/>
      <c r="K33" s="83"/>
      <c r="L33" s="83"/>
      <c r="M33" s="83"/>
    </row>
    <row r="34" spans="1:42" ht="15" customHeight="1" x14ac:dyDescent="0.25">
      <c r="A34" s="1157" t="s">
        <v>3</v>
      </c>
      <c r="B34" s="1157" t="s">
        <v>63</v>
      </c>
      <c r="C34" s="1189" t="s">
        <v>64</v>
      </c>
      <c r="D34" s="1190"/>
      <c r="E34" s="1189" t="s">
        <v>55</v>
      </c>
      <c r="F34" s="1196"/>
      <c r="G34" s="1190"/>
      <c r="H34" s="1231" t="s">
        <v>65</v>
      </c>
      <c r="I34" s="1232"/>
      <c r="J34" s="1232"/>
      <c r="K34" s="1232"/>
      <c r="L34" s="1232"/>
      <c r="M34" s="1233"/>
    </row>
    <row r="35" spans="1:42" ht="42" x14ac:dyDescent="0.25">
      <c r="A35" s="1591"/>
      <c r="B35" s="1591"/>
      <c r="C35" s="1138" t="s">
        <v>58</v>
      </c>
      <c r="D35" s="1138" t="s">
        <v>66</v>
      </c>
      <c r="E35" s="1133" t="s">
        <v>33</v>
      </c>
      <c r="F35" s="86" t="s">
        <v>34</v>
      </c>
      <c r="G35" s="106" t="s">
        <v>35</v>
      </c>
      <c r="H35" s="381" t="s">
        <v>67</v>
      </c>
      <c r="I35" s="108" t="s">
        <v>68</v>
      </c>
      <c r="J35" s="108" t="s">
        <v>69</v>
      </c>
      <c r="K35" s="108" t="s">
        <v>70</v>
      </c>
      <c r="L35" s="108" t="s">
        <v>71</v>
      </c>
      <c r="M35" s="109" t="s">
        <v>72</v>
      </c>
    </row>
    <row r="36" spans="1:42" x14ac:dyDescent="0.25">
      <c r="A36" s="72" t="s">
        <v>60</v>
      </c>
      <c r="B36" s="90">
        <f>SUM(C36:D36)</f>
        <v>4</v>
      </c>
      <c r="C36" s="23"/>
      <c r="D36" s="23">
        <v>4</v>
      </c>
      <c r="E36" s="110">
        <f>SUM(F36:G36)</f>
        <v>18</v>
      </c>
      <c r="F36" s="111">
        <v>7</v>
      </c>
      <c r="G36" s="23">
        <v>11</v>
      </c>
      <c r="H36" s="22"/>
      <c r="I36" s="112"/>
      <c r="J36" s="112"/>
      <c r="K36" s="112">
        <v>4</v>
      </c>
      <c r="L36" s="112"/>
      <c r="M36" s="24"/>
    </row>
    <row r="37" spans="1:42" x14ac:dyDescent="0.25">
      <c r="A37" s="1601" t="s">
        <v>61</v>
      </c>
      <c r="B37" s="1602">
        <f>SUM(C37:D37)</f>
        <v>0</v>
      </c>
      <c r="C37" s="1599"/>
      <c r="D37" s="1599"/>
      <c r="E37" s="1603">
        <f>SUM(F37:G37)</f>
        <v>0</v>
      </c>
      <c r="F37" s="1604"/>
      <c r="G37" s="1599"/>
      <c r="H37" s="1605"/>
      <c r="I37" s="117"/>
      <c r="J37" s="117"/>
      <c r="K37" s="117"/>
      <c r="L37" s="117"/>
      <c r="M37" s="118"/>
    </row>
    <row r="38" spans="1:42" x14ac:dyDescent="0.25">
      <c r="A38" s="101" t="s">
        <v>47</v>
      </c>
      <c r="B38" s="102">
        <f t="shared" ref="B38:M38" si="38">SUM(B36:B37)</f>
        <v>4</v>
      </c>
      <c r="C38" s="382">
        <f t="shared" si="38"/>
        <v>0</v>
      </c>
      <c r="D38" s="120">
        <f t="shared" si="38"/>
        <v>4</v>
      </c>
      <c r="E38" s="120">
        <f t="shared" si="38"/>
        <v>18</v>
      </c>
      <c r="F38" s="121">
        <f t="shared" si="38"/>
        <v>7</v>
      </c>
      <c r="G38" s="121">
        <f t="shared" si="38"/>
        <v>11</v>
      </c>
      <c r="H38" s="382">
        <f t="shared" si="38"/>
        <v>0</v>
      </c>
      <c r="I38" s="122">
        <f t="shared" si="38"/>
        <v>0</v>
      </c>
      <c r="J38" s="122">
        <f t="shared" si="38"/>
        <v>0</v>
      </c>
      <c r="K38" s="122">
        <f t="shared" si="38"/>
        <v>4</v>
      </c>
      <c r="L38" s="122">
        <f t="shared" si="38"/>
        <v>0</v>
      </c>
      <c r="M38" s="123">
        <f t="shared" si="38"/>
        <v>0</v>
      </c>
    </row>
    <row r="39" spans="1:42" s="12" customFormat="1" ht="12" x14ac:dyDescent="0.2">
      <c r="A39" s="124" t="s">
        <v>73</v>
      </c>
      <c r="B39" s="7"/>
      <c r="C39" s="7"/>
    </row>
    <row r="40" spans="1:42" x14ac:dyDescent="0.25">
      <c r="A40" s="1116" t="s">
        <v>3</v>
      </c>
      <c r="B40" s="1123" t="s">
        <v>4</v>
      </c>
      <c r="C40" s="1123" t="s">
        <v>5</v>
      </c>
    </row>
    <row r="41" spans="1:42" x14ac:dyDescent="0.25">
      <c r="A41" s="1227" t="s">
        <v>74</v>
      </c>
      <c r="B41" s="63" t="s">
        <v>51</v>
      </c>
      <c r="C41" s="127"/>
    </row>
    <row r="42" spans="1:42" x14ac:dyDescent="0.25">
      <c r="A42" s="1595"/>
      <c r="B42" s="128" t="s">
        <v>38</v>
      </c>
      <c r="C42" s="129"/>
    </row>
    <row r="43" spans="1:42" x14ac:dyDescent="0.25">
      <c r="A43" s="1227" t="s">
        <v>75</v>
      </c>
      <c r="B43" s="63" t="s">
        <v>51</v>
      </c>
      <c r="C43" s="127"/>
    </row>
    <row r="44" spans="1:42" x14ac:dyDescent="0.25">
      <c r="A44" s="1595"/>
      <c r="B44" s="130" t="s">
        <v>38</v>
      </c>
      <c r="C44" s="97"/>
    </row>
    <row r="45" spans="1:42" s="12" customFormat="1" ht="12" x14ac:dyDescent="0.2">
      <c r="A45" s="83" t="s">
        <v>76</v>
      </c>
      <c r="B45" s="131"/>
      <c r="C45" s="131"/>
      <c r="D45" s="1606"/>
      <c r="E45" s="1606"/>
      <c r="F45" s="1606"/>
      <c r="G45" s="1606"/>
      <c r="H45" s="1606"/>
      <c r="I45" s="1606"/>
      <c r="J45" s="1606"/>
      <c r="K45" s="1606"/>
      <c r="L45" s="1607"/>
      <c r="M45" s="1608"/>
      <c r="N45" s="1609"/>
      <c r="O45" s="1610"/>
      <c r="P45" s="1610"/>
      <c r="Q45" s="1610"/>
      <c r="R45" s="1610"/>
      <c r="S45" s="1610"/>
      <c r="T45" s="1610"/>
      <c r="U45" s="1610"/>
      <c r="V45" s="1611"/>
      <c r="W45" s="1610"/>
      <c r="X45" s="1610"/>
      <c r="Y45" s="1610"/>
      <c r="Z45" s="1610"/>
      <c r="AA45" s="1610"/>
      <c r="AB45" s="1610"/>
      <c r="AC45" s="1610"/>
      <c r="AD45" s="1610"/>
      <c r="AE45" s="1610"/>
      <c r="AF45" s="1610"/>
      <c r="AG45" s="1610"/>
      <c r="AH45" s="1610"/>
      <c r="AI45" s="1610"/>
      <c r="AJ45" s="1610"/>
      <c r="AK45" s="1610"/>
      <c r="AL45" s="1610"/>
      <c r="AM45" s="1610"/>
      <c r="AN45" s="138"/>
      <c r="AO45" s="139"/>
      <c r="AP45" s="139"/>
    </row>
    <row r="46" spans="1:42" ht="15" customHeight="1" x14ac:dyDescent="0.25">
      <c r="A46" s="1215" t="s">
        <v>77</v>
      </c>
      <c r="B46" s="1216"/>
      <c r="C46" s="1229" t="s">
        <v>5</v>
      </c>
      <c r="D46" s="1221"/>
      <c r="E46" s="1222"/>
      <c r="F46" s="1189" t="s">
        <v>78</v>
      </c>
      <c r="G46" s="1196"/>
      <c r="H46" s="1196"/>
      <c r="I46" s="1196"/>
      <c r="J46" s="1196"/>
      <c r="K46" s="1196"/>
      <c r="L46" s="1196"/>
      <c r="M46" s="1196"/>
      <c r="N46" s="1196"/>
      <c r="O46" s="1196"/>
      <c r="P46" s="1196"/>
      <c r="Q46" s="1196"/>
      <c r="R46" s="1196"/>
      <c r="S46" s="1196"/>
      <c r="T46" s="1196"/>
      <c r="U46" s="1196"/>
      <c r="V46" s="1196"/>
      <c r="W46" s="1196"/>
      <c r="X46" s="1196"/>
      <c r="Y46" s="1196"/>
      <c r="Z46" s="1196"/>
      <c r="AA46" s="1196"/>
      <c r="AB46" s="1196"/>
      <c r="AC46" s="1196"/>
      <c r="AD46" s="1196"/>
      <c r="AE46" s="1196"/>
      <c r="AF46" s="1196"/>
      <c r="AG46" s="1196"/>
      <c r="AH46" s="1196"/>
      <c r="AI46" s="1196"/>
      <c r="AJ46" s="1196"/>
      <c r="AK46" s="1197"/>
      <c r="AL46" s="1148" t="s">
        <v>7</v>
      </c>
      <c r="AM46" s="1148" t="s">
        <v>10</v>
      </c>
      <c r="AN46" s="1148" t="s">
        <v>11</v>
      </c>
    </row>
    <row r="47" spans="1:42" x14ac:dyDescent="0.25">
      <c r="A47" s="1217"/>
      <c r="B47" s="1218"/>
      <c r="C47" s="1612"/>
      <c r="D47" s="1613"/>
      <c r="E47" s="1614"/>
      <c r="F47" s="1189" t="s">
        <v>15</v>
      </c>
      <c r="G47" s="1190"/>
      <c r="H47" s="1189" t="s">
        <v>16</v>
      </c>
      <c r="I47" s="1190"/>
      <c r="J47" s="1189" t="s">
        <v>17</v>
      </c>
      <c r="K47" s="1190"/>
      <c r="L47" s="1189" t="s">
        <v>18</v>
      </c>
      <c r="M47" s="1190"/>
      <c r="N47" s="1176" t="s">
        <v>19</v>
      </c>
      <c r="O47" s="1178"/>
      <c r="P47" s="1176" t="s">
        <v>20</v>
      </c>
      <c r="Q47" s="1178"/>
      <c r="R47" s="1176" t="s">
        <v>21</v>
      </c>
      <c r="S47" s="1178"/>
      <c r="T47" s="1176" t="s">
        <v>22</v>
      </c>
      <c r="U47" s="1178"/>
      <c r="V47" s="1176" t="s">
        <v>23</v>
      </c>
      <c r="W47" s="1178"/>
      <c r="X47" s="1176" t="s">
        <v>24</v>
      </c>
      <c r="Y47" s="1178"/>
      <c r="Z47" s="1176" t="s">
        <v>25</v>
      </c>
      <c r="AA47" s="1178"/>
      <c r="AB47" s="1176" t="s">
        <v>26</v>
      </c>
      <c r="AC47" s="1178"/>
      <c r="AD47" s="1176" t="s">
        <v>27</v>
      </c>
      <c r="AE47" s="1178"/>
      <c r="AF47" s="1176" t="s">
        <v>28</v>
      </c>
      <c r="AG47" s="1178"/>
      <c r="AH47" s="1176" t="s">
        <v>29</v>
      </c>
      <c r="AI47" s="1178"/>
      <c r="AJ47" s="1176" t="s">
        <v>30</v>
      </c>
      <c r="AK47" s="1198"/>
      <c r="AL47" s="1149"/>
      <c r="AM47" s="1149"/>
      <c r="AN47" s="1149"/>
    </row>
    <row r="48" spans="1:42" x14ac:dyDescent="0.25">
      <c r="A48" s="1615"/>
      <c r="B48" s="1616"/>
      <c r="C48" s="140" t="s">
        <v>33</v>
      </c>
      <c r="D48" s="141" t="s">
        <v>34</v>
      </c>
      <c r="E48" s="1617" t="s">
        <v>35</v>
      </c>
      <c r="F48" s="1133" t="s">
        <v>34</v>
      </c>
      <c r="G48" s="1121" t="s">
        <v>35</v>
      </c>
      <c r="H48" s="1133" t="s">
        <v>34</v>
      </c>
      <c r="I48" s="1121" t="s">
        <v>35</v>
      </c>
      <c r="J48" s="1133" t="s">
        <v>34</v>
      </c>
      <c r="K48" s="1121" t="s">
        <v>35</v>
      </c>
      <c r="L48" s="1133" t="s">
        <v>34</v>
      </c>
      <c r="M48" s="1121" t="s">
        <v>35</v>
      </c>
      <c r="N48" s="1133" t="s">
        <v>34</v>
      </c>
      <c r="O48" s="1121" t="s">
        <v>35</v>
      </c>
      <c r="P48" s="1133" t="s">
        <v>34</v>
      </c>
      <c r="Q48" s="1121" t="s">
        <v>35</v>
      </c>
      <c r="R48" s="1133" t="s">
        <v>34</v>
      </c>
      <c r="S48" s="1121" t="s">
        <v>35</v>
      </c>
      <c r="T48" s="1133" t="s">
        <v>34</v>
      </c>
      <c r="U48" s="1121" t="s">
        <v>35</v>
      </c>
      <c r="V48" s="1133" t="s">
        <v>34</v>
      </c>
      <c r="W48" s="1121" t="s">
        <v>35</v>
      </c>
      <c r="X48" s="1133" t="s">
        <v>34</v>
      </c>
      <c r="Y48" s="1121" t="s">
        <v>35</v>
      </c>
      <c r="Z48" s="1133" t="s">
        <v>34</v>
      </c>
      <c r="AA48" s="1121" t="s">
        <v>35</v>
      </c>
      <c r="AB48" s="1133" t="s">
        <v>34</v>
      </c>
      <c r="AC48" s="1121" t="s">
        <v>35</v>
      </c>
      <c r="AD48" s="1133" t="s">
        <v>34</v>
      </c>
      <c r="AE48" s="1121" t="s">
        <v>35</v>
      </c>
      <c r="AF48" s="1133" t="s">
        <v>34</v>
      </c>
      <c r="AG48" s="1121" t="s">
        <v>35</v>
      </c>
      <c r="AH48" s="1133" t="s">
        <v>34</v>
      </c>
      <c r="AI48" s="1121" t="s">
        <v>35</v>
      </c>
      <c r="AJ48" s="143" t="s">
        <v>34</v>
      </c>
      <c r="AK48" s="1119" t="s">
        <v>35</v>
      </c>
      <c r="AL48" s="1590"/>
      <c r="AM48" s="1590"/>
      <c r="AN48" s="1590"/>
    </row>
    <row r="49" spans="1:86" x14ac:dyDescent="0.25">
      <c r="A49" s="144" t="s">
        <v>79</v>
      </c>
      <c r="B49" s="144" t="s">
        <v>80</v>
      </c>
      <c r="C49" s="19">
        <f>SUM(D49+E49)</f>
        <v>0</v>
      </c>
      <c r="D49" s="20">
        <f>SUM(F49+H49+J49+L49+N49+P49+R49+T49+V49+X49+Z49+AB49+AD49+AF49+AH49+AJ49)</f>
        <v>0</v>
      </c>
      <c r="E49" s="21">
        <f>SUM(G49+I49+K49+M49+O49+Q49+S49+U49+W49+Y49+AA49+AC49+AE49+AG49+AI49+AK49)</f>
        <v>0</v>
      </c>
      <c r="F49" s="22"/>
      <c r="G49" s="22"/>
      <c r="H49" s="22"/>
      <c r="I49" s="22"/>
      <c r="J49" s="22"/>
      <c r="K49" s="24"/>
      <c r="L49" s="22"/>
      <c r="M49" s="24"/>
      <c r="N49" s="25"/>
      <c r="O49" s="24"/>
      <c r="P49" s="25"/>
      <c r="Q49" s="24"/>
      <c r="R49" s="25"/>
      <c r="S49" s="24"/>
      <c r="T49" s="25"/>
      <c r="U49" s="24"/>
      <c r="V49" s="25"/>
      <c r="W49" s="24"/>
      <c r="X49" s="25"/>
      <c r="Y49" s="24"/>
      <c r="Z49" s="25"/>
      <c r="AA49" s="24"/>
      <c r="AB49" s="25"/>
      <c r="AC49" s="24"/>
      <c r="AD49" s="25"/>
      <c r="AE49" s="24"/>
      <c r="AF49" s="25"/>
      <c r="AG49" s="24"/>
      <c r="AH49" s="25"/>
      <c r="AI49" s="24"/>
      <c r="AJ49" s="145"/>
      <c r="AK49" s="26"/>
      <c r="AL49" s="146"/>
      <c r="AM49" s="146"/>
      <c r="AN49" s="146"/>
      <c r="AO49" t="str">
        <f>BW49&amp;BX49&amp;BY49&amp;BZ49</f>
        <v/>
      </c>
      <c r="BW49" s="27" t="str">
        <f>IF(AND(C49&gt;0,AL49=""),"  * No olvide digitar la variable Beneficiarios. Digite Cero si no tiene.",IF(AL49&gt;C49,"  * La variable Beneficiarios No puede ser mayor al Total.",""))</f>
        <v/>
      </c>
      <c r="BX49" s="27" t="str">
        <f>IF(AND(C49&gt;0,AM49=""),"  * No olvide digitar la variable Pueblos originarios. Digite Cero si no tiene.",IF(AM49&gt;C49,"  * La variable Pueblos originarios No puede ser mayor al Total.",""))</f>
        <v/>
      </c>
      <c r="BY49" s="27" t="str">
        <f>IF(AND(C49&gt;0,AN49=""),"  * No olvide digitar la variable Migrantes. Digite Cero si no tiene.",IF(AN49&gt;C49,"  * La variable Migrantes No puede ser mayor al Total.",""))</f>
        <v/>
      </c>
      <c r="BZ49" s="27"/>
      <c r="CA49" s="27"/>
      <c r="CB49" s="27"/>
      <c r="CC49" s="27"/>
      <c r="CD49" s="27"/>
      <c r="CF49" s="28">
        <f>IF(AND(C49&gt;0,AL49=""),1,IF(AL49&gt;C49,1,0))</f>
        <v>0</v>
      </c>
      <c r="CG49" s="28">
        <f>IF(AND(C49&gt;0,AM49=""),1,IF(AM49&gt;C49,1,0))</f>
        <v>0</v>
      </c>
      <c r="CH49" s="28">
        <f>IF(AND(C49&gt;0,AN49=""),1,IF(AN49&gt;C49,1,0))</f>
        <v>0</v>
      </c>
    </row>
    <row r="50" spans="1:86" x14ac:dyDescent="0.25">
      <c r="A50" s="1618" t="s">
        <v>81</v>
      </c>
      <c r="B50" s="1618" t="s">
        <v>80</v>
      </c>
      <c r="C50" s="1597">
        <f>SUM(D50+E50)</f>
        <v>0</v>
      </c>
      <c r="D50" s="75">
        <f>SUM(F50+H50+J50+L50+N50+P50+R50+T50+V50+X50+Z50+AB50+AD50+AF50+AH50+AJ50)</f>
        <v>0</v>
      </c>
      <c r="E50" s="1619">
        <f>SUM(G50+I50+K50+M50+O50+Q50+S50+U50+W50+Y50+AA50+AC50+AE50+AG50+AI50+AK50)</f>
        <v>0</v>
      </c>
      <c r="F50" s="1605"/>
      <c r="G50" s="1605"/>
      <c r="H50" s="1605"/>
      <c r="I50" s="1605"/>
      <c r="J50" s="1605"/>
      <c r="K50" s="118"/>
      <c r="L50" s="1605"/>
      <c r="M50" s="118"/>
      <c r="N50" s="1600"/>
      <c r="O50" s="118"/>
      <c r="P50" s="1600"/>
      <c r="Q50" s="118"/>
      <c r="R50" s="1600"/>
      <c r="S50" s="118"/>
      <c r="T50" s="1600"/>
      <c r="U50" s="118"/>
      <c r="V50" s="1600"/>
      <c r="W50" s="118"/>
      <c r="X50" s="1600"/>
      <c r="Y50" s="118"/>
      <c r="Z50" s="1600"/>
      <c r="AA50" s="118"/>
      <c r="AB50" s="1600"/>
      <c r="AC50" s="118"/>
      <c r="AD50" s="1600"/>
      <c r="AE50" s="118"/>
      <c r="AF50" s="1600"/>
      <c r="AG50" s="118"/>
      <c r="AH50" s="1600"/>
      <c r="AI50" s="118"/>
      <c r="AJ50" s="1620"/>
      <c r="AK50" s="150"/>
      <c r="AL50" s="1621"/>
      <c r="AM50" s="1621"/>
      <c r="AN50" s="1621"/>
      <c r="AO50" t="str">
        <f>BW50&amp;BX50&amp;BY50&amp;BZ50</f>
        <v/>
      </c>
      <c r="BW50" s="27" t="str">
        <f>IF(AND(C50&gt;0,AL50=""),"  * No olvide digitar la variable Beneficiarios. Digite Cero si no tiene.",IF(AL50&gt;C50,"  * La variable Beneficiarios No puede ser mayor al Total.",""))</f>
        <v/>
      </c>
      <c r="BX50" s="27" t="str">
        <f>IF(AND(C50&gt;0,AM50=""),"  * No olvide digitar la variable Pueblos originarios. Digite Cero si no tiene.",IF(AM50&gt;C50,"  * La variable Pueblos originarios No puede ser mayor al Total.",""))</f>
        <v/>
      </c>
      <c r="BY50" s="27" t="str">
        <f>IF(AND(C50&gt;0,AN50=""),"  * No olvide digitar la variable Migrantes. Digite Cero si no tiene.",IF(AN50&gt;C50,"  * La variable Migrantes No puede ser mayor al Total.",""))</f>
        <v/>
      </c>
      <c r="BZ50" s="27"/>
      <c r="CA50" s="27"/>
      <c r="CB50" s="27"/>
      <c r="CC50" s="27"/>
      <c r="CD50" s="27"/>
      <c r="CF50" s="28">
        <f>IF(AND(C50&gt;0,AL50=""),1,IF(AL50&gt;C50,1,0))</f>
        <v>0</v>
      </c>
      <c r="CG50" s="28">
        <f>IF(AND(C50&gt;0,AM50=""),1,IF(AM50&gt;C50,1,0))</f>
        <v>0</v>
      </c>
      <c r="CH50" s="28">
        <f>IF(AND(C50&gt;0,AN50=""),1,IF(AN50&gt;C50,1,0))</f>
        <v>0</v>
      </c>
    </row>
    <row r="51" spans="1:86" s="12" customFormat="1" ht="12" customHeight="1" x14ac:dyDescent="0.2">
      <c r="A51" s="1214" t="s">
        <v>82</v>
      </c>
      <c r="B51" s="1214"/>
      <c r="C51" s="1214"/>
      <c r="D51" s="1214"/>
      <c r="E51" s="1214"/>
      <c r="F51" s="1214"/>
      <c r="G51" s="1214"/>
      <c r="H51" s="1214"/>
      <c r="I51" s="1214"/>
      <c r="J51" s="1214"/>
      <c r="K51" s="1214"/>
      <c r="L51" s="1214"/>
      <c r="M51" s="1214"/>
      <c r="N51" s="152"/>
      <c r="O51" s="153"/>
      <c r="P51" s="153"/>
      <c r="Q51" s="153"/>
      <c r="R51" s="153"/>
      <c r="S51" s="153"/>
      <c r="T51" s="153"/>
      <c r="U51" s="153"/>
      <c r="V51" s="154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5"/>
    </row>
    <row r="52" spans="1:86" ht="15" customHeight="1" x14ac:dyDescent="0.25">
      <c r="A52" s="1215" t="s">
        <v>3</v>
      </c>
      <c r="B52" s="1216"/>
      <c r="C52" s="1221" t="s">
        <v>5</v>
      </c>
      <c r="D52" s="1221"/>
      <c r="E52" s="1222"/>
      <c r="F52" s="1210" t="s">
        <v>78</v>
      </c>
      <c r="G52" s="1225"/>
      <c r="H52" s="1225"/>
      <c r="I52" s="1225"/>
      <c r="J52" s="1225"/>
      <c r="K52" s="1225"/>
      <c r="L52" s="1225"/>
      <c r="M52" s="1225"/>
      <c r="N52" s="1225"/>
      <c r="O52" s="1225"/>
      <c r="P52" s="1225"/>
      <c r="Q52" s="1225"/>
      <c r="R52" s="1225"/>
      <c r="S52" s="1225"/>
      <c r="T52" s="1225"/>
      <c r="U52" s="1225"/>
      <c r="V52" s="1225"/>
      <c r="W52" s="1225"/>
      <c r="X52" s="1225"/>
      <c r="Y52" s="1225"/>
      <c r="Z52" s="1225"/>
      <c r="AA52" s="1225"/>
      <c r="AB52" s="1225"/>
      <c r="AC52" s="1225"/>
      <c r="AD52" s="1225"/>
      <c r="AE52" s="1225"/>
      <c r="AF52" s="1225"/>
      <c r="AG52" s="1225"/>
      <c r="AH52" s="1225"/>
      <c r="AI52" s="1225"/>
      <c r="AJ52" s="1225"/>
      <c r="AK52" s="1226"/>
      <c r="AL52" s="1148" t="s">
        <v>10</v>
      </c>
      <c r="AM52" s="1148" t="s">
        <v>11</v>
      </c>
    </row>
    <row r="53" spans="1:86" x14ac:dyDescent="0.25">
      <c r="A53" s="1217"/>
      <c r="B53" s="1218"/>
      <c r="C53" s="1613"/>
      <c r="D53" s="1613"/>
      <c r="E53" s="1614"/>
      <c r="F53" s="1189" t="s">
        <v>15</v>
      </c>
      <c r="G53" s="1190"/>
      <c r="H53" s="1189" t="s">
        <v>16</v>
      </c>
      <c r="I53" s="1190"/>
      <c r="J53" s="1189" t="s">
        <v>17</v>
      </c>
      <c r="K53" s="1190"/>
      <c r="L53" s="1189" t="s">
        <v>18</v>
      </c>
      <c r="M53" s="1190"/>
      <c r="N53" s="1176" t="s">
        <v>19</v>
      </c>
      <c r="O53" s="1178"/>
      <c r="P53" s="1176" t="s">
        <v>20</v>
      </c>
      <c r="Q53" s="1178"/>
      <c r="R53" s="1176" t="s">
        <v>21</v>
      </c>
      <c r="S53" s="1178"/>
      <c r="T53" s="1176" t="s">
        <v>22</v>
      </c>
      <c r="U53" s="1178"/>
      <c r="V53" s="1176" t="s">
        <v>23</v>
      </c>
      <c r="W53" s="1178"/>
      <c r="X53" s="1176" t="s">
        <v>24</v>
      </c>
      <c r="Y53" s="1178"/>
      <c r="Z53" s="1176" t="s">
        <v>25</v>
      </c>
      <c r="AA53" s="1178"/>
      <c r="AB53" s="1176" t="s">
        <v>26</v>
      </c>
      <c r="AC53" s="1178"/>
      <c r="AD53" s="1176" t="s">
        <v>27</v>
      </c>
      <c r="AE53" s="1178"/>
      <c r="AF53" s="1176" t="s">
        <v>28</v>
      </c>
      <c r="AG53" s="1178"/>
      <c r="AH53" s="1176" t="s">
        <v>29</v>
      </c>
      <c r="AI53" s="1178"/>
      <c r="AJ53" s="1176" t="s">
        <v>30</v>
      </c>
      <c r="AK53" s="1198"/>
      <c r="AL53" s="1149"/>
      <c r="AM53" s="1149"/>
    </row>
    <row r="54" spans="1:86" x14ac:dyDescent="0.25">
      <c r="A54" s="1615"/>
      <c r="B54" s="1616"/>
      <c r="C54" s="383" t="s">
        <v>33</v>
      </c>
      <c r="D54" s="157" t="s">
        <v>34</v>
      </c>
      <c r="E54" s="158" t="s">
        <v>35</v>
      </c>
      <c r="F54" s="13" t="s">
        <v>34</v>
      </c>
      <c r="G54" s="1117" t="s">
        <v>35</v>
      </c>
      <c r="H54" s="13" t="s">
        <v>34</v>
      </c>
      <c r="I54" s="1117" t="s">
        <v>35</v>
      </c>
      <c r="J54" s="13" t="s">
        <v>34</v>
      </c>
      <c r="K54" s="1117" t="s">
        <v>35</v>
      </c>
      <c r="L54" s="13" t="s">
        <v>34</v>
      </c>
      <c r="M54" s="1117" t="s">
        <v>35</v>
      </c>
      <c r="N54" s="13" t="s">
        <v>34</v>
      </c>
      <c r="O54" s="1117" t="s">
        <v>35</v>
      </c>
      <c r="P54" s="13" t="s">
        <v>34</v>
      </c>
      <c r="Q54" s="1117" t="s">
        <v>35</v>
      </c>
      <c r="R54" s="13" t="s">
        <v>34</v>
      </c>
      <c r="S54" s="1117" t="s">
        <v>35</v>
      </c>
      <c r="T54" s="13" t="s">
        <v>34</v>
      </c>
      <c r="U54" s="1117" t="s">
        <v>35</v>
      </c>
      <c r="V54" s="13" t="s">
        <v>34</v>
      </c>
      <c r="W54" s="1117" t="s">
        <v>35</v>
      </c>
      <c r="X54" s="13" t="s">
        <v>34</v>
      </c>
      <c r="Y54" s="1117" t="s">
        <v>35</v>
      </c>
      <c r="Z54" s="13" t="s">
        <v>34</v>
      </c>
      <c r="AA54" s="1117" t="s">
        <v>35</v>
      </c>
      <c r="AB54" s="13" t="s">
        <v>34</v>
      </c>
      <c r="AC54" s="1117" t="s">
        <v>35</v>
      </c>
      <c r="AD54" s="13" t="s">
        <v>34</v>
      </c>
      <c r="AE54" s="1117" t="s">
        <v>35</v>
      </c>
      <c r="AF54" s="13" t="s">
        <v>34</v>
      </c>
      <c r="AG54" s="1117" t="s">
        <v>35</v>
      </c>
      <c r="AH54" s="13" t="s">
        <v>34</v>
      </c>
      <c r="AI54" s="1117" t="s">
        <v>35</v>
      </c>
      <c r="AJ54" s="160" t="s">
        <v>34</v>
      </c>
      <c r="AK54" s="161" t="s">
        <v>35</v>
      </c>
      <c r="AL54" s="1590"/>
      <c r="AM54" s="1590"/>
    </row>
    <row r="55" spans="1:86" x14ac:dyDescent="0.25">
      <c r="A55" s="1211" t="s">
        <v>83</v>
      </c>
      <c r="B55" s="162" t="s">
        <v>37</v>
      </c>
      <c r="C55" s="19">
        <f>SUM(D55+E55)</f>
        <v>0</v>
      </c>
      <c r="D55" s="20">
        <f t="shared" ref="D55:E60" si="39">SUM(F55+H55+J55+L55+N55+P55+R55+T55+V55+X55+Z55+AB55+AD55+AF55+AH55+AJ55)</f>
        <v>0</v>
      </c>
      <c r="E55" s="21">
        <f t="shared" si="39"/>
        <v>0</v>
      </c>
      <c r="F55" s="22"/>
      <c r="G55" s="23"/>
      <c r="H55" s="22"/>
      <c r="I55" s="24"/>
      <c r="J55" s="22"/>
      <c r="K55" s="24"/>
      <c r="L55" s="22"/>
      <c r="M55" s="24"/>
      <c r="N55" s="25"/>
      <c r="O55" s="24"/>
      <c r="P55" s="25"/>
      <c r="Q55" s="24"/>
      <c r="R55" s="25"/>
      <c r="S55" s="24"/>
      <c r="T55" s="25"/>
      <c r="U55" s="24"/>
      <c r="V55" s="25"/>
      <c r="W55" s="24"/>
      <c r="X55" s="25"/>
      <c r="Y55" s="24"/>
      <c r="Z55" s="25"/>
      <c r="AA55" s="24"/>
      <c r="AB55" s="25"/>
      <c r="AC55" s="24"/>
      <c r="AD55" s="25"/>
      <c r="AE55" s="24"/>
      <c r="AF55" s="25"/>
      <c r="AG55" s="24"/>
      <c r="AH55" s="25"/>
      <c r="AI55" s="24"/>
      <c r="AJ55" s="25"/>
      <c r="AK55" s="26"/>
      <c r="AL55" s="146"/>
      <c r="AM55" s="146"/>
      <c r="AN55" t="str">
        <f>BW55&amp;BX55&amp;BY55</f>
        <v/>
      </c>
      <c r="BW55" s="27" t="str">
        <f>IF(AND(C55&gt;0,AL55="")," *  No olvide digitar la variable Pueblos Originarios. Digite cero si no tiene.",IF(AL55&gt;C55," * La variable Pueblos Originarios no puede ser mayor al Total.",""))</f>
        <v/>
      </c>
      <c r="BX55" s="27" t="str">
        <f>IF(AND(C55&gt;0,AM55="")," *  No olvide digitar la variable Migrantes. Digite cero si no tiene.",IF(AM55&gt;C55," * La variable Migrantes no puede ser mayor al Total.",""))</f>
        <v/>
      </c>
      <c r="BY55" s="27"/>
      <c r="BZ55" s="27"/>
      <c r="CA55" s="27"/>
      <c r="CB55" s="27"/>
      <c r="CC55" s="27"/>
      <c r="CD55" s="27"/>
      <c r="CF55" s="28">
        <f>IF(AND(C55&gt;0,AL55=""),1,IF(AL55&gt;C55,1,0))</f>
        <v>0</v>
      </c>
      <c r="CG55" s="28">
        <f>IF(AND(C55&gt;0,AM55=""),1,IF(AM55&gt;C55,1,0))</f>
        <v>0</v>
      </c>
    </row>
    <row r="56" spans="1:86" x14ac:dyDescent="0.25">
      <c r="A56" s="1212"/>
      <c r="B56" s="163" t="s">
        <v>51</v>
      </c>
      <c r="C56" s="30">
        <f t="shared" ref="C56:C76" si="40">SUM(D56+E56)</f>
        <v>0</v>
      </c>
      <c r="D56" s="31">
        <f t="shared" si="39"/>
        <v>0</v>
      </c>
      <c r="E56" s="32">
        <f t="shared" si="39"/>
        <v>0</v>
      </c>
      <c r="F56" s="33"/>
      <c r="G56" s="34"/>
      <c r="H56" s="33"/>
      <c r="I56" s="35"/>
      <c r="J56" s="33"/>
      <c r="K56" s="35"/>
      <c r="L56" s="33"/>
      <c r="M56" s="35"/>
      <c r="N56" s="36"/>
      <c r="O56" s="35"/>
      <c r="P56" s="36"/>
      <c r="Q56" s="35"/>
      <c r="R56" s="36"/>
      <c r="S56" s="35"/>
      <c r="T56" s="36"/>
      <c r="U56" s="35"/>
      <c r="V56" s="36"/>
      <c r="W56" s="35"/>
      <c r="X56" s="36"/>
      <c r="Y56" s="35"/>
      <c r="Z56" s="36"/>
      <c r="AA56" s="35"/>
      <c r="AB56" s="36"/>
      <c r="AC56" s="35"/>
      <c r="AD56" s="36"/>
      <c r="AE56" s="35"/>
      <c r="AF56" s="36"/>
      <c r="AG56" s="35"/>
      <c r="AH56" s="36"/>
      <c r="AI56" s="35"/>
      <c r="AJ56" s="36"/>
      <c r="AK56" s="37"/>
      <c r="AL56" s="164"/>
      <c r="AM56" s="164"/>
      <c r="AN56" t="str">
        <f t="shared" ref="AN56:AN76" si="41">BW56&amp;BX56&amp;BY56</f>
        <v/>
      </c>
      <c r="BW56" s="27" t="str">
        <f t="shared" ref="BW56:BW76" si="42">IF(AND(C56&gt;0,AL56="")," *  No olvide digitar la variable Pueblos Originarios. Digite cero si no tiene.",IF(AL56&gt;C56," * La variable Pueblos Originarios no puede ser mayor al Total.",""))</f>
        <v/>
      </c>
      <c r="BX56" s="27" t="str">
        <f t="shared" ref="BX56:BX76" si="43">IF(AND(C56&gt;0,AM56="")," *  No olvide digitar la variable Migrantes. Digite cero si no tiene.",IF(AM56&gt;C56," * La variable Migrantes no puede ser mayor al Total.",""))</f>
        <v/>
      </c>
      <c r="BY56" s="27"/>
      <c r="BZ56" s="27"/>
      <c r="CA56" s="27"/>
      <c r="CB56" s="27"/>
      <c r="CC56" s="27"/>
      <c r="CD56" s="27"/>
      <c r="CF56" s="28">
        <f t="shared" ref="CF56:CF76" si="44">IF(AND(C56&gt;0,AL56=""),1,IF(AL56&gt;C56,1,0))</f>
        <v>0</v>
      </c>
      <c r="CG56" s="28">
        <f t="shared" ref="CG56:CG76" si="45">IF(AND(C56&gt;0,AM56=""),1,IF(AM56&gt;C56,1,0))</f>
        <v>0</v>
      </c>
    </row>
    <row r="57" spans="1:86" x14ac:dyDescent="0.25">
      <c r="A57" s="1212"/>
      <c r="B57" s="163" t="s">
        <v>38</v>
      </c>
      <c r="C57" s="30">
        <f t="shared" si="40"/>
        <v>0</v>
      </c>
      <c r="D57" s="31">
        <f t="shared" si="39"/>
        <v>0</v>
      </c>
      <c r="E57" s="32">
        <f t="shared" si="39"/>
        <v>0</v>
      </c>
      <c r="F57" s="33"/>
      <c r="G57" s="34"/>
      <c r="H57" s="33"/>
      <c r="I57" s="35"/>
      <c r="J57" s="33"/>
      <c r="K57" s="35"/>
      <c r="L57" s="33"/>
      <c r="M57" s="35"/>
      <c r="N57" s="36"/>
      <c r="O57" s="35"/>
      <c r="P57" s="36"/>
      <c r="Q57" s="35"/>
      <c r="R57" s="36"/>
      <c r="S57" s="35"/>
      <c r="T57" s="36"/>
      <c r="U57" s="35"/>
      <c r="V57" s="36"/>
      <c r="W57" s="35"/>
      <c r="X57" s="36"/>
      <c r="Y57" s="35"/>
      <c r="Z57" s="36"/>
      <c r="AA57" s="35"/>
      <c r="AB57" s="36"/>
      <c r="AC57" s="35"/>
      <c r="AD57" s="36"/>
      <c r="AE57" s="35"/>
      <c r="AF57" s="36"/>
      <c r="AG57" s="35"/>
      <c r="AH57" s="36"/>
      <c r="AI57" s="35"/>
      <c r="AJ57" s="36"/>
      <c r="AK57" s="37"/>
      <c r="AL57" s="164"/>
      <c r="AM57" s="164"/>
      <c r="AN57" t="str">
        <f t="shared" si="41"/>
        <v/>
      </c>
      <c r="BW57" s="27" t="str">
        <f t="shared" si="42"/>
        <v/>
      </c>
      <c r="BX57" s="27" t="str">
        <f t="shared" si="43"/>
        <v/>
      </c>
      <c r="BY57" s="27"/>
      <c r="BZ57" s="27"/>
      <c r="CA57" s="27"/>
      <c r="CB57" s="27"/>
      <c r="CC57" s="27"/>
      <c r="CD57" s="27"/>
      <c r="CF57" s="28">
        <f t="shared" si="44"/>
        <v>0</v>
      </c>
      <c r="CG57" s="28">
        <f t="shared" si="45"/>
        <v>0</v>
      </c>
    </row>
    <row r="58" spans="1:86" x14ac:dyDescent="0.25">
      <c r="A58" s="1212"/>
      <c r="B58" s="163" t="s">
        <v>84</v>
      </c>
      <c r="C58" s="30">
        <f t="shared" si="40"/>
        <v>0</v>
      </c>
      <c r="D58" s="31">
        <f t="shared" si="39"/>
        <v>0</v>
      </c>
      <c r="E58" s="32">
        <f t="shared" si="39"/>
        <v>0</v>
      </c>
      <c r="F58" s="33"/>
      <c r="G58" s="34"/>
      <c r="H58" s="33"/>
      <c r="I58" s="35"/>
      <c r="J58" s="33"/>
      <c r="K58" s="35"/>
      <c r="L58" s="33"/>
      <c r="M58" s="35"/>
      <c r="N58" s="36"/>
      <c r="O58" s="35"/>
      <c r="P58" s="36"/>
      <c r="Q58" s="35"/>
      <c r="R58" s="36"/>
      <c r="S58" s="35"/>
      <c r="T58" s="36"/>
      <c r="U58" s="35"/>
      <c r="V58" s="36"/>
      <c r="W58" s="35"/>
      <c r="X58" s="36"/>
      <c r="Y58" s="35"/>
      <c r="Z58" s="36"/>
      <c r="AA58" s="35"/>
      <c r="AB58" s="36"/>
      <c r="AC58" s="35"/>
      <c r="AD58" s="36"/>
      <c r="AE58" s="35"/>
      <c r="AF58" s="36"/>
      <c r="AG58" s="35"/>
      <c r="AH58" s="36"/>
      <c r="AI58" s="35"/>
      <c r="AJ58" s="36"/>
      <c r="AK58" s="37"/>
      <c r="AL58" s="164"/>
      <c r="AM58" s="164"/>
      <c r="AN58" t="str">
        <f t="shared" si="41"/>
        <v/>
      </c>
      <c r="BW58" s="27" t="str">
        <f t="shared" si="42"/>
        <v/>
      </c>
      <c r="BX58" s="27" t="str">
        <f t="shared" si="43"/>
        <v/>
      </c>
      <c r="BY58" s="27"/>
      <c r="BZ58" s="27"/>
      <c r="CA58" s="27"/>
      <c r="CB58" s="27"/>
      <c r="CC58" s="27"/>
      <c r="CD58" s="27"/>
      <c r="CF58" s="28">
        <f t="shared" si="44"/>
        <v>0</v>
      </c>
      <c r="CG58" s="28">
        <f t="shared" si="45"/>
        <v>0</v>
      </c>
    </row>
    <row r="59" spans="1:86" x14ac:dyDescent="0.25">
      <c r="A59" s="1212"/>
      <c r="B59" s="163" t="s">
        <v>41</v>
      </c>
      <c r="C59" s="30">
        <f t="shared" si="40"/>
        <v>0</v>
      </c>
      <c r="D59" s="31">
        <f t="shared" si="39"/>
        <v>0</v>
      </c>
      <c r="E59" s="32">
        <f t="shared" si="39"/>
        <v>0</v>
      </c>
      <c r="F59" s="33"/>
      <c r="G59" s="34"/>
      <c r="H59" s="33"/>
      <c r="I59" s="35"/>
      <c r="J59" s="33"/>
      <c r="K59" s="35"/>
      <c r="L59" s="33"/>
      <c r="M59" s="35"/>
      <c r="N59" s="36"/>
      <c r="O59" s="35"/>
      <c r="P59" s="36"/>
      <c r="Q59" s="35"/>
      <c r="R59" s="36"/>
      <c r="S59" s="35"/>
      <c r="T59" s="36"/>
      <c r="U59" s="35"/>
      <c r="V59" s="36"/>
      <c r="W59" s="35"/>
      <c r="X59" s="36"/>
      <c r="Y59" s="35"/>
      <c r="Z59" s="36"/>
      <c r="AA59" s="35"/>
      <c r="AB59" s="36"/>
      <c r="AC59" s="35"/>
      <c r="AD59" s="36"/>
      <c r="AE59" s="35"/>
      <c r="AF59" s="36"/>
      <c r="AG59" s="35"/>
      <c r="AH59" s="36"/>
      <c r="AI59" s="35"/>
      <c r="AJ59" s="36"/>
      <c r="AK59" s="37"/>
      <c r="AL59" s="164"/>
      <c r="AM59" s="164"/>
      <c r="AN59" t="str">
        <f t="shared" si="41"/>
        <v/>
      </c>
      <c r="BW59" s="27" t="str">
        <f t="shared" si="42"/>
        <v/>
      </c>
      <c r="BX59" s="27" t="str">
        <f t="shared" si="43"/>
        <v/>
      </c>
      <c r="BY59" s="27"/>
      <c r="BZ59" s="27"/>
      <c r="CA59" s="27"/>
      <c r="CB59" s="27"/>
      <c r="CC59" s="27"/>
      <c r="CD59" s="27"/>
      <c r="CF59" s="28">
        <f t="shared" si="44"/>
        <v>0</v>
      </c>
      <c r="CG59" s="28">
        <f t="shared" si="45"/>
        <v>0</v>
      </c>
    </row>
    <row r="60" spans="1:86" x14ac:dyDescent="0.25">
      <c r="A60" s="1622"/>
      <c r="B60" s="165" t="s">
        <v>85</v>
      </c>
      <c r="C60" s="166">
        <f t="shared" si="40"/>
        <v>0</v>
      </c>
      <c r="D60" s="46">
        <f t="shared" si="39"/>
        <v>0</v>
      </c>
      <c r="E60" s="167">
        <f t="shared" si="39"/>
        <v>0</v>
      </c>
      <c r="F60" s="77"/>
      <c r="G60" s="79"/>
      <c r="H60" s="77"/>
      <c r="I60" s="78"/>
      <c r="J60" s="77"/>
      <c r="K60" s="78"/>
      <c r="L60" s="77"/>
      <c r="M60" s="78"/>
      <c r="N60" s="81"/>
      <c r="O60" s="78"/>
      <c r="P60" s="81"/>
      <c r="Q60" s="78"/>
      <c r="R60" s="81"/>
      <c r="S60" s="78"/>
      <c r="T60" s="81"/>
      <c r="U60" s="78"/>
      <c r="V60" s="81"/>
      <c r="W60" s="78"/>
      <c r="X60" s="81"/>
      <c r="Y60" s="78"/>
      <c r="Z60" s="81"/>
      <c r="AA60" s="78"/>
      <c r="AB60" s="81"/>
      <c r="AC60" s="78"/>
      <c r="AD60" s="81"/>
      <c r="AE60" s="78"/>
      <c r="AF60" s="81"/>
      <c r="AG60" s="78"/>
      <c r="AH60" s="81"/>
      <c r="AI60" s="78"/>
      <c r="AJ60" s="81"/>
      <c r="AK60" s="82"/>
      <c r="AL60" s="168"/>
      <c r="AM60" s="168"/>
      <c r="AN60" t="str">
        <f t="shared" si="41"/>
        <v/>
      </c>
      <c r="BW60" s="27" t="str">
        <f t="shared" si="42"/>
        <v/>
      </c>
      <c r="BX60" s="27" t="str">
        <f t="shared" si="43"/>
        <v/>
      </c>
      <c r="BY60" s="27"/>
      <c r="BZ60" s="27"/>
      <c r="CA60" s="27"/>
      <c r="CB60" s="27"/>
      <c r="CC60" s="27"/>
      <c r="CD60" s="27"/>
      <c r="CF60" s="28">
        <f t="shared" si="44"/>
        <v>0</v>
      </c>
      <c r="CG60" s="28">
        <f t="shared" si="45"/>
        <v>0</v>
      </c>
    </row>
    <row r="61" spans="1:86" ht="15" customHeight="1" x14ac:dyDescent="0.25">
      <c r="A61" s="1211" t="s">
        <v>86</v>
      </c>
      <c r="B61" s="162" t="s">
        <v>38</v>
      </c>
      <c r="C61" s="19">
        <f t="shared" si="40"/>
        <v>0</v>
      </c>
      <c r="D61" s="20">
        <f t="shared" ref="D61:E66" si="46">SUM(H61+J61+L61)</f>
        <v>0</v>
      </c>
      <c r="E61" s="21">
        <f t="shared" si="46"/>
        <v>0</v>
      </c>
      <c r="F61" s="169"/>
      <c r="G61" s="170"/>
      <c r="H61" s="22"/>
      <c r="I61" s="24"/>
      <c r="J61" s="22"/>
      <c r="K61" s="24"/>
      <c r="L61" s="22"/>
      <c r="M61" s="24"/>
      <c r="N61" s="171"/>
      <c r="O61" s="172"/>
      <c r="P61" s="171"/>
      <c r="Q61" s="172"/>
      <c r="R61" s="171"/>
      <c r="S61" s="172"/>
      <c r="T61" s="171"/>
      <c r="U61" s="172"/>
      <c r="V61" s="171"/>
      <c r="W61" s="172"/>
      <c r="X61" s="171"/>
      <c r="Y61" s="172"/>
      <c r="Z61" s="171"/>
      <c r="AA61" s="172"/>
      <c r="AB61" s="171"/>
      <c r="AC61" s="172"/>
      <c r="AD61" s="171"/>
      <c r="AE61" s="172"/>
      <c r="AF61" s="171"/>
      <c r="AG61" s="172"/>
      <c r="AH61" s="169"/>
      <c r="AI61" s="172"/>
      <c r="AJ61" s="171"/>
      <c r="AK61" s="173"/>
      <c r="AL61" s="146"/>
      <c r="AM61" s="146"/>
      <c r="AN61" t="str">
        <f t="shared" si="41"/>
        <v/>
      </c>
      <c r="BW61" s="27" t="str">
        <f t="shared" si="42"/>
        <v/>
      </c>
      <c r="BX61" s="27" t="str">
        <f t="shared" si="43"/>
        <v/>
      </c>
      <c r="BY61" s="27"/>
      <c r="BZ61" s="27"/>
      <c r="CA61" s="27"/>
      <c r="CB61" s="27"/>
      <c r="CC61" s="27"/>
      <c r="CD61" s="27"/>
      <c r="CF61" s="28">
        <f t="shared" si="44"/>
        <v>0</v>
      </c>
      <c r="CG61" s="28">
        <f t="shared" si="45"/>
        <v>0</v>
      </c>
    </row>
    <row r="62" spans="1:86" x14ac:dyDescent="0.25">
      <c r="A62" s="1622"/>
      <c r="B62" s="163" t="s">
        <v>41</v>
      </c>
      <c r="C62" s="166">
        <f t="shared" si="40"/>
        <v>0</v>
      </c>
      <c r="D62" s="46">
        <f t="shared" si="46"/>
        <v>0</v>
      </c>
      <c r="E62" s="167">
        <f t="shared" si="46"/>
        <v>0</v>
      </c>
      <c r="F62" s="174"/>
      <c r="G62" s="175"/>
      <c r="H62" s="77"/>
      <c r="I62" s="78"/>
      <c r="J62" s="77"/>
      <c r="K62" s="78"/>
      <c r="L62" s="77"/>
      <c r="M62" s="78"/>
      <c r="N62" s="176"/>
      <c r="O62" s="177"/>
      <c r="P62" s="176"/>
      <c r="Q62" s="177"/>
      <c r="R62" s="176"/>
      <c r="S62" s="177"/>
      <c r="T62" s="176"/>
      <c r="U62" s="177"/>
      <c r="V62" s="176"/>
      <c r="W62" s="177"/>
      <c r="X62" s="176"/>
      <c r="Y62" s="177"/>
      <c r="Z62" s="176"/>
      <c r="AA62" s="177"/>
      <c r="AB62" s="176"/>
      <c r="AC62" s="177"/>
      <c r="AD62" s="176"/>
      <c r="AE62" s="177"/>
      <c r="AF62" s="176"/>
      <c r="AG62" s="177"/>
      <c r="AH62" s="174"/>
      <c r="AI62" s="177"/>
      <c r="AJ62" s="176"/>
      <c r="AK62" s="178"/>
      <c r="AL62" s="168"/>
      <c r="AM62" s="168"/>
      <c r="AN62" t="str">
        <f t="shared" si="41"/>
        <v/>
      </c>
      <c r="BW62" s="27" t="str">
        <f t="shared" si="42"/>
        <v/>
      </c>
      <c r="BX62" s="27" t="str">
        <f t="shared" si="43"/>
        <v/>
      </c>
      <c r="BY62" s="27"/>
      <c r="BZ62" s="27"/>
      <c r="CA62" s="27"/>
      <c r="CB62" s="27"/>
      <c r="CC62" s="27"/>
      <c r="CD62" s="27"/>
      <c r="CF62" s="28">
        <f t="shared" si="44"/>
        <v>0</v>
      </c>
      <c r="CG62" s="28">
        <f t="shared" si="45"/>
        <v>0</v>
      </c>
    </row>
    <row r="63" spans="1:86" ht="15" customHeight="1" x14ac:dyDescent="0.25">
      <c r="A63" s="1211" t="s">
        <v>87</v>
      </c>
      <c r="B63" s="162" t="s">
        <v>37</v>
      </c>
      <c r="C63" s="19">
        <f t="shared" si="40"/>
        <v>0</v>
      </c>
      <c r="D63" s="20">
        <f t="shared" si="46"/>
        <v>0</v>
      </c>
      <c r="E63" s="21">
        <f t="shared" si="46"/>
        <v>0</v>
      </c>
      <c r="F63" s="169"/>
      <c r="G63" s="170"/>
      <c r="H63" s="22"/>
      <c r="I63" s="24"/>
      <c r="J63" s="22"/>
      <c r="K63" s="24"/>
      <c r="L63" s="22"/>
      <c r="M63" s="24"/>
      <c r="N63" s="171"/>
      <c r="O63" s="172"/>
      <c r="P63" s="171"/>
      <c r="Q63" s="172"/>
      <c r="R63" s="171"/>
      <c r="S63" s="172"/>
      <c r="T63" s="171"/>
      <c r="U63" s="172"/>
      <c r="V63" s="171"/>
      <c r="W63" s="172"/>
      <c r="X63" s="171"/>
      <c r="Y63" s="172"/>
      <c r="Z63" s="171"/>
      <c r="AA63" s="172"/>
      <c r="AB63" s="171"/>
      <c r="AC63" s="172"/>
      <c r="AD63" s="171"/>
      <c r="AE63" s="172"/>
      <c r="AF63" s="171"/>
      <c r="AG63" s="172"/>
      <c r="AH63" s="169"/>
      <c r="AI63" s="172"/>
      <c r="AJ63" s="171"/>
      <c r="AK63" s="173"/>
      <c r="AL63" s="146"/>
      <c r="AM63" s="146"/>
      <c r="AN63" t="str">
        <f t="shared" si="41"/>
        <v/>
      </c>
      <c r="BW63" s="27" t="str">
        <f t="shared" si="42"/>
        <v/>
      </c>
      <c r="BX63" s="27" t="str">
        <f t="shared" si="43"/>
        <v/>
      </c>
      <c r="BY63" s="27"/>
      <c r="BZ63" s="27"/>
      <c r="CA63" s="27"/>
      <c r="CB63" s="27"/>
      <c r="CC63" s="27"/>
      <c r="CD63" s="27"/>
      <c r="CF63" s="28">
        <f t="shared" si="44"/>
        <v>0</v>
      </c>
      <c r="CG63" s="28">
        <f t="shared" si="45"/>
        <v>0</v>
      </c>
    </row>
    <row r="64" spans="1:86" x14ac:dyDescent="0.25">
      <c r="A64" s="1212"/>
      <c r="B64" s="163" t="s">
        <v>51</v>
      </c>
      <c r="C64" s="30">
        <f t="shared" si="40"/>
        <v>0</v>
      </c>
      <c r="D64" s="31">
        <f t="shared" si="46"/>
        <v>0</v>
      </c>
      <c r="E64" s="32">
        <f t="shared" si="46"/>
        <v>0</v>
      </c>
      <c r="F64" s="179"/>
      <c r="G64" s="180"/>
      <c r="H64" s="33"/>
      <c r="I64" s="35"/>
      <c r="J64" s="33"/>
      <c r="K64" s="35"/>
      <c r="L64" s="33"/>
      <c r="M64" s="35"/>
      <c r="N64" s="181"/>
      <c r="O64" s="182"/>
      <c r="P64" s="181"/>
      <c r="Q64" s="182"/>
      <c r="R64" s="181"/>
      <c r="S64" s="182"/>
      <c r="T64" s="181"/>
      <c r="U64" s="182"/>
      <c r="V64" s="181"/>
      <c r="W64" s="182"/>
      <c r="X64" s="181"/>
      <c r="Y64" s="182"/>
      <c r="Z64" s="181"/>
      <c r="AA64" s="182"/>
      <c r="AB64" s="181"/>
      <c r="AC64" s="182"/>
      <c r="AD64" s="181"/>
      <c r="AE64" s="182"/>
      <c r="AF64" s="181"/>
      <c r="AG64" s="182"/>
      <c r="AH64" s="179"/>
      <c r="AI64" s="182"/>
      <c r="AJ64" s="181"/>
      <c r="AK64" s="183"/>
      <c r="AL64" s="164"/>
      <c r="AM64" s="164"/>
      <c r="AN64" t="str">
        <f t="shared" si="41"/>
        <v/>
      </c>
      <c r="BW64" s="27" t="str">
        <f t="shared" si="42"/>
        <v/>
      </c>
      <c r="BX64" s="27" t="str">
        <f t="shared" si="43"/>
        <v/>
      </c>
      <c r="BY64" s="27"/>
      <c r="BZ64" s="27"/>
      <c r="CA64" s="27"/>
      <c r="CB64" s="27"/>
      <c r="CC64" s="27"/>
      <c r="CD64" s="27"/>
      <c r="CF64" s="28">
        <f t="shared" si="44"/>
        <v>0</v>
      </c>
      <c r="CG64" s="28">
        <f t="shared" si="45"/>
        <v>0</v>
      </c>
    </row>
    <row r="65" spans="1:85" x14ac:dyDescent="0.25">
      <c r="A65" s="1212"/>
      <c r="B65" s="163" t="s">
        <v>38</v>
      </c>
      <c r="C65" s="30">
        <f t="shared" si="40"/>
        <v>0</v>
      </c>
      <c r="D65" s="31">
        <f t="shared" si="46"/>
        <v>0</v>
      </c>
      <c r="E65" s="32">
        <f t="shared" si="46"/>
        <v>0</v>
      </c>
      <c r="F65" s="179"/>
      <c r="G65" s="180"/>
      <c r="H65" s="33"/>
      <c r="I65" s="35"/>
      <c r="J65" s="33"/>
      <c r="K65" s="35"/>
      <c r="L65" s="33"/>
      <c r="M65" s="35"/>
      <c r="N65" s="181"/>
      <c r="O65" s="182"/>
      <c r="P65" s="181"/>
      <c r="Q65" s="182"/>
      <c r="R65" s="181"/>
      <c r="S65" s="182"/>
      <c r="T65" s="181"/>
      <c r="U65" s="182"/>
      <c r="V65" s="181"/>
      <c r="W65" s="182"/>
      <c r="X65" s="181"/>
      <c r="Y65" s="182"/>
      <c r="Z65" s="181"/>
      <c r="AA65" s="182"/>
      <c r="AB65" s="181"/>
      <c r="AC65" s="182"/>
      <c r="AD65" s="181"/>
      <c r="AE65" s="182"/>
      <c r="AF65" s="181"/>
      <c r="AG65" s="182"/>
      <c r="AH65" s="179"/>
      <c r="AI65" s="182"/>
      <c r="AJ65" s="181"/>
      <c r="AK65" s="183"/>
      <c r="AL65" s="164"/>
      <c r="AM65" s="164"/>
      <c r="AN65" t="str">
        <f t="shared" si="41"/>
        <v/>
      </c>
      <c r="BW65" s="27" t="str">
        <f t="shared" si="42"/>
        <v/>
      </c>
      <c r="BX65" s="27" t="str">
        <f t="shared" si="43"/>
        <v/>
      </c>
      <c r="BY65" s="27"/>
      <c r="BZ65" s="27"/>
      <c r="CA65" s="27"/>
      <c r="CB65" s="27"/>
      <c r="CC65" s="27"/>
      <c r="CD65" s="27"/>
      <c r="CF65" s="28">
        <f t="shared" si="44"/>
        <v>0</v>
      </c>
      <c r="CG65" s="28">
        <f t="shared" si="45"/>
        <v>0</v>
      </c>
    </row>
    <row r="66" spans="1:85" x14ac:dyDescent="0.25">
      <c r="A66" s="1622"/>
      <c r="B66" s="163" t="s">
        <v>41</v>
      </c>
      <c r="C66" s="166">
        <f t="shared" si="40"/>
        <v>0</v>
      </c>
      <c r="D66" s="46">
        <f t="shared" si="46"/>
        <v>0</v>
      </c>
      <c r="E66" s="167">
        <f t="shared" si="46"/>
        <v>0</v>
      </c>
      <c r="F66" s="174"/>
      <c r="G66" s="175"/>
      <c r="H66" s="77"/>
      <c r="I66" s="78"/>
      <c r="J66" s="77"/>
      <c r="K66" s="78"/>
      <c r="L66" s="77"/>
      <c r="M66" s="78"/>
      <c r="N66" s="176"/>
      <c r="O66" s="177"/>
      <c r="P66" s="176"/>
      <c r="Q66" s="177"/>
      <c r="R66" s="176"/>
      <c r="S66" s="177"/>
      <c r="T66" s="176"/>
      <c r="U66" s="177"/>
      <c r="V66" s="176"/>
      <c r="W66" s="177"/>
      <c r="X66" s="176"/>
      <c r="Y66" s="177"/>
      <c r="Z66" s="176"/>
      <c r="AA66" s="177"/>
      <c r="AB66" s="176"/>
      <c r="AC66" s="177"/>
      <c r="AD66" s="176"/>
      <c r="AE66" s="177"/>
      <c r="AF66" s="176"/>
      <c r="AG66" s="177"/>
      <c r="AH66" s="174"/>
      <c r="AI66" s="177"/>
      <c r="AJ66" s="176"/>
      <c r="AK66" s="178"/>
      <c r="AL66" s="168"/>
      <c r="AM66" s="168"/>
      <c r="AN66" t="str">
        <f t="shared" si="41"/>
        <v/>
      </c>
      <c r="BW66" s="27" t="str">
        <f t="shared" si="42"/>
        <v/>
      </c>
      <c r="BX66" s="27" t="str">
        <f t="shared" si="43"/>
        <v/>
      </c>
      <c r="BY66" s="27"/>
      <c r="BZ66" s="27"/>
      <c r="CA66" s="27"/>
      <c r="CB66" s="27"/>
      <c r="CC66" s="27"/>
      <c r="CD66" s="27"/>
      <c r="CF66" s="28">
        <f t="shared" si="44"/>
        <v>0</v>
      </c>
      <c r="CG66" s="28">
        <f t="shared" si="45"/>
        <v>0</v>
      </c>
    </row>
    <row r="67" spans="1:85" x14ac:dyDescent="0.25">
      <c r="A67" s="1211" t="s">
        <v>88</v>
      </c>
      <c r="B67" s="162" t="s">
        <v>37</v>
      </c>
      <c r="C67" s="19">
        <f t="shared" si="40"/>
        <v>0</v>
      </c>
      <c r="D67" s="20">
        <f t="shared" ref="D67:D76" si="47">SUM(H67+J67+L67+N67+P67+R67+T67+V67+X67+Z67+AB67+AD67+AF67+AH67+AJ67)</f>
        <v>0</v>
      </c>
      <c r="E67" s="21">
        <f t="shared" ref="E67:E76" si="48">SUM(I67+K67+M67+O67+Q67+S67+U67+W67+Y67+AA67+AC67+AE67+AG67+AI67+AK67)</f>
        <v>0</v>
      </c>
      <c r="F67" s="169"/>
      <c r="G67" s="172"/>
      <c r="H67" s="22"/>
      <c r="I67" s="24"/>
      <c r="J67" s="22"/>
      <c r="K67" s="24"/>
      <c r="L67" s="22"/>
      <c r="M67" s="24"/>
      <c r="N67" s="22"/>
      <c r="O67" s="24"/>
      <c r="P67" s="22"/>
      <c r="Q67" s="24"/>
      <c r="R67" s="22"/>
      <c r="S67" s="24"/>
      <c r="T67" s="22"/>
      <c r="U67" s="24"/>
      <c r="V67" s="22"/>
      <c r="W67" s="24"/>
      <c r="X67" s="22"/>
      <c r="Y67" s="24"/>
      <c r="Z67" s="22"/>
      <c r="AA67" s="24"/>
      <c r="AB67" s="22"/>
      <c r="AC67" s="24"/>
      <c r="AD67" s="22"/>
      <c r="AE67" s="24"/>
      <c r="AF67" s="22"/>
      <c r="AG67" s="24"/>
      <c r="AH67" s="22"/>
      <c r="AI67" s="24"/>
      <c r="AJ67" s="22"/>
      <c r="AK67" s="26"/>
      <c r="AL67" s="146"/>
      <c r="AM67" s="146"/>
      <c r="AN67" t="str">
        <f t="shared" si="41"/>
        <v/>
      </c>
      <c r="BW67" s="27" t="str">
        <f t="shared" si="42"/>
        <v/>
      </c>
      <c r="BX67" s="27" t="str">
        <f t="shared" si="43"/>
        <v/>
      </c>
      <c r="BY67" s="27"/>
      <c r="BZ67" s="27"/>
      <c r="CA67" s="27"/>
      <c r="CB67" s="27"/>
      <c r="CC67" s="27"/>
      <c r="CD67" s="27"/>
      <c r="CF67" s="28">
        <f t="shared" si="44"/>
        <v>0</v>
      </c>
      <c r="CG67" s="28">
        <f t="shared" si="45"/>
        <v>0</v>
      </c>
    </row>
    <row r="68" spans="1:85" x14ac:dyDescent="0.25">
      <c r="A68" s="1622"/>
      <c r="B68" s="163" t="s">
        <v>51</v>
      </c>
      <c r="C68" s="38">
        <f t="shared" si="40"/>
        <v>0</v>
      </c>
      <c r="D68" s="39">
        <f t="shared" si="47"/>
        <v>0</v>
      </c>
      <c r="E68" s="167">
        <f t="shared" si="48"/>
        <v>0</v>
      </c>
      <c r="F68" s="174"/>
      <c r="G68" s="177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77"/>
      <c r="AI68" s="78"/>
      <c r="AJ68" s="77"/>
      <c r="AK68" s="82"/>
      <c r="AL68" s="168"/>
      <c r="AM68" s="168"/>
      <c r="AN68" t="str">
        <f t="shared" si="41"/>
        <v/>
      </c>
      <c r="BW68" s="27" t="str">
        <f t="shared" si="42"/>
        <v/>
      </c>
      <c r="BX68" s="27" t="str">
        <f t="shared" si="43"/>
        <v/>
      </c>
      <c r="BY68" s="27"/>
      <c r="BZ68" s="27"/>
      <c r="CA68" s="27"/>
      <c r="CB68" s="27"/>
      <c r="CC68" s="27"/>
      <c r="CD68" s="27"/>
      <c r="CF68" s="28">
        <f t="shared" si="44"/>
        <v>0</v>
      </c>
      <c r="CG68" s="28">
        <f t="shared" si="45"/>
        <v>0</v>
      </c>
    </row>
    <row r="69" spans="1:85" x14ac:dyDescent="0.25">
      <c r="A69" s="1211" t="s">
        <v>89</v>
      </c>
      <c r="B69" s="162" t="s">
        <v>37</v>
      </c>
      <c r="C69" s="19">
        <f t="shared" si="40"/>
        <v>0</v>
      </c>
      <c r="D69" s="20">
        <f t="shared" si="47"/>
        <v>0</v>
      </c>
      <c r="E69" s="21">
        <f t="shared" si="48"/>
        <v>0</v>
      </c>
      <c r="F69" s="169"/>
      <c r="G69" s="170"/>
      <c r="H69" s="22"/>
      <c r="I69" s="24"/>
      <c r="J69" s="22"/>
      <c r="K69" s="24"/>
      <c r="L69" s="22"/>
      <c r="M69" s="24"/>
      <c r="N69" s="22"/>
      <c r="O69" s="24"/>
      <c r="P69" s="22"/>
      <c r="Q69" s="24"/>
      <c r="R69" s="22"/>
      <c r="S69" s="24"/>
      <c r="T69" s="22"/>
      <c r="U69" s="24"/>
      <c r="V69" s="22"/>
      <c r="W69" s="24"/>
      <c r="X69" s="22"/>
      <c r="Y69" s="24"/>
      <c r="Z69" s="22"/>
      <c r="AA69" s="24"/>
      <c r="AB69" s="22"/>
      <c r="AC69" s="24"/>
      <c r="AD69" s="22"/>
      <c r="AE69" s="24"/>
      <c r="AF69" s="22"/>
      <c r="AG69" s="24"/>
      <c r="AH69" s="22"/>
      <c r="AI69" s="24"/>
      <c r="AJ69" s="22"/>
      <c r="AK69" s="26"/>
      <c r="AL69" s="146"/>
      <c r="AM69" s="146"/>
      <c r="AN69" t="str">
        <f t="shared" si="41"/>
        <v/>
      </c>
      <c r="BW69" s="27" t="str">
        <f t="shared" si="42"/>
        <v/>
      </c>
      <c r="BX69" s="27" t="str">
        <f t="shared" si="43"/>
        <v/>
      </c>
      <c r="BY69" s="27"/>
      <c r="BZ69" s="27"/>
      <c r="CA69" s="27"/>
      <c r="CB69" s="27"/>
      <c r="CC69" s="27"/>
      <c r="CD69" s="27"/>
      <c r="CF69" s="28">
        <f t="shared" si="44"/>
        <v>0</v>
      </c>
      <c r="CG69" s="28">
        <f t="shared" si="45"/>
        <v>0</v>
      </c>
    </row>
    <row r="70" spans="1:85" x14ac:dyDescent="0.25">
      <c r="A70" s="1622"/>
      <c r="B70" s="163" t="s">
        <v>51</v>
      </c>
      <c r="C70" s="166">
        <f t="shared" si="40"/>
        <v>0</v>
      </c>
      <c r="D70" s="46">
        <f t="shared" si="47"/>
        <v>0</v>
      </c>
      <c r="E70" s="167">
        <f t="shared" si="48"/>
        <v>0</v>
      </c>
      <c r="F70" s="174"/>
      <c r="G70" s="175"/>
      <c r="H70" s="77"/>
      <c r="I70" s="78"/>
      <c r="J70" s="77"/>
      <c r="K70" s="78"/>
      <c r="L70" s="77"/>
      <c r="M70" s="78"/>
      <c r="N70" s="77"/>
      <c r="O70" s="78"/>
      <c r="P70" s="77"/>
      <c r="Q70" s="78"/>
      <c r="R70" s="77"/>
      <c r="S70" s="78"/>
      <c r="T70" s="77"/>
      <c r="U70" s="78"/>
      <c r="V70" s="77"/>
      <c r="W70" s="78"/>
      <c r="X70" s="77"/>
      <c r="Y70" s="78"/>
      <c r="Z70" s="77"/>
      <c r="AA70" s="78"/>
      <c r="AB70" s="77"/>
      <c r="AC70" s="78"/>
      <c r="AD70" s="77"/>
      <c r="AE70" s="78"/>
      <c r="AF70" s="77"/>
      <c r="AG70" s="78"/>
      <c r="AH70" s="77"/>
      <c r="AI70" s="78"/>
      <c r="AJ70" s="77"/>
      <c r="AK70" s="82"/>
      <c r="AL70" s="168"/>
      <c r="AM70" s="168"/>
      <c r="AN70" t="str">
        <f t="shared" si="41"/>
        <v/>
      </c>
      <c r="BW70" s="27" t="str">
        <f t="shared" si="42"/>
        <v/>
      </c>
      <c r="BX70" s="27" t="str">
        <f t="shared" si="43"/>
        <v/>
      </c>
      <c r="BY70" s="27"/>
      <c r="BZ70" s="27"/>
      <c r="CA70" s="27"/>
      <c r="CB70" s="27"/>
      <c r="CC70" s="27"/>
      <c r="CD70" s="27"/>
      <c r="CF70" s="28">
        <f t="shared" si="44"/>
        <v>0</v>
      </c>
      <c r="CG70" s="28">
        <f t="shared" si="45"/>
        <v>0</v>
      </c>
    </row>
    <row r="71" spans="1:85" ht="15" customHeight="1" x14ac:dyDescent="0.25">
      <c r="A71" s="1211" t="s">
        <v>90</v>
      </c>
      <c r="B71" s="162" t="s">
        <v>37</v>
      </c>
      <c r="C71" s="19">
        <f t="shared" si="40"/>
        <v>0</v>
      </c>
      <c r="D71" s="20">
        <f t="shared" si="47"/>
        <v>0</v>
      </c>
      <c r="E71" s="21">
        <f t="shared" si="48"/>
        <v>0</v>
      </c>
      <c r="F71" s="169"/>
      <c r="G71" s="170"/>
      <c r="H71" s="22"/>
      <c r="I71" s="24"/>
      <c r="J71" s="22"/>
      <c r="K71" s="24"/>
      <c r="L71" s="22"/>
      <c r="M71" s="24"/>
      <c r="N71" s="22"/>
      <c r="O71" s="24"/>
      <c r="P71" s="22"/>
      <c r="Q71" s="24"/>
      <c r="R71" s="22"/>
      <c r="S71" s="24"/>
      <c r="T71" s="22"/>
      <c r="U71" s="24"/>
      <c r="V71" s="22"/>
      <c r="W71" s="24"/>
      <c r="X71" s="22"/>
      <c r="Y71" s="24"/>
      <c r="Z71" s="22"/>
      <c r="AA71" s="24"/>
      <c r="AB71" s="22"/>
      <c r="AC71" s="24"/>
      <c r="AD71" s="22"/>
      <c r="AE71" s="24"/>
      <c r="AF71" s="22"/>
      <c r="AG71" s="24"/>
      <c r="AH71" s="22"/>
      <c r="AI71" s="24"/>
      <c r="AJ71" s="22"/>
      <c r="AK71" s="26"/>
      <c r="AL71" s="146"/>
      <c r="AM71" s="146"/>
      <c r="AN71" t="str">
        <f t="shared" si="41"/>
        <v/>
      </c>
      <c r="BW71" s="27" t="str">
        <f t="shared" si="42"/>
        <v/>
      </c>
      <c r="BX71" s="27" t="str">
        <f t="shared" si="43"/>
        <v/>
      </c>
      <c r="BY71" s="27"/>
      <c r="BZ71" s="27"/>
      <c r="CA71" s="27"/>
      <c r="CB71" s="27"/>
      <c r="CC71" s="27"/>
      <c r="CD71" s="27"/>
      <c r="CF71" s="28">
        <f t="shared" si="44"/>
        <v>0</v>
      </c>
      <c r="CG71" s="28">
        <f t="shared" si="45"/>
        <v>0</v>
      </c>
    </row>
    <row r="72" spans="1:85" x14ac:dyDescent="0.25">
      <c r="A72" s="1212"/>
      <c r="B72" s="163" t="s">
        <v>51</v>
      </c>
      <c r="C72" s="30">
        <f t="shared" si="40"/>
        <v>0</v>
      </c>
      <c r="D72" s="31">
        <f t="shared" si="47"/>
        <v>0</v>
      </c>
      <c r="E72" s="32">
        <f t="shared" si="48"/>
        <v>0</v>
      </c>
      <c r="F72" s="179"/>
      <c r="G72" s="180"/>
      <c r="H72" s="33"/>
      <c r="I72" s="35"/>
      <c r="J72" s="33"/>
      <c r="K72" s="35"/>
      <c r="L72" s="33"/>
      <c r="M72" s="35"/>
      <c r="N72" s="33"/>
      <c r="O72" s="35"/>
      <c r="P72" s="33"/>
      <c r="Q72" s="35"/>
      <c r="R72" s="33"/>
      <c r="S72" s="35"/>
      <c r="T72" s="33"/>
      <c r="U72" s="35"/>
      <c r="V72" s="33"/>
      <c r="W72" s="35"/>
      <c r="X72" s="33"/>
      <c r="Y72" s="35"/>
      <c r="Z72" s="33"/>
      <c r="AA72" s="35"/>
      <c r="AB72" s="33"/>
      <c r="AC72" s="35"/>
      <c r="AD72" s="33"/>
      <c r="AE72" s="35"/>
      <c r="AF72" s="33"/>
      <c r="AG72" s="35"/>
      <c r="AH72" s="33"/>
      <c r="AI72" s="35"/>
      <c r="AJ72" s="33"/>
      <c r="AK72" s="37"/>
      <c r="AL72" s="164"/>
      <c r="AM72" s="164"/>
      <c r="AN72" t="str">
        <f t="shared" si="41"/>
        <v/>
      </c>
      <c r="BW72" s="27" t="str">
        <f t="shared" si="42"/>
        <v/>
      </c>
      <c r="BX72" s="27" t="str">
        <f t="shared" si="43"/>
        <v/>
      </c>
      <c r="BY72" s="27"/>
      <c r="BZ72" s="27"/>
      <c r="CA72" s="27"/>
      <c r="CB72" s="27"/>
      <c r="CC72" s="27"/>
      <c r="CD72" s="27"/>
      <c r="CF72" s="28">
        <f t="shared" si="44"/>
        <v>0</v>
      </c>
      <c r="CG72" s="28">
        <f t="shared" si="45"/>
        <v>0</v>
      </c>
    </row>
    <row r="73" spans="1:85" x14ac:dyDescent="0.25">
      <c r="A73" s="1212"/>
      <c r="B73" s="163" t="s">
        <v>38</v>
      </c>
      <c r="C73" s="30">
        <f t="shared" si="40"/>
        <v>0</v>
      </c>
      <c r="D73" s="31">
        <f t="shared" si="47"/>
        <v>0</v>
      </c>
      <c r="E73" s="32">
        <f t="shared" si="48"/>
        <v>0</v>
      </c>
      <c r="F73" s="179"/>
      <c r="G73" s="180"/>
      <c r="H73" s="33"/>
      <c r="I73" s="35"/>
      <c r="J73" s="33"/>
      <c r="K73" s="35"/>
      <c r="L73" s="33"/>
      <c r="M73" s="35"/>
      <c r="N73" s="33"/>
      <c r="O73" s="35"/>
      <c r="P73" s="33"/>
      <c r="Q73" s="35"/>
      <c r="R73" s="33"/>
      <c r="S73" s="35"/>
      <c r="T73" s="33"/>
      <c r="U73" s="35"/>
      <c r="V73" s="33"/>
      <c r="W73" s="35"/>
      <c r="X73" s="33"/>
      <c r="Y73" s="35"/>
      <c r="Z73" s="33"/>
      <c r="AA73" s="35"/>
      <c r="AB73" s="33"/>
      <c r="AC73" s="35"/>
      <c r="AD73" s="33"/>
      <c r="AE73" s="35"/>
      <c r="AF73" s="33"/>
      <c r="AG73" s="35"/>
      <c r="AH73" s="33"/>
      <c r="AI73" s="35"/>
      <c r="AJ73" s="33"/>
      <c r="AK73" s="37"/>
      <c r="AL73" s="164"/>
      <c r="AM73" s="164"/>
      <c r="AN73" t="str">
        <f t="shared" si="41"/>
        <v/>
      </c>
      <c r="BW73" s="27" t="str">
        <f t="shared" si="42"/>
        <v/>
      </c>
      <c r="BX73" s="27" t="str">
        <f t="shared" si="43"/>
        <v/>
      </c>
      <c r="BY73" s="27"/>
      <c r="BZ73" s="27"/>
      <c r="CA73" s="27"/>
      <c r="CB73" s="27"/>
      <c r="CC73" s="27"/>
      <c r="CD73" s="27"/>
      <c r="CF73" s="28">
        <f t="shared" si="44"/>
        <v>0</v>
      </c>
      <c r="CG73" s="28">
        <f t="shared" si="45"/>
        <v>0</v>
      </c>
    </row>
    <row r="74" spans="1:85" x14ac:dyDescent="0.25">
      <c r="A74" s="1212"/>
      <c r="B74" s="163" t="s">
        <v>84</v>
      </c>
      <c r="C74" s="30">
        <f t="shared" si="40"/>
        <v>0</v>
      </c>
      <c r="D74" s="31">
        <f t="shared" si="47"/>
        <v>0</v>
      </c>
      <c r="E74" s="32">
        <f t="shared" si="48"/>
        <v>0</v>
      </c>
      <c r="F74" s="179"/>
      <c r="G74" s="180"/>
      <c r="H74" s="33"/>
      <c r="I74" s="35"/>
      <c r="J74" s="33"/>
      <c r="K74" s="35"/>
      <c r="L74" s="33"/>
      <c r="M74" s="35"/>
      <c r="N74" s="33"/>
      <c r="O74" s="35"/>
      <c r="P74" s="33"/>
      <c r="Q74" s="35"/>
      <c r="R74" s="33"/>
      <c r="S74" s="35"/>
      <c r="T74" s="33"/>
      <c r="U74" s="35"/>
      <c r="V74" s="33"/>
      <c r="W74" s="35"/>
      <c r="X74" s="33"/>
      <c r="Y74" s="35"/>
      <c r="Z74" s="33"/>
      <c r="AA74" s="35"/>
      <c r="AB74" s="33"/>
      <c r="AC74" s="35"/>
      <c r="AD74" s="33"/>
      <c r="AE74" s="35"/>
      <c r="AF74" s="33"/>
      <c r="AG74" s="35"/>
      <c r="AH74" s="33"/>
      <c r="AI74" s="35"/>
      <c r="AJ74" s="33"/>
      <c r="AK74" s="37"/>
      <c r="AL74" s="164"/>
      <c r="AM74" s="164"/>
      <c r="AN74" t="str">
        <f t="shared" si="41"/>
        <v/>
      </c>
      <c r="BW74" s="27" t="str">
        <f t="shared" si="42"/>
        <v/>
      </c>
      <c r="BX74" s="27" t="str">
        <f t="shared" si="43"/>
        <v/>
      </c>
      <c r="BY74" s="27"/>
      <c r="BZ74" s="27"/>
      <c r="CA74" s="27"/>
      <c r="CB74" s="27"/>
      <c r="CC74" s="27"/>
      <c r="CD74" s="27"/>
      <c r="CF74" s="28">
        <f t="shared" si="44"/>
        <v>0</v>
      </c>
      <c r="CG74" s="28">
        <f t="shared" si="45"/>
        <v>0</v>
      </c>
    </row>
    <row r="75" spans="1:85" x14ac:dyDescent="0.25">
      <c r="A75" s="1212"/>
      <c r="B75" s="163" t="s">
        <v>41</v>
      </c>
      <c r="C75" s="30">
        <f t="shared" si="40"/>
        <v>0</v>
      </c>
      <c r="D75" s="31">
        <f t="shared" si="47"/>
        <v>0</v>
      </c>
      <c r="E75" s="32">
        <f t="shared" si="48"/>
        <v>0</v>
      </c>
      <c r="F75" s="179"/>
      <c r="G75" s="180"/>
      <c r="H75" s="33"/>
      <c r="I75" s="35"/>
      <c r="J75" s="33"/>
      <c r="K75" s="35"/>
      <c r="L75" s="33"/>
      <c r="M75" s="35"/>
      <c r="N75" s="33"/>
      <c r="O75" s="35"/>
      <c r="P75" s="33"/>
      <c r="Q75" s="35"/>
      <c r="R75" s="33"/>
      <c r="S75" s="35"/>
      <c r="T75" s="33"/>
      <c r="U75" s="35"/>
      <c r="V75" s="33"/>
      <c r="W75" s="35"/>
      <c r="X75" s="33"/>
      <c r="Y75" s="35"/>
      <c r="Z75" s="33"/>
      <c r="AA75" s="35"/>
      <c r="AB75" s="33"/>
      <c r="AC75" s="35"/>
      <c r="AD75" s="33"/>
      <c r="AE75" s="35"/>
      <c r="AF75" s="33"/>
      <c r="AG75" s="35"/>
      <c r="AH75" s="33"/>
      <c r="AI75" s="35"/>
      <c r="AJ75" s="33"/>
      <c r="AK75" s="37"/>
      <c r="AL75" s="164"/>
      <c r="AM75" s="164"/>
      <c r="AN75" t="str">
        <f t="shared" si="41"/>
        <v/>
      </c>
      <c r="BW75" s="27" t="str">
        <f t="shared" si="42"/>
        <v/>
      </c>
      <c r="BX75" s="27" t="str">
        <f t="shared" si="43"/>
        <v/>
      </c>
      <c r="BY75" s="27"/>
      <c r="BZ75" s="27"/>
      <c r="CA75" s="27"/>
      <c r="CB75" s="27"/>
      <c r="CC75" s="27"/>
      <c r="CD75" s="27"/>
      <c r="CF75" s="28">
        <f t="shared" si="44"/>
        <v>0</v>
      </c>
      <c r="CG75" s="28">
        <f t="shared" si="45"/>
        <v>0</v>
      </c>
    </row>
    <row r="76" spans="1:85" x14ac:dyDescent="0.25">
      <c r="A76" s="1622"/>
      <c r="B76" s="165" t="s">
        <v>85</v>
      </c>
      <c r="C76" s="166">
        <f t="shared" si="40"/>
        <v>0</v>
      </c>
      <c r="D76" s="46">
        <f t="shared" si="47"/>
        <v>0</v>
      </c>
      <c r="E76" s="167">
        <f t="shared" si="48"/>
        <v>0</v>
      </c>
      <c r="F76" s="174"/>
      <c r="G76" s="175"/>
      <c r="H76" s="77"/>
      <c r="I76" s="78"/>
      <c r="J76" s="77"/>
      <c r="K76" s="78"/>
      <c r="L76" s="77"/>
      <c r="M76" s="78"/>
      <c r="N76" s="77"/>
      <c r="O76" s="78"/>
      <c r="P76" s="77"/>
      <c r="Q76" s="78"/>
      <c r="R76" s="77"/>
      <c r="S76" s="78"/>
      <c r="T76" s="77"/>
      <c r="U76" s="78"/>
      <c r="V76" s="77"/>
      <c r="W76" s="78"/>
      <c r="X76" s="77"/>
      <c r="Y76" s="78"/>
      <c r="Z76" s="77"/>
      <c r="AA76" s="78"/>
      <c r="AB76" s="77"/>
      <c r="AC76" s="78"/>
      <c r="AD76" s="77"/>
      <c r="AE76" s="78"/>
      <c r="AF76" s="77"/>
      <c r="AG76" s="78"/>
      <c r="AH76" s="77"/>
      <c r="AI76" s="78"/>
      <c r="AJ76" s="77"/>
      <c r="AK76" s="82"/>
      <c r="AL76" s="168"/>
      <c r="AM76" s="168"/>
      <c r="AN76" t="str">
        <f t="shared" si="41"/>
        <v/>
      </c>
      <c r="BW76" s="27" t="str">
        <f t="shared" si="42"/>
        <v/>
      </c>
      <c r="BX76" s="27" t="str">
        <f t="shared" si="43"/>
        <v/>
      </c>
      <c r="BY76" s="27"/>
      <c r="BZ76" s="27"/>
      <c r="CA76" s="27"/>
      <c r="CB76" s="27"/>
      <c r="CC76" s="27"/>
      <c r="CD76" s="27"/>
      <c r="CF76" s="28">
        <f t="shared" si="44"/>
        <v>0</v>
      </c>
      <c r="CG76" s="28">
        <f t="shared" si="45"/>
        <v>0</v>
      </c>
    </row>
    <row r="77" spans="1:85" s="12" customFormat="1" ht="12" x14ac:dyDescent="0.2">
      <c r="A77" s="184" t="s">
        <v>91</v>
      </c>
      <c r="B77" s="1124"/>
      <c r="C77" s="1124"/>
      <c r="D77" s="1623"/>
      <c r="E77" s="1623"/>
      <c r="F77" s="1623"/>
      <c r="G77" s="154"/>
      <c r="H77" s="154"/>
      <c r="I77" s="154"/>
    </row>
    <row r="78" spans="1:85" ht="15" customHeight="1" x14ac:dyDescent="0.25">
      <c r="A78" s="1205" t="s">
        <v>92</v>
      </c>
      <c r="B78" s="1207" t="s">
        <v>93</v>
      </c>
      <c r="C78" s="1207"/>
      <c r="D78" s="1207" t="s">
        <v>94</v>
      </c>
      <c r="E78" s="1266"/>
      <c r="F78" s="1209" t="s">
        <v>95</v>
      </c>
      <c r="G78" s="1207"/>
      <c r="H78" s="1209" t="s">
        <v>96</v>
      </c>
      <c r="I78" s="1207"/>
    </row>
    <row r="79" spans="1:85" ht="21" x14ac:dyDescent="0.25">
      <c r="A79" s="1624"/>
      <c r="B79" s="384" t="s">
        <v>97</v>
      </c>
      <c r="C79" s="188" t="s">
        <v>98</v>
      </c>
      <c r="D79" s="384" t="s">
        <v>97</v>
      </c>
      <c r="E79" s="189" t="s">
        <v>98</v>
      </c>
      <c r="F79" s="190" t="s">
        <v>97</v>
      </c>
      <c r="G79" s="188" t="s">
        <v>98</v>
      </c>
      <c r="H79" s="190" t="s">
        <v>97</v>
      </c>
      <c r="I79" s="188" t="s">
        <v>98</v>
      </c>
    </row>
    <row r="80" spans="1:85" x14ac:dyDescent="0.25">
      <c r="A80" s="191" t="s">
        <v>99</v>
      </c>
      <c r="B80" s="192"/>
      <c r="C80" s="193"/>
      <c r="D80" s="192"/>
      <c r="E80" s="194"/>
      <c r="F80" s="195"/>
      <c r="G80" s="193"/>
      <c r="H80" s="195"/>
      <c r="I80" s="193"/>
    </row>
    <row r="81" spans="1:9" x14ac:dyDescent="0.25">
      <c r="A81" s="196" t="s">
        <v>100</v>
      </c>
      <c r="B81" s="197"/>
      <c r="C81" s="198"/>
      <c r="D81" s="197"/>
      <c r="E81" s="199"/>
      <c r="F81" s="200"/>
      <c r="G81" s="198"/>
      <c r="H81" s="200"/>
      <c r="I81" s="198"/>
    </row>
    <row r="82" spans="1:9" x14ac:dyDescent="0.25">
      <c r="A82" s="196" t="s">
        <v>101</v>
      </c>
      <c r="B82" s="197"/>
      <c r="C82" s="198"/>
      <c r="D82" s="197"/>
      <c r="E82" s="199"/>
      <c r="F82" s="200"/>
      <c r="G82" s="198"/>
      <c r="H82" s="200"/>
      <c r="I82" s="198"/>
    </row>
    <row r="83" spans="1:9" x14ac:dyDescent="0.25">
      <c r="A83" s="201" t="s">
        <v>102</v>
      </c>
      <c r="B83" s="77"/>
      <c r="C83" s="177"/>
      <c r="D83" s="77"/>
      <c r="E83" s="178"/>
      <c r="F83" s="202"/>
      <c r="G83" s="177"/>
      <c r="H83" s="202"/>
      <c r="I83" s="177"/>
    </row>
    <row r="84" spans="1:9" s="12" customFormat="1" ht="12" x14ac:dyDescent="0.2">
      <c r="A84" s="83" t="s">
        <v>103</v>
      </c>
      <c r="B84" s="1606"/>
      <c r="C84" s="1606"/>
      <c r="D84" s="1606"/>
    </row>
    <row r="85" spans="1:9" ht="31.5" x14ac:dyDescent="0.25">
      <c r="A85" s="1127" t="s">
        <v>104</v>
      </c>
      <c r="B85" s="1126" t="s">
        <v>105</v>
      </c>
      <c r="C85" s="205" t="s">
        <v>106</v>
      </c>
      <c r="D85" s="206" t="s">
        <v>107</v>
      </c>
    </row>
    <row r="86" spans="1:9" x14ac:dyDescent="0.25">
      <c r="A86" s="207" t="s">
        <v>108</v>
      </c>
      <c r="B86" s="208">
        <v>82</v>
      </c>
      <c r="C86" s="209">
        <v>8</v>
      </c>
      <c r="D86" s="210">
        <v>22</v>
      </c>
    </row>
    <row r="87" spans="1:9" x14ac:dyDescent="0.25">
      <c r="A87" s="196" t="s">
        <v>109</v>
      </c>
      <c r="B87" s="211"/>
      <c r="C87" s="212"/>
      <c r="D87" s="213"/>
    </row>
    <row r="88" spans="1:9" x14ac:dyDescent="0.25">
      <c r="A88" s="196" t="s">
        <v>110</v>
      </c>
      <c r="B88" s="211"/>
      <c r="C88" s="212"/>
      <c r="D88" s="213"/>
    </row>
    <row r="89" spans="1:9" x14ac:dyDescent="0.25">
      <c r="A89" s="214" t="s">
        <v>111</v>
      </c>
      <c r="B89" s="211"/>
      <c r="C89" s="212"/>
      <c r="D89" s="213"/>
    </row>
    <row r="90" spans="1:9" ht="22.5" x14ac:dyDescent="0.25">
      <c r="A90" s="215" t="s">
        <v>112</v>
      </c>
      <c r="B90" s="211"/>
      <c r="C90" s="212"/>
      <c r="D90" s="213"/>
    </row>
    <row r="91" spans="1:9" ht="22.5" x14ac:dyDescent="0.25">
      <c r="A91" s="215" t="s">
        <v>113</v>
      </c>
      <c r="B91" s="216"/>
      <c r="C91" s="212"/>
      <c r="D91" s="213"/>
    </row>
    <row r="92" spans="1:9" ht="22.5" x14ac:dyDescent="0.25">
      <c r="A92" s="217" t="s">
        <v>114</v>
      </c>
      <c r="B92" s="218"/>
      <c r="C92" s="219"/>
      <c r="D92" s="220"/>
    </row>
    <row r="93" spans="1:9" s="12" customFormat="1" ht="12" x14ac:dyDescent="0.2">
      <c r="A93" s="1609" t="s">
        <v>115</v>
      </c>
      <c r="B93" s="138"/>
      <c r="C93" s="138"/>
      <c r="D93" s="138"/>
      <c r="E93" s="9"/>
      <c r="F93" s="138"/>
    </row>
    <row r="94" spans="1:9" ht="15" customHeight="1" x14ac:dyDescent="0.25">
      <c r="A94" s="1157" t="s">
        <v>116</v>
      </c>
      <c r="B94" s="1205" t="s">
        <v>117</v>
      </c>
      <c r="C94" s="1205" t="s">
        <v>118</v>
      </c>
      <c r="D94" s="1205" t="s">
        <v>119</v>
      </c>
      <c r="E94" s="1210" t="s">
        <v>120</v>
      </c>
      <c r="F94" s="1209"/>
    </row>
    <row r="95" spans="1:9" x14ac:dyDescent="0.25">
      <c r="A95" s="1591"/>
      <c r="B95" s="1624"/>
      <c r="C95" s="1624"/>
      <c r="D95" s="1624"/>
      <c r="E95" s="384" t="s">
        <v>121</v>
      </c>
      <c r="F95" s="1128" t="s">
        <v>122</v>
      </c>
    </row>
    <row r="96" spans="1:9" x14ac:dyDescent="0.25">
      <c r="A96" s="222" t="s">
        <v>123</v>
      </c>
      <c r="B96" s="129">
        <v>31</v>
      </c>
      <c r="C96" s="129">
        <v>1</v>
      </c>
      <c r="D96" s="91">
        <v>32</v>
      </c>
      <c r="E96" s="22"/>
      <c r="F96" s="23"/>
    </row>
    <row r="97" spans="1:85" x14ac:dyDescent="0.25">
      <c r="A97" s="223" t="s">
        <v>124</v>
      </c>
      <c r="B97" s="129"/>
      <c r="C97" s="129"/>
      <c r="D97" s="129"/>
      <c r="E97" s="33"/>
      <c r="F97" s="34"/>
    </row>
    <row r="98" spans="1:85" x14ac:dyDescent="0.25">
      <c r="A98" s="223" t="s">
        <v>125</v>
      </c>
      <c r="B98" s="129"/>
      <c r="C98" s="129"/>
      <c r="D98" s="129"/>
      <c r="E98" s="33"/>
      <c r="F98" s="34"/>
    </row>
    <row r="99" spans="1:85" x14ac:dyDescent="0.25">
      <c r="A99" s="223" t="s">
        <v>126</v>
      </c>
      <c r="B99" s="129"/>
      <c r="C99" s="129"/>
      <c r="D99" s="129"/>
      <c r="E99" s="33"/>
      <c r="F99" s="34"/>
    </row>
    <row r="100" spans="1:85" x14ac:dyDescent="0.25">
      <c r="A100" s="223" t="s">
        <v>127</v>
      </c>
      <c r="B100" s="129"/>
      <c r="C100" s="129"/>
      <c r="D100" s="129"/>
      <c r="E100" s="33"/>
      <c r="F100" s="34"/>
    </row>
    <row r="101" spans="1:85" x14ac:dyDescent="0.25">
      <c r="A101" s="1125" t="s">
        <v>47</v>
      </c>
      <c r="B101" s="225">
        <f>SUM(B96:B100)</f>
        <v>31</v>
      </c>
      <c r="C101" s="225">
        <f>SUM(C96:C100)</f>
        <v>1</v>
      </c>
      <c r="D101" s="225">
        <f>SUM(D96:D100)</f>
        <v>32</v>
      </c>
      <c r="E101" s="385">
        <f>SUM(E96:E100)</f>
        <v>0</v>
      </c>
      <c r="F101" s="227">
        <f>SUM(F96:F100)</f>
        <v>0</v>
      </c>
    </row>
    <row r="102" spans="1:85" s="12" customFormat="1" ht="12" x14ac:dyDescent="0.2">
      <c r="A102" s="1625" t="s">
        <v>128</v>
      </c>
      <c r="B102" s="11"/>
      <c r="C102" s="11"/>
      <c r="D102" s="11"/>
      <c r="E102" s="1626"/>
      <c r="F102" s="1627"/>
      <c r="G102" s="1626"/>
      <c r="H102" s="1626"/>
      <c r="I102" s="1626"/>
      <c r="J102" s="1626"/>
      <c r="K102" s="1626"/>
      <c r="L102" s="1626"/>
      <c r="M102" s="1626"/>
      <c r="N102" s="138"/>
      <c r="O102" s="138"/>
      <c r="P102" s="138"/>
    </row>
    <row r="103" spans="1:85" ht="15" customHeight="1" x14ac:dyDescent="0.25">
      <c r="A103" s="1173" t="s">
        <v>3</v>
      </c>
      <c r="B103" s="1192" t="s">
        <v>5</v>
      </c>
      <c r="C103" s="1193"/>
      <c r="D103" s="1148"/>
      <c r="E103" s="1189" t="s">
        <v>78</v>
      </c>
      <c r="F103" s="1196"/>
      <c r="G103" s="1196"/>
      <c r="H103" s="1196"/>
      <c r="I103" s="1196"/>
      <c r="J103" s="1196"/>
      <c r="K103" s="1196"/>
      <c r="L103" s="1196"/>
      <c r="M103" s="1196"/>
      <c r="N103" s="230"/>
      <c r="O103" s="1148" t="s">
        <v>10</v>
      </c>
      <c r="P103" s="1148" t="s">
        <v>11</v>
      </c>
    </row>
    <row r="104" spans="1:85" x14ac:dyDescent="0.25">
      <c r="A104" s="1174"/>
      <c r="B104" s="1593"/>
      <c r="C104" s="1594"/>
      <c r="D104" s="1590"/>
      <c r="E104" s="1189" t="s">
        <v>14</v>
      </c>
      <c r="F104" s="1190"/>
      <c r="G104" s="1189" t="s">
        <v>15</v>
      </c>
      <c r="H104" s="1190"/>
      <c r="I104" s="1189" t="s">
        <v>16</v>
      </c>
      <c r="J104" s="1190"/>
      <c r="K104" s="1189" t="s">
        <v>17</v>
      </c>
      <c r="L104" s="1190"/>
      <c r="M104" s="1189" t="s">
        <v>18</v>
      </c>
      <c r="N104" s="1197"/>
      <c r="O104" s="1149"/>
      <c r="P104" s="1149"/>
    </row>
    <row r="105" spans="1:85" x14ac:dyDescent="0.25">
      <c r="A105" s="1592"/>
      <c r="B105" s="231" t="s">
        <v>33</v>
      </c>
      <c r="C105" s="232" t="s">
        <v>34</v>
      </c>
      <c r="D105" s="1137" t="s">
        <v>35</v>
      </c>
      <c r="E105" s="1133" t="s">
        <v>34</v>
      </c>
      <c r="F105" s="1121" t="s">
        <v>35</v>
      </c>
      <c r="G105" s="1133" t="s">
        <v>34</v>
      </c>
      <c r="H105" s="1121" t="s">
        <v>35</v>
      </c>
      <c r="I105" s="1133" t="s">
        <v>34</v>
      </c>
      <c r="J105" s="1121" t="s">
        <v>35</v>
      </c>
      <c r="K105" s="1133" t="s">
        <v>34</v>
      </c>
      <c r="L105" s="1121" t="s">
        <v>35</v>
      </c>
      <c r="M105" s="1133" t="s">
        <v>34</v>
      </c>
      <c r="N105" s="1119" t="s">
        <v>35</v>
      </c>
      <c r="O105" s="1590"/>
      <c r="P105" s="1590"/>
    </row>
    <row r="106" spans="1:85" x14ac:dyDescent="0.25">
      <c r="A106" s="72" t="s">
        <v>129</v>
      </c>
      <c r="B106" s="234">
        <f>SUM(C106:D106)</f>
        <v>0</v>
      </c>
      <c r="C106" s="235">
        <f t="shared" ref="C106:D108" si="49">SUM(E106+G106+I106+K106+M106)</f>
        <v>0</v>
      </c>
      <c r="D106" s="21">
        <f>SUM(F106+H106+J106+L106+N106)</f>
        <v>0</v>
      </c>
      <c r="E106" s="209"/>
      <c r="F106" s="210"/>
      <c r="G106" s="209"/>
      <c r="H106" s="210"/>
      <c r="I106" s="209"/>
      <c r="J106" s="236"/>
      <c r="K106" s="209"/>
      <c r="L106" s="236"/>
      <c r="M106" s="237"/>
      <c r="N106" s="238"/>
      <c r="O106" s="210"/>
      <c r="P106" s="210"/>
      <c r="Q106" t="str">
        <f>BW106&amp;BX106</f>
        <v/>
      </c>
      <c r="BW106" s="27" t="str">
        <f>IF(AND(B106&gt;0,O106="")," * No olvide digitar la variable Pueblos Originarios. Digite cero si no tiene.",IF(O106&gt;B106,"* La variable Pueblos Originarios no puede ser mayor al Total.",""))</f>
        <v/>
      </c>
      <c r="BX106" s="27" t="str">
        <f>IF(AND(B106&gt;0,P106="")," * No olvide digitar la variable Migrantes. Digite cero si no tiene.",IF(P106&gt;B106,"* La variable Migrantes no puede ser mayor al Total.",""))</f>
        <v/>
      </c>
      <c r="BY106" s="27"/>
      <c r="BZ106" s="27"/>
      <c r="CA106" s="27"/>
      <c r="CB106" s="27"/>
      <c r="CC106" s="27"/>
      <c r="CD106" s="27"/>
      <c r="CF106" s="28">
        <f>IF(AND(B106&gt;0,O106=""),1,IF(O106&gt;B106,1,0))</f>
        <v>0</v>
      </c>
      <c r="CG106" s="28">
        <f>IF(AND(B106&gt;0,P106=""),1,IF(P106&gt;B106,1,0))</f>
        <v>0</v>
      </c>
    </row>
    <row r="107" spans="1:85" ht="21" x14ac:dyDescent="0.25">
      <c r="A107" s="223" t="s">
        <v>130</v>
      </c>
      <c r="B107" s="239">
        <f>SUM(C107:D107)</f>
        <v>0</v>
      </c>
      <c r="C107" s="240">
        <f t="shared" si="49"/>
        <v>0</v>
      </c>
      <c r="D107" s="32">
        <f t="shared" si="49"/>
        <v>0</v>
      </c>
      <c r="E107" s="212"/>
      <c r="F107" s="213"/>
      <c r="G107" s="212"/>
      <c r="H107" s="213"/>
      <c r="I107" s="212"/>
      <c r="J107" s="213"/>
      <c r="K107" s="212"/>
      <c r="L107" s="213"/>
      <c r="M107" s="241"/>
      <c r="N107" s="242"/>
      <c r="O107" s="213"/>
      <c r="P107" s="213"/>
      <c r="Q107" t="str">
        <f t="shared" ref="Q107:Q108" si="50">BW107&amp;BX107</f>
        <v/>
      </c>
      <c r="BW107" s="27" t="str">
        <f t="shared" ref="BW107:BW108" si="51">IF(AND(B107&gt;0,O107="")," * No olvide digitar la variable Pueblos Originarios. Digite cero si no tiene.",IF(O107&gt;B107,"* La variable Pueblos Originarios no puede ser mayor al Total.",""))</f>
        <v/>
      </c>
      <c r="BX107" s="27" t="str">
        <f t="shared" ref="BX107:BX108" si="52">IF(AND(B107&gt;0,P107="")," * No olvide digitar la variable Migrantes. Digite cero si no tiene.",IF(P107&gt;B107,"* La variable Migrantes no puede ser mayor al Total.",""))</f>
        <v/>
      </c>
      <c r="BY107" s="27"/>
      <c r="BZ107" s="27"/>
      <c r="CA107" s="27"/>
      <c r="CB107" s="27"/>
      <c r="CC107" s="27"/>
      <c r="CD107" s="27"/>
      <c r="CF107" s="28">
        <f t="shared" ref="CF107:CF108" si="53">IF(AND(B107&gt;0,O107=""),1,IF(O107&gt;B107,1,0))</f>
        <v>0</v>
      </c>
      <c r="CG107" s="28">
        <f t="shared" ref="CG107:CG108" si="54">IF(AND(B107&gt;0,P107=""),1,IF(P107&gt;B107,1,0))</f>
        <v>0</v>
      </c>
    </row>
    <row r="108" spans="1:85" ht="21" x14ac:dyDescent="0.25">
      <c r="A108" s="1601" t="s">
        <v>131</v>
      </c>
      <c r="B108" s="1134">
        <f>SUM(C108:D108)</f>
        <v>0</v>
      </c>
      <c r="C108" s="1135">
        <f t="shared" si="49"/>
        <v>0</v>
      </c>
      <c r="D108" s="1619">
        <f t="shared" si="49"/>
        <v>0</v>
      </c>
      <c r="E108" s="1136"/>
      <c r="F108" s="1628"/>
      <c r="G108" s="1136"/>
      <c r="H108" s="247"/>
      <c r="I108" s="1136"/>
      <c r="J108" s="1628"/>
      <c r="K108" s="1136"/>
      <c r="L108" s="1628"/>
      <c r="M108" s="1629"/>
      <c r="N108" s="249"/>
      <c r="O108" s="1628"/>
      <c r="P108" s="1628"/>
      <c r="Q108" t="str">
        <f t="shared" si="50"/>
        <v/>
      </c>
      <c r="BW108" s="27" t="str">
        <f t="shared" si="51"/>
        <v/>
      </c>
      <c r="BX108" s="27" t="str">
        <f t="shared" si="52"/>
        <v/>
      </c>
      <c r="BY108" s="27"/>
      <c r="BZ108" s="27"/>
      <c r="CA108" s="27"/>
      <c r="CB108" s="27"/>
      <c r="CC108" s="27"/>
      <c r="CD108" s="27"/>
      <c r="CF108" s="28">
        <f t="shared" si="53"/>
        <v>0</v>
      </c>
      <c r="CG108" s="28">
        <f t="shared" si="54"/>
        <v>0</v>
      </c>
    </row>
    <row r="109" spans="1:85" s="12" customFormat="1" ht="12" x14ac:dyDescent="0.2">
      <c r="A109" s="6" t="s">
        <v>132</v>
      </c>
      <c r="D109" s="11"/>
    </row>
    <row r="110" spans="1:85" ht="15" customHeight="1" x14ac:dyDescent="0.25">
      <c r="A110" s="1157" t="s">
        <v>133</v>
      </c>
      <c r="B110" s="1176" t="s">
        <v>134</v>
      </c>
      <c r="C110" s="1177"/>
      <c r="D110" s="1198"/>
      <c r="E110" s="1200" t="s">
        <v>135</v>
      </c>
    </row>
    <row r="111" spans="1:85" x14ac:dyDescent="0.25">
      <c r="A111" s="1591"/>
      <c r="B111" s="386" t="s">
        <v>136</v>
      </c>
      <c r="C111" s="386" t="s">
        <v>137</v>
      </c>
      <c r="D111" s="387" t="s">
        <v>138</v>
      </c>
      <c r="E111" s="1630"/>
    </row>
    <row r="112" spans="1:85" x14ac:dyDescent="0.25">
      <c r="A112" s="1125" t="s">
        <v>47</v>
      </c>
      <c r="B112" s="388"/>
      <c r="C112" s="388"/>
      <c r="D112" s="389"/>
      <c r="E112" s="254"/>
    </row>
    <row r="113" spans="1:88" s="12" customFormat="1" ht="12" x14ac:dyDescent="0.2">
      <c r="A113" s="1631" t="s">
        <v>139</v>
      </c>
      <c r="B113" s="11"/>
      <c r="C113" s="11"/>
      <c r="D113" s="9"/>
      <c r="E113" s="9"/>
      <c r="F113" s="9"/>
      <c r="G113" s="9"/>
      <c r="H113" s="1632"/>
      <c r="I113" s="1632"/>
      <c r="J113" s="1632"/>
    </row>
    <row r="114" spans="1:88" x14ac:dyDescent="0.25">
      <c r="A114" s="1173" t="s">
        <v>3</v>
      </c>
      <c r="B114" s="1192" t="s">
        <v>5</v>
      </c>
      <c r="C114" s="1193"/>
      <c r="D114" s="1148"/>
      <c r="E114" s="1183" t="s">
        <v>140</v>
      </c>
      <c r="F114" s="1183"/>
      <c r="G114" s="1183" t="s">
        <v>141</v>
      </c>
      <c r="H114" s="1183"/>
      <c r="I114" s="1183" t="s">
        <v>142</v>
      </c>
      <c r="J114" s="1183"/>
    </row>
    <row r="115" spans="1:88" x14ac:dyDescent="0.25">
      <c r="A115" s="1633"/>
      <c r="B115" s="231" t="s">
        <v>33</v>
      </c>
      <c r="C115" s="1130" t="s">
        <v>34</v>
      </c>
      <c r="D115" s="1129" t="s">
        <v>35</v>
      </c>
      <c r="E115" s="1133" t="s">
        <v>34</v>
      </c>
      <c r="F115" s="1121" t="s">
        <v>35</v>
      </c>
      <c r="G115" s="1133" t="s">
        <v>34</v>
      </c>
      <c r="H115" s="1121" t="s">
        <v>35</v>
      </c>
      <c r="I115" s="1133" t="s">
        <v>34</v>
      </c>
      <c r="J115" s="1121" t="s">
        <v>35</v>
      </c>
    </row>
    <row r="116" spans="1:88" ht="21" x14ac:dyDescent="0.25">
      <c r="A116" s="95" t="s">
        <v>143</v>
      </c>
      <c r="B116" s="234">
        <f>SUM(C116:D116)</f>
        <v>0</v>
      </c>
      <c r="C116" s="235">
        <f t="shared" ref="C116:D118" si="55">+E116+G116+I116</f>
        <v>0</v>
      </c>
      <c r="D116" s="21">
        <f t="shared" si="55"/>
        <v>0</v>
      </c>
      <c r="E116" s="209"/>
      <c r="F116" s="210"/>
      <c r="G116" s="209"/>
      <c r="H116" s="210"/>
      <c r="I116" s="209"/>
      <c r="J116" s="236"/>
    </row>
    <row r="117" spans="1:88" ht="21" x14ac:dyDescent="0.25">
      <c r="A117" s="259" t="s">
        <v>144</v>
      </c>
      <c r="B117" s="260">
        <f>SUM(C117:D117)</f>
        <v>0</v>
      </c>
      <c r="C117" s="261">
        <f t="shared" si="55"/>
        <v>0</v>
      </c>
      <c r="D117" s="262">
        <f t="shared" si="55"/>
        <v>0</v>
      </c>
      <c r="E117" s="263"/>
      <c r="F117" s="264"/>
      <c r="G117" s="263"/>
      <c r="H117" s="264"/>
      <c r="I117" s="263"/>
      <c r="J117" s="265"/>
    </row>
    <row r="118" spans="1:88" ht="21" x14ac:dyDescent="0.25">
      <c r="A118" s="130" t="s">
        <v>145</v>
      </c>
      <c r="B118" s="1634">
        <f>SUM(C118:D118)</f>
        <v>0</v>
      </c>
      <c r="C118" s="1635">
        <f t="shared" si="55"/>
        <v>0</v>
      </c>
      <c r="D118" s="1636">
        <f t="shared" si="55"/>
        <v>0</v>
      </c>
      <c r="E118" s="1637"/>
      <c r="F118" s="1638"/>
      <c r="G118" s="1637"/>
      <c r="H118" s="247"/>
      <c r="I118" s="1637"/>
      <c r="J118" s="1638"/>
    </row>
    <row r="119" spans="1:88" s="12" customFormat="1" ht="12" x14ac:dyDescent="0.2">
      <c r="A119" s="1639" t="s">
        <v>146</v>
      </c>
      <c r="B119" s="272"/>
      <c r="C119" s="273"/>
      <c r="D119" s="273"/>
      <c r="E119" s="9"/>
      <c r="F119" s="1640"/>
      <c r="G119" s="1641"/>
      <c r="H119" s="1641"/>
    </row>
    <row r="120" spans="1:88" ht="15" customHeight="1" x14ac:dyDescent="0.25">
      <c r="A120" s="1148" t="s">
        <v>3</v>
      </c>
      <c r="B120" s="1173" t="s">
        <v>47</v>
      </c>
      <c r="C120" s="1192" t="s">
        <v>147</v>
      </c>
      <c r="D120" s="1148"/>
      <c r="E120" s="1192" t="s">
        <v>148</v>
      </c>
      <c r="F120" s="1148"/>
      <c r="G120" s="1189" t="s">
        <v>149</v>
      </c>
      <c r="H120" s="1196"/>
      <c r="I120" s="1190"/>
    </row>
    <row r="121" spans="1:88" ht="42" x14ac:dyDescent="0.25">
      <c r="A121" s="1642"/>
      <c r="B121" s="1633"/>
      <c r="C121" s="1133" t="s">
        <v>34</v>
      </c>
      <c r="D121" s="1122" t="s">
        <v>35</v>
      </c>
      <c r="E121" s="143" t="s">
        <v>150</v>
      </c>
      <c r="F121" s="1121" t="s">
        <v>151</v>
      </c>
      <c r="G121" s="143" t="s">
        <v>152</v>
      </c>
      <c r="H121" s="86" t="s">
        <v>153</v>
      </c>
      <c r="I121" s="1121" t="s">
        <v>154</v>
      </c>
    </row>
    <row r="122" spans="1:88" x14ac:dyDescent="0.25">
      <c r="A122" s="277" t="s">
        <v>155</v>
      </c>
      <c r="B122" s="278">
        <f>SUM(C122:D122)</f>
        <v>0</v>
      </c>
      <c r="C122" s="279"/>
      <c r="D122" s="280"/>
      <c r="E122" s="279"/>
      <c r="F122" s="281"/>
      <c r="G122" s="279"/>
      <c r="H122" s="279"/>
      <c r="I122" s="281"/>
    </row>
    <row r="123" spans="1:88" s="12" customFormat="1" ht="12" x14ac:dyDescent="0.2">
      <c r="A123" s="282" t="s">
        <v>156</v>
      </c>
      <c r="C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88" ht="15" customHeight="1" x14ac:dyDescent="0.25">
      <c r="A124" s="1173" t="s">
        <v>3</v>
      </c>
      <c r="B124" s="1173" t="s">
        <v>4</v>
      </c>
      <c r="C124" s="1192" t="s">
        <v>5</v>
      </c>
      <c r="D124" s="1193"/>
      <c r="E124" s="1148"/>
      <c r="F124" s="1189" t="s">
        <v>78</v>
      </c>
      <c r="G124" s="1196"/>
      <c r="H124" s="1196"/>
      <c r="I124" s="1196"/>
      <c r="J124" s="1196"/>
      <c r="K124" s="1196"/>
      <c r="L124" s="1196"/>
      <c r="M124" s="1196"/>
      <c r="N124" s="1196"/>
      <c r="O124" s="1196"/>
      <c r="P124" s="1196"/>
      <c r="Q124" s="1196"/>
      <c r="R124" s="1196"/>
      <c r="S124" s="1196"/>
      <c r="T124" s="1196"/>
      <c r="U124" s="1196"/>
      <c r="V124" s="1196"/>
      <c r="W124" s="1196"/>
      <c r="X124" s="1196"/>
      <c r="Y124" s="1196"/>
      <c r="Z124" s="1196"/>
      <c r="AA124" s="1196"/>
      <c r="AB124" s="1196"/>
      <c r="AC124" s="1196"/>
      <c r="AD124" s="1196"/>
      <c r="AE124" s="1196"/>
      <c r="AF124" s="1196"/>
      <c r="AG124" s="1196"/>
      <c r="AH124" s="1196"/>
      <c r="AI124" s="1196"/>
      <c r="AJ124" s="1196"/>
      <c r="AK124" s="1196"/>
      <c r="AL124" s="1196"/>
      <c r="AM124" s="1197"/>
      <c r="AN124" s="1148" t="s">
        <v>7</v>
      </c>
      <c r="AO124" s="1148" t="s">
        <v>157</v>
      </c>
      <c r="AP124" s="1148" t="s">
        <v>9</v>
      </c>
      <c r="AQ124" s="1157" t="s">
        <v>10</v>
      </c>
      <c r="AR124" s="1148" t="s">
        <v>11</v>
      </c>
    </row>
    <row r="125" spans="1:88" x14ac:dyDescent="0.25">
      <c r="A125" s="1174"/>
      <c r="B125" s="1174"/>
      <c r="C125" s="1643"/>
      <c r="D125" s="1644"/>
      <c r="E125" s="1642"/>
      <c r="F125" s="1189" t="s">
        <v>14</v>
      </c>
      <c r="G125" s="1190"/>
      <c r="H125" s="1189" t="s">
        <v>15</v>
      </c>
      <c r="I125" s="1190"/>
      <c r="J125" s="1189" t="s">
        <v>16</v>
      </c>
      <c r="K125" s="1190"/>
      <c r="L125" s="1189" t="s">
        <v>17</v>
      </c>
      <c r="M125" s="1190"/>
      <c r="N125" s="1189" t="s">
        <v>18</v>
      </c>
      <c r="O125" s="1190"/>
      <c r="P125" s="1176" t="s">
        <v>19</v>
      </c>
      <c r="Q125" s="1178"/>
      <c r="R125" s="1176" t="s">
        <v>20</v>
      </c>
      <c r="S125" s="1178"/>
      <c r="T125" s="1176" t="s">
        <v>21</v>
      </c>
      <c r="U125" s="1178"/>
      <c r="V125" s="1176" t="s">
        <v>22</v>
      </c>
      <c r="W125" s="1178"/>
      <c r="X125" s="1176" t="s">
        <v>23</v>
      </c>
      <c r="Y125" s="1178"/>
      <c r="Z125" s="1176" t="s">
        <v>24</v>
      </c>
      <c r="AA125" s="1178"/>
      <c r="AB125" s="1176" t="s">
        <v>25</v>
      </c>
      <c r="AC125" s="1178"/>
      <c r="AD125" s="1176" t="s">
        <v>26</v>
      </c>
      <c r="AE125" s="1178"/>
      <c r="AF125" s="1176" t="s">
        <v>27</v>
      </c>
      <c r="AG125" s="1178"/>
      <c r="AH125" s="1176" t="s">
        <v>28</v>
      </c>
      <c r="AI125" s="1178"/>
      <c r="AJ125" s="1176" t="s">
        <v>29</v>
      </c>
      <c r="AK125" s="1178"/>
      <c r="AL125" s="1176" t="s">
        <v>30</v>
      </c>
      <c r="AM125" s="1198"/>
      <c r="AN125" s="1149"/>
      <c r="AO125" s="1149"/>
      <c r="AP125" s="1149"/>
      <c r="AQ125" s="1158"/>
      <c r="AR125" s="1149"/>
    </row>
    <row r="126" spans="1:88" x14ac:dyDescent="0.25">
      <c r="A126" s="1633"/>
      <c r="B126" s="1633"/>
      <c r="C126" s="13" t="s">
        <v>33</v>
      </c>
      <c r="D126" s="14" t="s">
        <v>34</v>
      </c>
      <c r="E126" s="1120" t="s">
        <v>35</v>
      </c>
      <c r="F126" s="1133" t="s">
        <v>34</v>
      </c>
      <c r="G126" s="1120" t="s">
        <v>35</v>
      </c>
      <c r="H126" s="1133" t="s">
        <v>34</v>
      </c>
      <c r="I126" s="1120" t="s">
        <v>35</v>
      </c>
      <c r="J126" s="1133" t="s">
        <v>34</v>
      </c>
      <c r="K126" s="1120" t="s">
        <v>35</v>
      </c>
      <c r="L126" s="1133" t="s">
        <v>34</v>
      </c>
      <c r="M126" s="1120" t="s">
        <v>35</v>
      </c>
      <c r="N126" s="1133" t="s">
        <v>34</v>
      </c>
      <c r="O126" s="1120" t="s">
        <v>35</v>
      </c>
      <c r="P126" s="1133" t="s">
        <v>34</v>
      </c>
      <c r="Q126" s="1120" t="s">
        <v>35</v>
      </c>
      <c r="R126" s="1133" t="s">
        <v>34</v>
      </c>
      <c r="S126" s="1120" t="s">
        <v>35</v>
      </c>
      <c r="T126" s="1133" t="s">
        <v>34</v>
      </c>
      <c r="U126" s="1120" t="s">
        <v>35</v>
      </c>
      <c r="V126" s="1133" t="s">
        <v>34</v>
      </c>
      <c r="W126" s="1120" t="s">
        <v>35</v>
      </c>
      <c r="X126" s="1133" t="s">
        <v>34</v>
      </c>
      <c r="Y126" s="1120" t="s">
        <v>35</v>
      </c>
      <c r="Z126" s="1133" t="s">
        <v>34</v>
      </c>
      <c r="AA126" s="1120" t="s">
        <v>35</v>
      </c>
      <c r="AB126" s="1133" t="s">
        <v>34</v>
      </c>
      <c r="AC126" s="1120" t="s">
        <v>35</v>
      </c>
      <c r="AD126" s="1133" t="s">
        <v>34</v>
      </c>
      <c r="AE126" s="1120" t="s">
        <v>35</v>
      </c>
      <c r="AF126" s="1133" t="s">
        <v>34</v>
      </c>
      <c r="AG126" s="1120" t="s">
        <v>35</v>
      </c>
      <c r="AH126" s="1133" t="s">
        <v>34</v>
      </c>
      <c r="AI126" s="1120" t="s">
        <v>35</v>
      </c>
      <c r="AJ126" s="1133" t="s">
        <v>34</v>
      </c>
      <c r="AK126" s="1120" t="s">
        <v>35</v>
      </c>
      <c r="AL126" s="1133" t="s">
        <v>34</v>
      </c>
      <c r="AM126" s="17" t="s">
        <v>35</v>
      </c>
      <c r="AN126" s="1642"/>
      <c r="AO126" s="1642"/>
      <c r="AP126" s="1642"/>
      <c r="AQ126" s="1645"/>
      <c r="AR126" s="1642"/>
    </row>
    <row r="127" spans="1:88" x14ac:dyDescent="0.25">
      <c r="A127" s="1170" t="s">
        <v>158</v>
      </c>
      <c r="B127" s="283" t="s">
        <v>159</v>
      </c>
      <c r="C127" s="284">
        <f>SUM(D127+E127)</f>
        <v>59</v>
      </c>
      <c r="D127" s="285">
        <f t="shared" ref="D127:E130" si="56">SUM(F127+H127+J127+L127+N127+P127+R127+T127+V127+X127+Z127+AB127+AD127+AF127+AH127+AJ127+AL127)</f>
        <v>25</v>
      </c>
      <c r="E127" s="286">
        <f t="shared" si="56"/>
        <v>34</v>
      </c>
      <c r="F127" s="22"/>
      <c r="G127" s="24"/>
      <c r="H127" s="22">
        <v>3</v>
      </c>
      <c r="I127" s="24">
        <v>2</v>
      </c>
      <c r="J127" s="22">
        <v>5</v>
      </c>
      <c r="K127" s="24">
        <v>5</v>
      </c>
      <c r="L127" s="22">
        <v>6</v>
      </c>
      <c r="M127" s="24">
        <v>16</v>
      </c>
      <c r="N127" s="22">
        <v>1</v>
      </c>
      <c r="O127" s="24"/>
      <c r="P127" s="22"/>
      <c r="Q127" s="24">
        <v>3</v>
      </c>
      <c r="R127" s="22">
        <v>1</v>
      </c>
      <c r="S127" s="24">
        <v>1</v>
      </c>
      <c r="T127" s="22">
        <v>1</v>
      </c>
      <c r="U127" s="24">
        <v>2</v>
      </c>
      <c r="V127" s="22">
        <v>7</v>
      </c>
      <c r="W127" s="24">
        <v>1</v>
      </c>
      <c r="X127" s="22"/>
      <c r="Y127" s="24"/>
      <c r="Z127" s="22">
        <v>1</v>
      </c>
      <c r="AA127" s="24">
        <v>1</v>
      </c>
      <c r="AB127" s="22"/>
      <c r="AC127" s="24">
        <v>2</v>
      </c>
      <c r="AD127" s="22"/>
      <c r="AE127" s="24"/>
      <c r="AF127" s="22"/>
      <c r="AG127" s="24"/>
      <c r="AH127" s="22"/>
      <c r="AI127" s="24">
        <v>1</v>
      </c>
      <c r="AJ127" s="22"/>
      <c r="AK127" s="24"/>
      <c r="AL127" s="22"/>
      <c r="AM127" s="26"/>
      <c r="AN127" s="23">
        <v>59</v>
      </c>
      <c r="AO127" s="23">
        <v>0</v>
      </c>
      <c r="AP127" s="23">
        <v>0</v>
      </c>
      <c r="AQ127" s="91">
        <v>0</v>
      </c>
      <c r="AR127" s="23">
        <v>0</v>
      </c>
      <c r="AS127" t="str">
        <f>BW127&amp;BX127&amp;BY127&amp;BZ127&amp;CA127&amp;CB127&amp;CC127</f>
        <v/>
      </c>
      <c r="BW127" s="27" t="str">
        <f>IF(AND(C127&gt;0,AN127="")," No olvide digitar la variable Beneficiarios. Digite cero si no tiene.",IF(AN127&gt;C127," *  La variable Beneficiarios no puede ser mayor al Total.",""))</f>
        <v/>
      </c>
      <c r="BX127" s="27" t="str">
        <f>IF(AND(C127&gt;0,AO127="")," No olvide digitar la variable Niños, Niñas, adolescentes y jóvenes SENAME. Digite cero si no tiene.",IF(AO127&gt;C127," *  La variable Niños, Niñas, adolescentes y jóvenes SENAME no puede ser mayor al Total.",""))</f>
        <v/>
      </c>
      <c r="BY127" s="27" t="str">
        <f>IF(AND(C127&gt;0,AP127="")," No olvide digitar la variable Niños, Niñas, adolescentes y jóvenes mejor Niñez. Digite cero si no tiene.",IF(AP127&gt;C127," *  La variable Niños, Niñas, adolescentes y jóvenes mejor Niñez no puede ser mayor al Total.",""))</f>
        <v/>
      </c>
      <c r="BZ127" s="27" t="str">
        <f>IF(AND(C127&gt;0,AQ127="")," No olvide digitar la variable Pueblos originarios. Digite cero si no tiene.",IF(AQ127&gt;C127," *  La variable Pueblos originarios no puede ser mayor al Total.",""))</f>
        <v/>
      </c>
      <c r="CA127" s="27" t="str">
        <f>IF(AND(C127&gt;0,AR127="")," No olvide digitar la variable Migrantes. Digite cero si no tiene.",IF(AR127&gt;C127," *  La variable Migrantes no puede ser mayor al Total.",""))</f>
        <v/>
      </c>
      <c r="CB127" s="27"/>
      <c r="CC127" s="27"/>
      <c r="CD127" s="27"/>
      <c r="CF127" s="28">
        <f>IF(AND(C127&gt;0,AN127=""),1,IF(AN127&gt;C127,1,0))</f>
        <v>0</v>
      </c>
      <c r="CG127" s="28">
        <f>IF(AND(C127&gt;0,AO127=""),1,IF(AO127&gt;C127,1,0))</f>
        <v>0</v>
      </c>
      <c r="CH127" s="28">
        <f>IF(AND(C127&gt;0,AP127=""),1,IF(AP127&gt;C127,1,0))</f>
        <v>0</v>
      </c>
      <c r="CI127" s="28">
        <f>IF(AND(C127&gt;0,AQ127=""),1,IF(AQ127&gt;C127,1,0))</f>
        <v>0</v>
      </c>
      <c r="CJ127" s="28">
        <f>IF(AND(C127&gt;0,AR127=""),1,IF(AR127&gt;C127,1,0))</f>
        <v>0</v>
      </c>
    </row>
    <row r="128" spans="1:88" x14ac:dyDescent="0.25">
      <c r="A128" s="1171"/>
      <c r="B128" s="287" t="s">
        <v>160</v>
      </c>
      <c r="C128" s="288">
        <f>SUM(D128+E128)</f>
        <v>0</v>
      </c>
      <c r="D128" s="289">
        <f t="shared" si="56"/>
        <v>0</v>
      </c>
      <c r="E128" s="290">
        <f t="shared" si="56"/>
        <v>0</v>
      </c>
      <c r="F128" s="33"/>
      <c r="G128" s="35"/>
      <c r="H128" s="33"/>
      <c r="I128" s="35"/>
      <c r="J128" s="33"/>
      <c r="K128" s="35"/>
      <c r="L128" s="33"/>
      <c r="M128" s="35"/>
      <c r="N128" s="33"/>
      <c r="O128" s="35"/>
      <c r="P128" s="33"/>
      <c r="Q128" s="35"/>
      <c r="R128" s="33"/>
      <c r="S128" s="35"/>
      <c r="T128" s="33"/>
      <c r="U128" s="35"/>
      <c r="V128" s="33"/>
      <c r="W128" s="35"/>
      <c r="X128" s="33"/>
      <c r="Y128" s="35"/>
      <c r="Z128" s="33"/>
      <c r="AA128" s="35"/>
      <c r="AB128" s="33"/>
      <c r="AC128" s="35"/>
      <c r="AD128" s="33"/>
      <c r="AE128" s="35"/>
      <c r="AF128" s="33"/>
      <c r="AG128" s="35"/>
      <c r="AH128" s="33"/>
      <c r="AI128" s="35"/>
      <c r="AJ128" s="33"/>
      <c r="AK128" s="35"/>
      <c r="AL128" s="33"/>
      <c r="AM128" s="37"/>
      <c r="AN128" s="34"/>
      <c r="AO128" s="34"/>
      <c r="AP128" s="34"/>
      <c r="AQ128" s="129"/>
      <c r="AR128" s="34"/>
      <c r="AS128" t="str">
        <f t="shared" ref="AS128:AS129" si="57">BW128&amp;BX128&amp;BY128&amp;BZ128&amp;CA128&amp;CB128&amp;CC128</f>
        <v/>
      </c>
      <c r="BW128" s="27" t="str">
        <f t="shared" ref="BW128:BW129" si="58">IF(AND(C128&gt;0,AN128="")," No olvide digitar la variable Beneficiarios. Digite cero si no tiene.",IF(AN128&gt;C128," *  La variable Beneficiarios no puede ser mayor al Total.",""))</f>
        <v/>
      </c>
      <c r="BX128" s="27" t="str">
        <f t="shared" ref="BX128:BX129" si="59">IF(AND(C128&gt;0,AO128="")," No olvide digitar la variable Niños, Niñas, adolescentes y jóvenes SENAME. Digite cero si no tiene.",IF(AO128&gt;C128," *  La variable Niños, Niñas, adolescentes y jóvenes SENAME no puede ser mayor al Total.",""))</f>
        <v/>
      </c>
      <c r="BY128" s="27" t="str">
        <f t="shared" ref="BY128:BY129" si="60">IF(AND(C128&gt;0,AP128="")," No olvide digitar la variable Niños, Niñas, adolescentes y jóvenes mejor Niñez. Digite cero si no tiene.",IF(AP128&gt;C128," *  La variable Niños, Niñas, adolescentes y jóvenes mejor Niñez no puede ser mayor al Total.",""))</f>
        <v/>
      </c>
      <c r="BZ128" s="27" t="str">
        <f t="shared" ref="BZ128:BZ129" si="61">IF(AND(C128&gt;0,AQ128="")," No olvide digitar la variable Pueblos originarios. Digite cero si no tiene.",IF(AQ128&gt;C128," *  La variable Pueblos originarios no puede ser mayor al Total.",""))</f>
        <v/>
      </c>
      <c r="CA128" s="27" t="str">
        <f t="shared" ref="CA128:CA129" si="62">IF(AND(C128&gt;0,AR128="")," No olvide digitar la variable Migrantes. Digite cero si no tiene.",IF(AR128&gt;C128," *  La variable Migrantes no puede ser mayor al Total.",""))</f>
        <v/>
      </c>
      <c r="CB128" s="27"/>
      <c r="CC128" s="27"/>
      <c r="CD128" s="27"/>
      <c r="CF128" s="28">
        <f t="shared" ref="CF128:CF129" si="63">IF(AND(C128&gt;0,AN128=""),1,IF(AN128&gt;C128,1,0))</f>
        <v>0</v>
      </c>
      <c r="CG128" s="28">
        <f t="shared" ref="CG128:CG129" si="64">IF(AND(C128&gt;0,AO128=""),1,IF(AO128&gt;C128,1,0))</f>
        <v>0</v>
      </c>
      <c r="CH128" s="28">
        <f t="shared" ref="CH128:CH129" si="65">IF(AND(C128&gt;0,AP128=""),1,IF(AP128&gt;C128,1,0))</f>
        <v>0</v>
      </c>
      <c r="CI128" s="28">
        <f t="shared" ref="CI128:CI129" si="66">IF(AND(C128&gt;0,AQ128=""),1,IF(AQ128&gt;C128,1,0))</f>
        <v>0</v>
      </c>
      <c r="CJ128" s="28">
        <f t="shared" ref="CJ128:CJ129" si="67">IF(AND(C128&gt;0,AR128=""),1,IF(AR128&gt;C128,1,0))</f>
        <v>0</v>
      </c>
    </row>
    <row r="129" spans="1:88" x14ac:dyDescent="0.25">
      <c r="A129" s="1171"/>
      <c r="B129" s="287" t="s">
        <v>161</v>
      </c>
      <c r="C129" s="288">
        <f>SUM(D129+E129)</f>
        <v>0</v>
      </c>
      <c r="D129" s="289">
        <f t="shared" si="56"/>
        <v>0</v>
      </c>
      <c r="E129" s="290">
        <f t="shared" si="56"/>
        <v>0</v>
      </c>
      <c r="F129" s="77"/>
      <c r="G129" s="78"/>
      <c r="H129" s="77"/>
      <c r="I129" s="78"/>
      <c r="J129" s="77"/>
      <c r="K129" s="78"/>
      <c r="L129" s="77"/>
      <c r="M129" s="78"/>
      <c r="N129" s="77"/>
      <c r="O129" s="78"/>
      <c r="P129" s="77"/>
      <c r="Q129" s="78"/>
      <c r="R129" s="77"/>
      <c r="S129" s="78"/>
      <c r="T129" s="77"/>
      <c r="U129" s="78"/>
      <c r="V129" s="77"/>
      <c r="W129" s="78"/>
      <c r="X129" s="77"/>
      <c r="Y129" s="78"/>
      <c r="Z129" s="77"/>
      <c r="AA129" s="78"/>
      <c r="AB129" s="77"/>
      <c r="AC129" s="78"/>
      <c r="AD129" s="77"/>
      <c r="AE129" s="78"/>
      <c r="AF129" s="77"/>
      <c r="AG129" s="78"/>
      <c r="AH129" s="77"/>
      <c r="AI129" s="78"/>
      <c r="AJ129" s="77"/>
      <c r="AK129" s="78"/>
      <c r="AL129" s="77"/>
      <c r="AM129" s="82"/>
      <c r="AN129" s="79"/>
      <c r="AO129" s="79"/>
      <c r="AP129" s="79"/>
      <c r="AQ129" s="97"/>
      <c r="AR129" s="79"/>
      <c r="AS129" t="str">
        <f t="shared" si="57"/>
        <v/>
      </c>
      <c r="BW129" s="27" t="str">
        <f t="shared" si="58"/>
        <v/>
      </c>
      <c r="BX129" s="27" t="str">
        <f t="shared" si="59"/>
        <v/>
      </c>
      <c r="BY129" s="27" t="str">
        <f t="shared" si="60"/>
        <v/>
      </c>
      <c r="BZ129" s="27" t="str">
        <f t="shared" si="61"/>
        <v/>
      </c>
      <c r="CA129" s="27" t="str">
        <f t="shared" si="62"/>
        <v/>
      </c>
      <c r="CB129" s="27"/>
      <c r="CC129" s="27"/>
      <c r="CD129" s="27"/>
      <c r="CF129" s="28">
        <f t="shared" si="63"/>
        <v>0</v>
      </c>
      <c r="CG129" s="28">
        <f t="shared" si="64"/>
        <v>0</v>
      </c>
      <c r="CH129" s="28">
        <f t="shared" si="65"/>
        <v>0</v>
      </c>
      <c r="CI129" s="28">
        <f t="shared" si="66"/>
        <v>0</v>
      </c>
      <c r="CJ129" s="28">
        <f t="shared" si="67"/>
        <v>0</v>
      </c>
    </row>
    <row r="130" spans="1:88" x14ac:dyDescent="0.25">
      <c r="A130" s="1646"/>
      <c r="B130" s="47" t="s">
        <v>47</v>
      </c>
      <c r="C130" s="377">
        <f>SUM(D130+E130)</f>
        <v>59</v>
      </c>
      <c r="D130" s="49">
        <f t="shared" si="56"/>
        <v>25</v>
      </c>
      <c r="E130" s="50">
        <f t="shared" si="56"/>
        <v>34</v>
      </c>
      <c r="F130" s="378">
        <f>SUM(F127:F129)</f>
        <v>0</v>
      </c>
      <c r="G130" s="52">
        <f t="shared" ref="G130:AR130" si="68">SUM(G127:G129)</f>
        <v>0</v>
      </c>
      <c r="H130" s="378">
        <f t="shared" si="68"/>
        <v>3</v>
      </c>
      <c r="I130" s="52">
        <f t="shared" si="68"/>
        <v>2</v>
      </c>
      <c r="J130" s="378">
        <f t="shared" si="68"/>
        <v>5</v>
      </c>
      <c r="K130" s="53">
        <f t="shared" si="68"/>
        <v>5</v>
      </c>
      <c r="L130" s="378">
        <f t="shared" si="68"/>
        <v>6</v>
      </c>
      <c r="M130" s="53">
        <f t="shared" si="68"/>
        <v>16</v>
      </c>
      <c r="N130" s="378">
        <f t="shared" si="68"/>
        <v>1</v>
      </c>
      <c r="O130" s="53">
        <f t="shared" si="68"/>
        <v>0</v>
      </c>
      <c r="P130" s="378">
        <f t="shared" si="68"/>
        <v>0</v>
      </c>
      <c r="Q130" s="53">
        <f t="shared" si="68"/>
        <v>3</v>
      </c>
      <c r="R130" s="378">
        <f t="shared" si="68"/>
        <v>1</v>
      </c>
      <c r="S130" s="53">
        <f t="shared" si="68"/>
        <v>1</v>
      </c>
      <c r="T130" s="378">
        <f t="shared" si="68"/>
        <v>1</v>
      </c>
      <c r="U130" s="53">
        <f t="shared" si="68"/>
        <v>2</v>
      </c>
      <c r="V130" s="378">
        <f t="shared" si="68"/>
        <v>7</v>
      </c>
      <c r="W130" s="53">
        <f t="shared" si="68"/>
        <v>1</v>
      </c>
      <c r="X130" s="378">
        <f t="shared" si="68"/>
        <v>0</v>
      </c>
      <c r="Y130" s="53">
        <f t="shared" si="68"/>
        <v>0</v>
      </c>
      <c r="Z130" s="378">
        <f t="shared" si="68"/>
        <v>1</v>
      </c>
      <c r="AA130" s="53">
        <f t="shared" si="68"/>
        <v>1</v>
      </c>
      <c r="AB130" s="378">
        <f t="shared" si="68"/>
        <v>0</v>
      </c>
      <c r="AC130" s="53">
        <f t="shared" si="68"/>
        <v>2</v>
      </c>
      <c r="AD130" s="378">
        <f t="shared" si="68"/>
        <v>0</v>
      </c>
      <c r="AE130" s="53">
        <f t="shared" si="68"/>
        <v>0</v>
      </c>
      <c r="AF130" s="378">
        <f t="shared" si="68"/>
        <v>0</v>
      </c>
      <c r="AG130" s="53">
        <f t="shared" si="68"/>
        <v>0</v>
      </c>
      <c r="AH130" s="378">
        <f t="shared" si="68"/>
        <v>0</v>
      </c>
      <c r="AI130" s="53">
        <f t="shared" si="68"/>
        <v>1</v>
      </c>
      <c r="AJ130" s="378">
        <f t="shared" si="68"/>
        <v>0</v>
      </c>
      <c r="AK130" s="53">
        <f t="shared" si="68"/>
        <v>0</v>
      </c>
      <c r="AL130" s="54">
        <f t="shared" si="68"/>
        <v>0</v>
      </c>
      <c r="AM130" s="55">
        <f t="shared" si="68"/>
        <v>0</v>
      </c>
      <c r="AN130" s="52">
        <f t="shared" si="68"/>
        <v>59</v>
      </c>
      <c r="AO130" s="52">
        <f t="shared" si="68"/>
        <v>0</v>
      </c>
      <c r="AP130" s="52">
        <f>SUM(AP127:AP129)</f>
        <v>0</v>
      </c>
      <c r="AQ130" s="102">
        <f t="shared" si="68"/>
        <v>0</v>
      </c>
      <c r="AR130" s="52">
        <f t="shared" si="68"/>
        <v>0</v>
      </c>
    </row>
    <row r="131" spans="1:88" s="12" customFormat="1" ht="12" x14ac:dyDescent="0.2">
      <c r="A131" s="1647" t="s">
        <v>162</v>
      </c>
      <c r="B131" s="1647"/>
      <c r="C131" s="1647"/>
      <c r="D131" s="1647"/>
      <c r="E131" s="1647"/>
      <c r="F131" s="1647"/>
      <c r="G131" s="1647"/>
      <c r="H131" s="1648"/>
      <c r="I131" s="11"/>
    </row>
    <row r="132" spans="1:88" ht="15" customHeight="1" x14ac:dyDescent="0.25">
      <c r="A132" s="1173" t="s">
        <v>163</v>
      </c>
      <c r="B132" s="1176" t="s">
        <v>164</v>
      </c>
      <c r="C132" s="1177"/>
      <c r="D132" s="1177"/>
      <c r="E132" s="1177"/>
      <c r="F132" s="1178"/>
      <c r="G132" s="1179" t="s">
        <v>165</v>
      </c>
      <c r="H132" s="1182" t="s">
        <v>166</v>
      </c>
      <c r="I132" s="1183"/>
    </row>
    <row r="133" spans="1:88" x14ac:dyDescent="0.25">
      <c r="A133" s="1174"/>
      <c r="B133" s="1185" t="s">
        <v>47</v>
      </c>
      <c r="C133" s="1176" t="s">
        <v>167</v>
      </c>
      <c r="D133" s="1177"/>
      <c r="E133" s="1177"/>
      <c r="F133" s="1178"/>
      <c r="G133" s="1180"/>
      <c r="H133" s="1649"/>
      <c r="I133" s="1183"/>
    </row>
    <row r="134" spans="1:88" ht="31.5" x14ac:dyDescent="0.25">
      <c r="A134" s="1633"/>
      <c r="B134" s="1650"/>
      <c r="C134" s="1133" t="s">
        <v>168</v>
      </c>
      <c r="D134" s="143" t="s">
        <v>169</v>
      </c>
      <c r="E134" s="86" t="s">
        <v>170</v>
      </c>
      <c r="F134" s="1122" t="s">
        <v>171</v>
      </c>
      <c r="G134" s="1651"/>
      <c r="H134" s="1121" t="s">
        <v>172</v>
      </c>
      <c r="I134" s="1129" t="s">
        <v>165</v>
      </c>
    </row>
    <row r="135" spans="1:88" x14ac:dyDescent="0.25">
      <c r="A135" s="293" t="s">
        <v>173</v>
      </c>
      <c r="B135" s="294">
        <f>SUM(C135:F135)+H135</f>
        <v>0</v>
      </c>
      <c r="C135" s="33"/>
      <c r="D135" s="295"/>
      <c r="E135" s="296"/>
      <c r="F135" s="35"/>
      <c r="G135" s="36"/>
      <c r="H135" s="297">
        <v>0</v>
      </c>
      <c r="I135" s="129"/>
    </row>
    <row r="136" spans="1:88" x14ac:dyDescent="0.25">
      <c r="A136" s="293" t="s">
        <v>15</v>
      </c>
      <c r="B136" s="294">
        <f t="shared" ref="B136:B140" si="69">SUM(C136:F136)+H136</f>
        <v>0</v>
      </c>
      <c r="C136" s="33"/>
      <c r="D136" s="295"/>
      <c r="E136" s="296"/>
      <c r="F136" s="35"/>
      <c r="G136" s="36"/>
      <c r="H136" s="297">
        <v>0</v>
      </c>
      <c r="I136" s="129"/>
    </row>
    <row r="137" spans="1:88" x14ac:dyDescent="0.25">
      <c r="A137" s="298" t="s">
        <v>16</v>
      </c>
      <c r="B137" s="294">
        <f>SUM(C137:F137)+H137</f>
        <v>0</v>
      </c>
      <c r="C137" s="33"/>
      <c r="D137" s="295"/>
      <c r="E137" s="296"/>
      <c r="F137" s="35"/>
      <c r="G137" s="36"/>
      <c r="H137" s="297">
        <v>0</v>
      </c>
      <c r="I137" s="129"/>
    </row>
    <row r="138" spans="1:88" x14ac:dyDescent="0.25">
      <c r="A138" s="298" t="s">
        <v>17</v>
      </c>
      <c r="B138" s="294">
        <f t="shared" si="69"/>
        <v>0</v>
      </c>
      <c r="C138" s="33"/>
      <c r="D138" s="295"/>
      <c r="E138" s="296"/>
      <c r="F138" s="35"/>
      <c r="G138" s="36"/>
      <c r="H138" s="297">
        <v>0</v>
      </c>
      <c r="I138" s="129"/>
    </row>
    <row r="139" spans="1:88" x14ac:dyDescent="0.25">
      <c r="A139" s="293" t="s">
        <v>18</v>
      </c>
      <c r="B139" s="294">
        <f>SUM(C139:F139)+H139</f>
        <v>0</v>
      </c>
      <c r="C139" s="33"/>
      <c r="D139" s="295"/>
      <c r="E139" s="296"/>
      <c r="F139" s="35"/>
      <c r="G139" s="36"/>
      <c r="H139" s="297">
        <v>0</v>
      </c>
      <c r="I139" s="129"/>
    </row>
    <row r="140" spans="1:88" x14ac:dyDescent="0.25">
      <c r="A140" s="293" t="s">
        <v>174</v>
      </c>
      <c r="B140" s="294">
        <f t="shared" si="69"/>
        <v>10</v>
      </c>
      <c r="C140" s="33"/>
      <c r="D140" s="295"/>
      <c r="E140" s="296"/>
      <c r="F140" s="35"/>
      <c r="G140" s="36"/>
      <c r="H140" s="297">
        <v>10</v>
      </c>
      <c r="I140" s="129"/>
    </row>
    <row r="141" spans="1:88" x14ac:dyDescent="0.25">
      <c r="A141" s="299" t="s">
        <v>175</v>
      </c>
      <c r="B141" s="300">
        <f>SUM(C141:F141)+H141</f>
        <v>2</v>
      </c>
      <c r="C141" s="41"/>
      <c r="D141" s="301"/>
      <c r="E141" s="302"/>
      <c r="F141" s="43"/>
      <c r="G141" s="44"/>
      <c r="H141" s="303">
        <v>2</v>
      </c>
      <c r="I141" s="304"/>
    </row>
    <row r="142" spans="1:88" x14ac:dyDescent="0.25">
      <c r="A142" s="1652" t="s">
        <v>176</v>
      </c>
      <c r="B142" s="306">
        <f>SUM(C142:F142)+H142</f>
        <v>0</v>
      </c>
      <c r="C142" s="77"/>
      <c r="D142" s="202"/>
      <c r="E142" s="307"/>
      <c r="F142" s="78"/>
      <c r="G142" s="81"/>
      <c r="H142" s="308">
        <v>0</v>
      </c>
      <c r="I142" s="97"/>
    </row>
    <row r="143" spans="1:88" x14ac:dyDescent="0.25">
      <c r="A143" s="309" t="s">
        <v>177</v>
      </c>
    </row>
    <row r="144" spans="1:88" s="12" customFormat="1" ht="12" x14ac:dyDescent="0.2">
      <c r="A144" s="1653" t="s">
        <v>178</v>
      </c>
      <c r="B144" s="9"/>
      <c r="C144" s="9"/>
    </row>
    <row r="145" spans="1:90" ht="21" x14ac:dyDescent="0.25">
      <c r="A145" s="311" t="s">
        <v>179</v>
      </c>
      <c r="B145" s="312" t="s">
        <v>180</v>
      </c>
      <c r="C145" s="312" t="s">
        <v>181</v>
      </c>
    </row>
    <row r="146" spans="1:90" ht="21" x14ac:dyDescent="0.25">
      <c r="A146" s="313" t="s">
        <v>182</v>
      </c>
      <c r="B146" s="34"/>
      <c r="C146" s="129"/>
    </row>
    <row r="147" spans="1:90" x14ac:dyDescent="0.25">
      <c r="A147" s="314" t="s">
        <v>183</v>
      </c>
      <c r="B147" s="79"/>
      <c r="C147" s="97"/>
    </row>
    <row r="148" spans="1:90" s="12" customFormat="1" ht="12" x14ac:dyDescent="0.2">
      <c r="A148" s="1654" t="s">
        <v>184</v>
      </c>
      <c r="B148" s="1654"/>
      <c r="C148" s="1654"/>
      <c r="D148" s="1654"/>
      <c r="E148" s="1654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6"/>
      <c r="Q148" s="316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</row>
    <row r="149" spans="1:90" ht="15" customHeight="1" x14ac:dyDescent="0.25">
      <c r="A149" s="1161" t="s">
        <v>3</v>
      </c>
      <c r="B149" s="1161" t="s">
        <v>4</v>
      </c>
      <c r="C149" s="1164" t="s">
        <v>185</v>
      </c>
      <c r="D149" s="1165"/>
      <c r="E149" s="1145"/>
      <c r="F149" s="1168" t="s">
        <v>78</v>
      </c>
      <c r="G149" s="1168"/>
      <c r="H149" s="1168"/>
      <c r="I149" s="1168"/>
      <c r="J149" s="1168"/>
      <c r="K149" s="1168"/>
      <c r="L149" s="1168"/>
      <c r="M149" s="1251"/>
      <c r="N149" s="1139" t="s">
        <v>186</v>
      </c>
      <c r="O149" s="1139" t="s">
        <v>187</v>
      </c>
      <c r="P149" s="1139" t="s">
        <v>188</v>
      </c>
      <c r="Q149" s="1142" t="s">
        <v>189</v>
      </c>
      <c r="R149" s="1145" t="s">
        <v>7</v>
      </c>
      <c r="S149" s="1148" t="s">
        <v>9</v>
      </c>
      <c r="T149" s="1139" t="s">
        <v>190</v>
      </c>
      <c r="U149" s="1139" t="s">
        <v>10</v>
      </c>
      <c r="V149" s="1139" t="s">
        <v>11</v>
      </c>
      <c r="W149" s="1187" t="s">
        <v>191</v>
      </c>
      <c r="X149" s="1188"/>
    </row>
    <row r="150" spans="1:90" ht="15" customHeight="1" x14ac:dyDescent="0.25">
      <c r="A150" s="1162"/>
      <c r="B150" s="1162"/>
      <c r="C150" s="1655"/>
      <c r="D150" s="1656"/>
      <c r="E150" s="1657"/>
      <c r="F150" s="1168" t="s">
        <v>192</v>
      </c>
      <c r="G150" s="1168"/>
      <c r="H150" s="1168" t="s">
        <v>193</v>
      </c>
      <c r="I150" s="1168"/>
      <c r="J150" s="1168" t="s">
        <v>194</v>
      </c>
      <c r="K150" s="1168"/>
      <c r="L150" s="1168" t="s">
        <v>195</v>
      </c>
      <c r="M150" s="1251"/>
      <c r="N150" s="1141"/>
      <c r="O150" s="1141"/>
      <c r="P150" s="1141"/>
      <c r="Q150" s="1143"/>
      <c r="R150" s="1146"/>
      <c r="S150" s="1149"/>
      <c r="T150" s="1141"/>
      <c r="U150" s="1141"/>
      <c r="V150" s="1141"/>
      <c r="W150" s="1139" t="s">
        <v>31</v>
      </c>
      <c r="X150" s="1139" t="s">
        <v>32</v>
      </c>
    </row>
    <row r="151" spans="1:90" x14ac:dyDescent="0.25">
      <c r="A151" s="1658"/>
      <c r="B151" s="1658"/>
      <c r="C151" s="317" t="s">
        <v>33</v>
      </c>
      <c r="D151" s="318" t="s">
        <v>34</v>
      </c>
      <c r="E151" s="1132" t="s">
        <v>35</v>
      </c>
      <c r="F151" s="390" t="s">
        <v>34</v>
      </c>
      <c r="G151" s="1131" t="s">
        <v>35</v>
      </c>
      <c r="H151" s="390" t="s">
        <v>34</v>
      </c>
      <c r="I151" s="1131" t="s">
        <v>35</v>
      </c>
      <c r="J151" s="390" t="s">
        <v>34</v>
      </c>
      <c r="K151" s="1131" t="s">
        <v>35</v>
      </c>
      <c r="L151" s="390" t="s">
        <v>34</v>
      </c>
      <c r="M151" s="322" t="s">
        <v>35</v>
      </c>
      <c r="N151" s="1659"/>
      <c r="O151" s="1659"/>
      <c r="P151" s="1659"/>
      <c r="Q151" s="1660"/>
      <c r="R151" s="1657"/>
      <c r="S151" s="1642"/>
      <c r="T151" s="1659"/>
      <c r="U151" s="1659"/>
      <c r="V151" s="1659"/>
      <c r="W151" s="1659"/>
      <c r="X151" s="1659"/>
    </row>
    <row r="152" spans="1:90" x14ac:dyDescent="0.25">
      <c r="A152" s="1153" t="s">
        <v>196</v>
      </c>
      <c r="B152" s="323" t="s">
        <v>37</v>
      </c>
      <c r="C152" s="324">
        <f>SUM(D152:E152)</f>
        <v>0</v>
      </c>
      <c r="D152" s="325">
        <f>SUM(F152+H152+J152+L152)</f>
        <v>0</v>
      </c>
      <c r="E152" s="326">
        <f>SUM(G152+I152+K152+M152)</f>
        <v>0</v>
      </c>
      <c r="F152" s="327"/>
      <c r="G152" s="328"/>
      <c r="H152" s="327"/>
      <c r="I152" s="328"/>
      <c r="J152" s="327"/>
      <c r="K152" s="328"/>
      <c r="L152" s="327"/>
      <c r="M152" s="329"/>
      <c r="N152" s="330"/>
      <c r="O152" s="330"/>
      <c r="P152" s="330"/>
      <c r="Q152" s="331"/>
      <c r="R152" s="330"/>
      <c r="S152" s="330"/>
      <c r="T152" s="330"/>
      <c r="U152" s="330"/>
      <c r="V152" s="330"/>
      <c r="W152" s="330"/>
      <c r="X152" s="330"/>
      <c r="Y152" t="str">
        <f>BW152&amp;BX152&amp;BY152&amp;BZ152&amp;CA152&amp;CB152&amp;CC152</f>
        <v/>
      </c>
      <c r="BW152" s="27" t="str">
        <f>IF(AND(C152&gt;0,R152="")," * No olvide digitar la variable Beneficiarios. Digite cero si no tiene.",IF(R152&gt;C152," * La variable Beneficiarios no puede ser mayor al Total.",""))</f>
        <v/>
      </c>
      <c r="BX152" s="27" t="str">
        <f>IF(AND(C152&gt;0,S152="")," * No olvide digitar la variable Niños, Niñas, Adolescentes y Jóvenes Mejor Niñez. Digite cero si no tiene.",IF(S152&gt;C152," * La variable Niños, Niñas, Adolescentes y Jóvenes Mejor Niñez no puede ser mayor al Total.",""))</f>
        <v/>
      </c>
      <c r="BY152" s="27" t="str">
        <f>IF(AND(C152&gt;0,T152="")," * No olvide digitar la variable Niños, Niñas, Adolescentes y Jóvenes SENAME. Digite cero si no tiene.",IF(T152&gt;C152," * La variable Niños, Niñas, Adolescentes y Jóvenes SENAME no puede ser mayor al Total.",""))</f>
        <v/>
      </c>
      <c r="BZ152" s="27" t="str">
        <f>IF(AND(C152&gt;0,U152="")," * No olvide digitar la variable Pueblos Originarios. Digite cero si no tiene.",IF(U152&gt;C152," * La variable Pueblos Originarios no puede ser mayor al Total.",""))</f>
        <v/>
      </c>
      <c r="CA152" s="27" t="str">
        <f>IF(AND(C152&gt;0,V152="")," * No olvide digitar la variable Migrantes. Digite cero si no tiene.",IF(V152&gt;C152," * La variable Migrantes no puede ser mayor al Total.",""))</f>
        <v/>
      </c>
      <c r="CB152" s="27" t="str">
        <f>IF(AND(E152&gt;0,OR(W152=""))," * No olvide digitar la variable Trans (Masculino). Digite cero si no tiene.",IF((W152)&gt;E152," * La variable Trans (Masculino) no puede ser mayor al Total Mujeres.",""))</f>
        <v/>
      </c>
      <c r="CC152" s="27" t="str">
        <f>IF(AND(D152&gt;0,OR(X152=""))," * No olvide digitar la variable Trans (Femenino). Digite cero si no tiene.",IF((X152)&gt;D152," * La variable Trans (Femenino) no puede ser mayor al Total Hombres.",""))</f>
        <v/>
      </c>
      <c r="CF152" s="28">
        <f>IF(AND(C152&gt;0,R152=""),1,IF(R152&gt;C152,1,0))</f>
        <v>0</v>
      </c>
      <c r="CG152" s="28">
        <f>IF(AND(C152&gt;0,S152=""),1,IF(S152&gt;C152,1,0))</f>
        <v>0</v>
      </c>
      <c r="CH152" s="28">
        <f>IF(AND(C152&gt;0,T152=""),1,IF(T152&gt;C152,1,0))</f>
        <v>0</v>
      </c>
      <c r="CI152" s="28">
        <f>IF(AND(C152&gt;0,U152=""),1,IF(U152&gt;C152,1,0))</f>
        <v>0</v>
      </c>
      <c r="CJ152" s="28">
        <f>IF(AND(C152&gt;0,V152=""),1,IF(V152&gt;C152,1,0))</f>
        <v>0</v>
      </c>
      <c r="CK152" s="28">
        <f>IF(AND(E152&gt;0,OR(W152="")),1,IF((W152)&gt;E152,1,0))</f>
        <v>0</v>
      </c>
      <c r="CL152" s="28">
        <f>IF(AND(D152&gt;0,OR(X152="")),1,IF((X152)&gt;D152,1,0))</f>
        <v>0</v>
      </c>
    </row>
    <row r="153" spans="1:90" x14ac:dyDescent="0.25">
      <c r="A153" s="1153"/>
      <c r="B153" s="332" t="s">
        <v>197</v>
      </c>
      <c r="C153" s="333">
        <f t="shared" ref="C153:C154" si="70">SUM(D153:E153)</f>
        <v>0</v>
      </c>
      <c r="D153" s="334">
        <f>SUM(F153+H153+J153+L153)</f>
        <v>0</v>
      </c>
      <c r="E153" s="335">
        <f t="shared" ref="E153:E154" si="71">SUM(G153+I153+K153+M153)</f>
        <v>0</v>
      </c>
      <c r="F153" s="336"/>
      <c r="G153" s="337"/>
      <c r="H153" s="336"/>
      <c r="I153" s="337"/>
      <c r="J153" s="336"/>
      <c r="K153" s="337"/>
      <c r="L153" s="336"/>
      <c r="M153" s="338"/>
      <c r="N153" s="339"/>
      <c r="O153" s="339"/>
      <c r="P153" s="339"/>
      <c r="Q153" s="340"/>
      <c r="R153" s="339"/>
      <c r="S153" s="339"/>
      <c r="T153" s="339"/>
      <c r="U153" s="339"/>
      <c r="V153" s="339"/>
      <c r="W153" s="339"/>
      <c r="X153" s="339"/>
      <c r="Y153" t="str">
        <f t="shared" ref="Y153:Y158" si="72">BW153&amp;BX153&amp;BY153&amp;BZ153&amp;CA153&amp;CB153&amp;CC153</f>
        <v/>
      </c>
      <c r="BW153" s="27" t="str">
        <f t="shared" ref="BW153:BW154" si="73">IF(AND(C153&gt;0,R153="")," * No olvide digitar la variable Beneficiarios. Digite cero si no tiene.",IF(R153&gt;C153," * La variable Beneficiarios no puede ser mayor al Total.",""))</f>
        <v/>
      </c>
      <c r="BX153" s="27" t="str">
        <f t="shared" ref="BX153:BX154" si="74">IF(AND(C153&gt;0,S153="")," * No olvide digitar la variable Niños, Niñas, Adolescentes y Jóvenes Mejor Niñez. Digite cero si no tiene.",IF(S153&gt;C153," * La variable Niños, Niñas, Adolescentes y Jóvenes Mejor Niñez no puede ser mayor al Total.",""))</f>
        <v/>
      </c>
      <c r="BY153" s="27" t="str">
        <f t="shared" ref="BY153:BY154" si="75">IF(AND(C153&gt;0,T153="")," * No olvide digitar la variable Niños, Niñas, Adolescentes y Jóvenes SENAME. Digite cero si no tiene.",IF(T153&gt;C153," * La variable Niños, Niñas, Adolescentes y Jóvenes SENAME no puede ser mayor al Total.",""))</f>
        <v/>
      </c>
      <c r="BZ153" s="27" t="str">
        <f t="shared" ref="BZ153:BZ154" si="76">IF(AND(C153&gt;0,U153="")," * No olvide digitar la variable Pueblos Originarios. Digite cero si no tiene.",IF(U153&gt;C153," * La variable Pueblos Originarios no puede ser mayor al Total.",""))</f>
        <v/>
      </c>
      <c r="CA153" s="27" t="str">
        <f t="shared" ref="CA153:CA154" si="77">IF(AND(C153&gt;0,V153="")," * No olvide digitar la variable Migrantes. Digite cero si no tiene.",IF(V153&gt;C153," * La variable Migrantes no puede ser mayor al Total.",""))</f>
        <v/>
      </c>
      <c r="CB153" s="27" t="str">
        <f t="shared" ref="CB153:CB154" si="78">IF(AND(E153&gt;0,OR(W153=""))," * No olvide digitar la variable Trans (Masculino). Digite cero si no tiene.",IF((W153)&gt;E153," * La variable Trans (Masculino) no puede ser mayor al Total Mujeres.",""))</f>
        <v/>
      </c>
      <c r="CC153" s="27" t="str">
        <f t="shared" ref="CC153:CC154" si="79">IF(AND(D153&gt;0,OR(X153=""))," * No olvide digitar la variable Trans (Femenino). Digite cero si no tiene.",IF((X153)&gt;D153," * La variable Trans (Femenino) no puede ser mayor al Total Hombres.",""))</f>
        <v/>
      </c>
      <c r="CF153" s="28">
        <f t="shared" ref="CF153:CF154" si="80">IF(AND(C153&gt;0,R153=""),1,IF(R153&gt;C153,1,0))</f>
        <v>0</v>
      </c>
      <c r="CG153" s="28">
        <f t="shared" ref="CG153:CG154" si="81">IF(AND(C153&gt;0,S153=""),1,IF(S153&gt;C153,1,0))</f>
        <v>0</v>
      </c>
      <c r="CH153" s="28">
        <f t="shared" ref="CH153:CH154" si="82">IF(AND(C153&gt;0,T153=""),1,IF(T153&gt;C153,1,0))</f>
        <v>0</v>
      </c>
      <c r="CI153" s="28">
        <f t="shared" ref="CI153:CI154" si="83">IF(AND(C153&gt;0,U153=""),1,IF(U153&gt;C153,1,0))</f>
        <v>0</v>
      </c>
      <c r="CJ153" s="28">
        <f t="shared" ref="CJ153:CJ154" si="84">IF(AND(C153&gt;0,V153=""),1,IF(V153&gt;C153,1,0))</f>
        <v>0</v>
      </c>
      <c r="CK153" s="28">
        <f t="shared" ref="CK153:CK154" si="85">IF(AND(E153&gt;0,OR(W153="")),1,IF((W153)&gt;E153,1,0))</f>
        <v>0</v>
      </c>
      <c r="CL153" s="28">
        <f t="shared" ref="CL153:CL154" si="86">IF(AND(D153&gt;0,OR(X153="")),1,IF((X153)&gt;D153,1,0))</f>
        <v>0</v>
      </c>
    </row>
    <row r="154" spans="1:90" x14ac:dyDescent="0.25">
      <c r="A154" s="1153"/>
      <c r="B154" s="332" t="s">
        <v>169</v>
      </c>
      <c r="C154" s="341">
        <f t="shared" si="70"/>
        <v>0</v>
      </c>
      <c r="D154" s="342">
        <f>SUM(F154+H154+J154+L154)</f>
        <v>0</v>
      </c>
      <c r="E154" s="343">
        <f t="shared" si="71"/>
        <v>0</v>
      </c>
      <c r="F154" s="336"/>
      <c r="G154" s="337"/>
      <c r="H154" s="336"/>
      <c r="I154" s="337"/>
      <c r="J154" s="336"/>
      <c r="K154" s="337"/>
      <c r="L154" s="336"/>
      <c r="M154" s="338"/>
      <c r="N154" s="339"/>
      <c r="O154" s="339"/>
      <c r="P154" s="339"/>
      <c r="Q154" s="340"/>
      <c r="R154" s="339"/>
      <c r="S154" s="339"/>
      <c r="T154" s="339"/>
      <c r="U154" s="339"/>
      <c r="V154" s="339"/>
      <c r="W154" s="339"/>
      <c r="X154" s="339"/>
      <c r="Y154" t="str">
        <f t="shared" si="72"/>
        <v/>
      </c>
      <c r="BW154" s="27" t="str">
        <f t="shared" si="73"/>
        <v/>
      </c>
      <c r="BX154" s="27" t="str">
        <f t="shared" si="74"/>
        <v/>
      </c>
      <c r="BY154" s="27" t="str">
        <f t="shared" si="75"/>
        <v/>
      </c>
      <c r="BZ154" s="27" t="str">
        <f t="shared" si="76"/>
        <v/>
      </c>
      <c r="CA154" s="27" t="str">
        <f t="shared" si="77"/>
        <v/>
      </c>
      <c r="CB154" s="27" t="str">
        <f t="shared" si="78"/>
        <v/>
      </c>
      <c r="CC154" s="27" t="str">
        <f t="shared" si="79"/>
        <v/>
      </c>
      <c r="CF154" s="28">
        <f t="shared" si="80"/>
        <v>0</v>
      </c>
      <c r="CG154" s="28">
        <f t="shared" si="81"/>
        <v>0</v>
      </c>
      <c r="CH154" s="28">
        <f t="shared" si="82"/>
        <v>0</v>
      </c>
      <c r="CI154" s="28">
        <f t="shared" si="83"/>
        <v>0</v>
      </c>
      <c r="CJ154" s="28">
        <f t="shared" si="84"/>
        <v>0</v>
      </c>
      <c r="CK154" s="28">
        <f t="shared" si="85"/>
        <v>0</v>
      </c>
      <c r="CL154" s="28">
        <f t="shared" si="86"/>
        <v>0</v>
      </c>
    </row>
    <row r="155" spans="1:90" x14ac:dyDescent="0.25">
      <c r="A155" s="1661"/>
      <c r="B155" s="345" t="s">
        <v>47</v>
      </c>
      <c r="C155" s="391">
        <f>SUM(C152:C154)</f>
        <v>0</v>
      </c>
      <c r="D155" s="347">
        <f t="shared" ref="D155:Q155" si="87">SUM(D152:D154)</f>
        <v>0</v>
      </c>
      <c r="E155" s="348">
        <f t="shared" si="87"/>
        <v>0</v>
      </c>
      <c r="F155" s="392">
        <f t="shared" si="87"/>
        <v>0</v>
      </c>
      <c r="G155" s="350">
        <f t="shared" si="87"/>
        <v>0</v>
      </c>
      <c r="H155" s="392">
        <f t="shared" si="87"/>
        <v>0</v>
      </c>
      <c r="I155" s="350">
        <f t="shared" si="87"/>
        <v>0</v>
      </c>
      <c r="J155" s="392">
        <f t="shared" si="87"/>
        <v>0</v>
      </c>
      <c r="K155" s="350">
        <f t="shared" si="87"/>
        <v>0</v>
      </c>
      <c r="L155" s="392">
        <f t="shared" si="87"/>
        <v>0</v>
      </c>
      <c r="M155" s="351">
        <f t="shared" si="87"/>
        <v>0</v>
      </c>
      <c r="N155" s="352">
        <f t="shared" si="87"/>
        <v>0</v>
      </c>
      <c r="O155" s="352">
        <f t="shared" si="87"/>
        <v>0</v>
      </c>
      <c r="P155" s="352">
        <f t="shared" si="87"/>
        <v>0</v>
      </c>
      <c r="Q155" s="393">
        <f t="shared" si="87"/>
        <v>0</v>
      </c>
      <c r="R155" s="352">
        <f>SUM(R152:R154)</f>
        <v>0</v>
      </c>
      <c r="S155" s="352">
        <f t="shared" ref="S155:X155" si="88">SUM(S152:S154)</f>
        <v>0</v>
      </c>
      <c r="T155" s="352">
        <f t="shared" si="88"/>
        <v>0</v>
      </c>
      <c r="U155" s="352">
        <f t="shared" si="88"/>
        <v>0</v>
      </c>
      <c r="V155" s="352">
        <f t="shared" si="88"/>
        <v>0</v>
      </c>
      <c r="W155" s="352">
        <f t="shared" si="88"/>
        <v>0</v>
      </c>
      <c r="X155" s="352">
        <f t="shared" si="88"/>
        <v>0</v>
      </c>
    </row>
    <row r="156" spans="1:90" ht="15" customHeight="1" x14ac:dyDescent="0.25">
      <c r="A156" s="1153" t="s">
        <v>198</v>
      </c>
      <c r="B156" s="323" t="s">
        <v>37</v>
      </c>
      <c r="C156" s="354">
        <f>SUM(D156:E156)</f>
        <v>0</v>
      </c>
      <c r="D156" s="355">
        <f>SUM(F156+H156+J156+L156)</f>
        <v>0</v>
      </c>
      <c r="E156" s="356">
        <f>SUM(G156+I156+K156+M156)</f>
        <v>0</v>
      </c>
      <c r="F156" s="327"/>
      <c r="G156" s="328"/>
      <c r="H156" s="327"/>
      <c r="I156" s="328"/>
      <c r="J156" s="327"/>
      <c r="K156" s="328"/>
      <c r="L156" s="327"/>
      <c r="M156" s="329"/>
      <c r="N156" s="339"/>
      <c r="O156" s="339"/>
      <c r="P156" s="339"/>
      <c r="Q156" s="340"/>
      <c r="R156" s="339"/>
      <c r="S156" s="339"/>
      <c r="T156" s="339"/>
      <c r="U156" s="339"/>
      <c r="V156" s="339"/>
      <c r="W156" s="339"/>
      <c r="X156" s="339"/>
      <c r="Y156" t="str">
        <f t="shared" si="72"/>
        <v/>
      </c>
      <c r="BW156" s="27" t="str">
        <f t="shared" ref="BW156:BW158" si="89">IF(AND(C156&gt;0,R156="")," * No olvide digitar la variable Beneficiarios. Digite cero si no tiene.",IF(R156&gt;C156," * La variable Beneficiarios no puede ser mayor al Total.",""))</f>
        <v/>
      </c>
      <c r="BX156" s="27" t="str">
        <f t="shared" ref="BX156:BX158" si="90">IF(AND(C156&gt;0,S156="")," * No olvide digitar la variable Niños, Niñas, Adolescentes y Jóvenes Mejor Niñez. Digite cero si no tiene.",IF(S156&gt;C156," * La variable Niños, Niñas, Adolescentes y Jóvenes Mejor Niñez no puede ser mayor al Total.",""))</f>
        <v/>
      </c>
      <c r="BY156" s="27" t="str">
        <f t="shared" ref="BY156:BY158" si="91">IF(AND(C156&gt;0,T156="")," * No olvide digitar la variable Niños, Niñas, Adolescentes y Jóvenes SENAME. Digite cero si no tiene.",IF(T156&gt;C156," * La variable Niños, Niñas, Adolescentes y Jóvenes SENAME no puede ser mayor al Total.",""))</f>
        <v/>
      </c>
      <c r="BZ156" s="27" t="str">
        <f t="shared" ref="BZ156:BZ158" si="92">IF(AND(C156&gt;0,U156="")," * No olvide digitar la variable Pueblos Originarios. Digite cero si no tiene.",IF(U156&gt;C156," * La variable Pueblos Originarios no puede ser mayor al Total.",""))</f>
        <v/>
      </c>
      <c r="CA156" s="27" t="str">
        <f t="shared" ref="CA156:CA158" si="93">IF(AND(C156&gt;0,V156="")," * No olvide digitar la variable Migrantes. Digite cero si no tiene.",IF(V156&gt;C156," * La variable Migrantes no puede ser mayor al Total.",""))</f>
        <v/>
      </c>
      <c r="CB156" s="27" t="str">
        <f t="shared" ref="CB156:CB158" si="94">IF(AND(E156&gt;0,OR(W156=""))," * No olvide digitar la variable Trans (Masculino). Digite cero si no tiene.",IF((W156)&gt;E156," * La variable Trans (Masculino) no puede ser mayor al Total Mujeres.",""))</f>
        <v/>
      </c>
      <c r="CC156" s="27" t="str">
        <f t="shared" ref="CC156:CC158" si="95">IF(AND(D156&gt;0,OR(X156=""))," * No olvide digitar la variable Trans (Femenino). Digite cero si no tiene.",IF((X156)&gt;D156," * La variable Trans (Femenino) no puede ser mayor al Total Hombres.",""))</f>
        <v/>
      </c>
      <c r="CF156" s="28">
        <f t="shared" ref="CF156:CF158" si="96">IF(AND(C156&gt;0,R156=""),1,IF(R156&gt;C156,1,0))</f>
        <v>0</v>
      </c>
      <c r="CG156" s="28">
        <f t="shared" ref="CG156:CG158" si="97">IF(AND(C156&gt;0,S156=""),1,IF(S156&gt;C156,1,0))</f>
        <v>0</v>
      </c>
      <c r="CH156" s="28">
        <f t="shared" ref="CH156:CH158" si="98">IF(AND(C156&gt;0,T156=""),1,IF(T156&gt;C156,1,0))</f>
        <v>0</v>
      </c>
      <c r="CI156" s="28">
        <f t="shared" ref="CI156:CI158" si="99">IF(AND(C156&gt;0,U156=""),1,IF(U156&gt;C156,1,0))</f>
        <v>0</v>
      </c>
      <c r="CJ156" s="28">
        <f t="shared" ref="CJ156:CJ158" si="100">IF(AND(C156&gt;0,V156=""),1,IF(V156&gt;C156,1,0))</f>
        <v>0</v>
      </c>
      <c r="CK156" s="28">
        <f t="shared" ref="CK156:CK158" si="101">IF(AND(E156&gt;0,OR(W156="")),1,IF((W156)&gt;E156,1,0))</f>
        <v>0</v>
      </c>
      <c r="CL156" s="28">
        <f t="shared" ref="CL156:CL158" si="102">IF(AND(D156&gt;0,OR(X156="")),1,IF((X156)&gt;D156,1,0))</f>
        <v>0</v>
      </c>
    </row>
    <row r="157" spans="1:90" x14ac:dyDescent="0.25">
      <c r="A157" s="1153"/>
      <c r="B157" s="332" t="s">
        <v>197</v>
      </c>
      <c r="C157" s="333">
        <f t="shared" ref="C157" si="103">SUM(D157:E157)</f>
        <v>0</v>
      </c>
      <c r="D157" s="334">
        <f>SUM(F157+H157+J157+L157)</f>
        <v>0</v>
      </c>
      <c r="E157" s="335">
        <f t="shared" ref="E157:E159" si="104">SUM(G157+I157+K157+M157)</f>
        <v>0</v>
      </c>
      <c r="F157" s="336"/>
      <c r="G157" s="337"/>
      <c r="H157" s="336"/>
      <c r="I157" s="337"/>
      <c r="J157" s="336"/>
      <c r="K157" s="337"/>
      <c r="L157" s="336"/>
      <c r="M157" s="338"/>
      <c r="N157" s="339"/>
      <c r="O157" s="339"/>
      <c r="P157" s="339"/>
      <c r="Q157" s="340"/>
      <c r="R157" s="339"/>
      <c r="S157" s="339"/>
      <c r="T157" s="339"/>
      <c r="U157" s="339"/>
      <c r="V157" s="339"/>
      <c r="W157" s="339"/>
      <c r="X157" s="339"/>
      <c r="Y157" t="str">
        <f t="shared" si="72"/>
        <v/>
      </c>
      <c r="BW157" s="27" t="str">
        <f t="shared" si="89"/>
        <v/>
      </c>
      <c r="BX157" s="27" t="str">
        <f t="shared" si="90"/>
        <v/>
      </c>
      <c r="BY157" s="27" t="str">
        <f t="shared" si="91"/>
        <v/>
      </c>
      <c r="BZ157" s="27" t="str">
        <f t="shared" si="92"/>
        <v/>
      </c>
      <c r="CA157" s="27" t="str">
        <f t="shared" si="93"/>
        <v/>
      </c>
      <c r="CB157" s="27" t="str">
        <f t="shared" si="94"/>
        <v/>
      </c>
      <c r="CC157" s="27" t="str">
        <f t="shared" si="95"/>
        <v/>
      </c>
      <c r="CF157" s="28">
        <f t="shared" si="96"/>
        <v>0</v>
      </c>
      <c r="CG157" s="28">
        <f t="shared" si="97"/>
        <v>0</v>
      </c>
      <c r="CH157" s="28">
        <f t="shared" si="98"/>
        <v>0</v>
      </c>
      <c r="CI157" s="28">
        <f t="shared" si="99"/>
        <v>0</v>
      </c>
      <c r="CJ157" s="28">
        <f t="shared" si="100"/>
        <v>0</v>
      </c>
      <c r="CK157" s="28">
        <f t="shared" si="101"/>
        <v>0</v>
      </c>
      <c r="CL157" s="28">
        <f t="shared" si="102"/>
        <v>0</v>
      </c>
    </row>
    <row r="158" spans="1:90" x14ac:dyDescent="0.25">
      <c r="A158" s="1153"/>
      <c r="B158" s="332" t="s">
        <v>169</v>
      </c>
      <c r="C158" s="341">
        <f>SUM(D158:E158)</f>
        <v>0</v>
      </c>
      <c r="D158" s="342">
        <f>SUM(F158+H158+J158+L158)</f>
        <v>0</v>
      </c>
      <c r="E158" s="343">
        <f t="shared" si="104"/>
        <v>0</v>
      </c>
      <c r="F158" s="336"/>
      <c r="G158" s="337"/>
      <c r="H158" s="336"/>
      <c r="I158" s="337"/>
      <c r="J158" s="336"/>
      <c r="K158" s="337"/>
      <c r="L158" s="336"/>
      <c r="M158" s="338"/>
      <c r="N158" s="339"/>
      <c r="O158" s="339"/>
      <c r="P158" s="339"/>
      <c r="Q158" s="340"/>
      <c r="R158" s="339"/>
      <c r="S158" s="339"/>
      <c r="T158" s="339"/>
      <c r="U158" s="339"/>
      <c r="V158" s="339"/>
      <c r="W158" s="339"/>
      <c r="X158" s="339"/>
      <c r="Y158" t="str">
        <f t="shared" si="72"/>
        <v/>
      </c>
      <c r="BW158" s="27" t="str">
        <f t="shared" si="89"/>
        <v/>
      </c>
      <c r="BX158" s="27" t="str">
        <f t="shared" si="90"/>
        <v/>
      </c>
      <c r="BY158" s="27" t="str">
        <f t="shared" si="91"/>
        <v/>
      </c>
      <c r="BZ158" s="27" t="str">
        <f t="shared" si="92"/>
        <v/>
      </c>
      <c r="CA158" s="27" t="str">
        <f t="shared" si="93"/>
        <v/>
      </c>
      <c r="CB158" s="27" t="str">
        <f t="shared" si="94"/>
        <v/>
      </c>
      <c r="CC158" s="27" t="str">
        <f t="shared" si="95"/>
        <v/>
      </c>
      <c r="CF158" s="28">
        <f t="shared" si="96"/>
        <v>0</v>
      </c>
      <c r="CG158" s="28">
        <f t="shared" si="97"/>
        <v>0</v>
      </c>
      <c r="CH158" s="28">
        <f t="shared" si="98"/>
        <v>0</v>
      </c>
      <c r="CI158" s="28">
        <f t="shared" si="99"/>
        <v>0</v>
      </c>
      <c r="CJ158" s="28">
        <f t="shared" si="100"/>
        <v>0</v>
      </c>
      <c r="CK158" s="28">
        <f t="shared" si="101"/>
        <v>0</v>
      </c>
      <c r="CL158" s="28">
        <f t="shared" si="102"/>
        <v>0</v>
      </c>
    </row>
    <row r="159" spans="1:90" x14ac:dyDescent="0.25">
      <c r="A159" s="1661"/>
      <c r="B159" s="345" t="s">
        <v>47</v>
      </c>
      <c r="C159" s="341">
        <f>SUM(D159:E159)</f>
        <v>0</v>
      </c>
      <c r="D159" s="342">
        <f>SUM(F159+H159+J159+L159)</f>
        <v>0</v>
      </c>
      <c r="E159" s="343">
        <f t="shared" si="104"/>
        <v>0</v>
      </c>
      <c r="F159" s="392">
        <f t="shared" ref="F159:Q159" si="105">SUM(F156:F158)</f>
        <v>0</v>
      </c>
      <c r="G159" s="350">
        <f t="shared" si="105"/>
        <v>0</v>
      </c>
      <c r="H159" s="392">
        <f t="shared" si="105"/>
        <v>0</v>
      </c>
      <c r="I159" s="350">
        <f t="shared" si="105"/>
        <v>0</v>
      </c>
      <c r="J159" s="392">
        <f t="shared" si="105"/>
        <v>0</v>
      </c>
      <c r="K159" s="350">
        <f t="shared" si="105"/>
        <v>0</v>
      </c>
      <c r="L159" s="392">
        <f t="shared" si="105"/>
        <v>0</v>
      </c>
      <c r="M159" s="351">
        <f t="shared" si="105"/>
        <v>0</v>
      </c>
      <c r="N159" s="352">
        <f t="shared" si="105"/>
        <v>0</v>
      </c>
      <c r="O159" s="352">
        <f t="shared" si="105"/>
        <v>0</v>
      </c>
      <c r="P159" s="352">
        <f t="shared" si="105"/>
        <v>0</v>
      </c>
      <c r="Q159" s="393">
        <f t="shared" si="105"/>
        <v>0</v>
      </c>
      <c r="R159" s="352">
        <f>SUM(R156:R158)</f>
        <v>0</v>
      </c>
      <c r="S159" s="352">
        <f t="shared" ref="S159:X159" si="106">SUM(S156:S158)</f>
        <v>0</v>
      </c>
      <c r="T159" s="352">
        <f t="shared" si="106"/>
        <v>0</v>
      </c>
      <c r="U159" s="352">
        <f t="shared" si="106"/>
        <v>0</v>
      </c>
      <c r="V159" s="352">
        <f t="shared" si="106"/>
        <v>0</v>
      </c>
      <c r="W159" s="352">
        <f t="shared" si="106"/>
        <v>0</v>
      </c>
      <c r="X159" s="352">
        <f t="shared" si="106"/>
        <v>0</v>
      </c>
    </row>
    <row r="160" spans="1:90" x14ac:dyDescent="0.25">
      <c r="A160" s="1153" t="s">
        <v>48</v>
      </c>
      <c r="B160" s="1153"/>
      <c r="C160" s="341">
        <f>SUM(D160:E160)</f>
        <v>0</v>
      </c>
      <c r="D160" s="342">
        <f>SUM(F160+H160+J160+L160)</f>
        <v>0</v>
      </c>
      <c r="E160" s="343">
        <f>SUM(G160+I160+K160+M160)</f>
        <v>0</v>
      </c>
      <c r="F160" s="394"/>
      <c r="G160" s="358"/>
      <c r="H160" s="394"/>
      <c r="I160" s="358"/>
      <c r="J160" s="394"/>
      <c r="K160" s="358"/>
      <c r="L160" s="394"/>
      <c r="M160" s="359"/>
      <c r="N160" s="358"/>
      <c r="O160" s="358"/>
      <c r="P160" s="358"/>
      <c r="Q160" s="395"/>
      <c r="R160" s="358"/>
      <c r="S160" s="358"/>
      <c r="T160" s="358"/>
      <c r="U160" s="358"/>
      <c r="V160" s="358"/>
      <c r="W160" s="358"/>
      <c r="X160" s="358"/>
      <c r="Y160" t="str">
        <f>BW160&amp;BX160&amp;BY160&amp;BZ160&amp;CA160&amp;CB160&amp;CC160</f>
        <v/>
      </c>
      <c r="BW160" s="27" t="str">
        <f>IF(AND(C160&gt;0,R160="")," * No olvide digitar la variable Beneficiarios. Digite cero si no tiene.",IF(R160&gt;C160," * La variable Beneficiarios no puede ser mayor al Total.",""))</f>
        <v/>
      </c>
      <c r="BX160" s="27" t="str">
        <f>IF(AND(C160&gt;0,S160="")," * No olvide digitar la variable Niños, Niñas, Adolescentes y Jóvenes Mejor Niñez. Digite cero si no tiene.",IF(S160&gt;C160," * La variable Niños, Niñas, Adolescentes y Jóvenes Mejor Niñez no puede ser mayor al Total.",""))</f>
        <v/>
      </c>
      <c r="BY160" s="27" t="str">
        <f>IF(AND(C160&gt;0,T160="")," * No olvide digitar la variable Niños, Niñas, Adolescentes y Jóvenes SENAME. Digite cero si no tiene.",IF(T160&gt;C160," * La variable Niños, Niñas, Adolescentes y Jóvenes SENAME no puede ser mayor al Total.",""))</f>
        <v/>
      </c>
      <c r="BZ160" s="27" t="str">
        <f>IF(AND(C160&gt;0,U160="")," * No olvide digitar la variable Pueblos Originarios. Digite cero si no tiene.",IF(U160&gt;C160," * La variable Pueblos Originarios no puede ser mayor al Total.",""))</f>
        <v/>
      </c>
      <c r="CA160" s="27" t="str">
        <f>IF(AND(C160&gt;0,V160="")," * No olvide digitar la variable Migrantes. Digite cero si no tiene.",IF(V160&gt;C160," * La variable Migrantes no puede ser mayor al Total.",""))</f>
        <v/>
      </c>
      <c r="CB160" s="27" t="str">
        <f>IF(AND(E160&gt;0,OR(W160=""))," * No olvide digitar la variable Trans (Masculino). Digite cero si no tiene.",IF((W160)&gt;E160," * La variable Trans (Masculino) no puede ser mayor al Total Mujeres.",""))</f>
        <v/>
      </c>
      <c r="CC160" s="27" t="str">
        <f>IF(AND(D160&gt;0,OR(X160=""))," * No olvide digitar la variable Trans (Femenino). Digite cero si no tiene.",IF((X160)&gt;D160," * La variable Trans (Femenino) no puede ser mayor al Total Hombres.",""))</f>
        <v/>
      </c>
      <c r="CF160" s="28">
        <f>IF(AND(C160&gt;0,R160=""),1,IF(R160&gt;C160,1,0))</f>
        <v>0</v>
      </c>
      <c r="CG160" s="28">
        <f>IF(AND(C160&gt;0,S160=""),1,IF(S160&gt;C160,1,0))</f>
        <v>0</v>
      </c>
      <c r="CH160" s="28">
        <f>IF(AND(C160&gt;0,T160=""),1,IF(T160&gt;C160,1,0))</f>
        <v>0</v>
      </c>
      <c r="CI160" s="28">
        <f>IF(AND(C160&gt;0,U160=""),1,IF(U160&gt;C160,1,0))</f>
        <v>0</v>
      </c>
      <c r="CJ160" s="28">
        <f>IF(AND(C160&gt;0,V160=""),1,IF(V160&gt;C160,1,0))</f>
        <v>0</v>
      </c>
      <c r="CK160" s="28">
        <f>IF(AND(E160&gt;0,OR(W160="")),1,IF((W160)&gt;E160,1,0))</f>
        <v>0</v>
      </c>
      <c r="CL160" s="28">
        <f>IF(AND(D160&gt;0,OR(X160="")),1,IF((X160)&gt;D160,1,0))</f>
        <v>0</v>
      </c>
    </row>
    <row r="161" spans="1:4" x14ac:dyDescent="0.25">
      <c r="A161" s="361" t="s">
        <v>199</v>
      </c>
      <c r="B161" s="1662"/>
      <c r="C161" s="1662"/>
      <c r="D161" s="1662"/>
    </row>
    <row r="162" spans="1:4" ht="15" customHeight="1" x14ac:dyDescent="0.25">
      <c r="A162" s="1139" t="s">
        <v>104</v>
      </c>
      <c r="B162" s="1139" t="s">
        <v>105</v>
      </c>
      <c r="C162" s="1154" t="s">
        <v>200</v>
      </c>
      <c r="D162" s="1151" t="s">
        <v>201</v>
      </c>
    </row>
    <row r="163" spans="1:4" x14ac:dyDescent="0.25">
      <c r="A163" s="1659"/>
      <c r="B163" s="1659"/>
      <c r="C163" s="1663"/>
      <c r="D163" s="1152"/>
    </row>
    <row r="164" spans="1:4" x14ac:dyDescent="0.25">
      <c r="A164" s="363" t="s">
        <v>108</v>
      </c>
      <c r="B164" s="364"/>
      <c r="C164" s="365"/>
      <c r="D164" s="366"/>
    </row>
    <row r="165" spans="1:4" x14ac:dyDescent="0.25">
      <c r="A165" s="367" t="s">
        <v>202</v>
      </c>
      <c r="B165" s="368"/>
      <c r="C165" s="369"/>
      <c r="D165" s="370"/>
    </row>
    <row r="166" spans="1:4" x14ac:dyDescent="0.25">
      <c r="A166" s="371" t="s">
        <v>203</v>
      </c>
      <c r="B166" s="372"/>
      <c r="C166" s="373"/>
      <c r="D166" s="374"/>
    </row>
    <row r="197" spans="1:2" x14ac:dyDescent="0.25">
      <c r="A197" s="375">
        <f>SUM(C12:C26,B30:B32,E30:E32,B36:B38,E36:E38,C41:C44,C49:C50,C55:C76,B80:I83,B86:D92,B101:F101,B106:B108,B112:E112,B116:B118,B122,C127:C130,B135:B142,B146:C147,C152:C160,B164:D166)</f>
        <v>1711</v>
      </c>
      <c r="B197" s="376">
        <f>SUM(CF12:CM160)</f>
        <v>0</v>
      </c>
    </row>
  </sheetData>
  <mergeCells count="212">
    <mergeCell ref="A6:W6"/>
    <mergeCell ref="A9:A11"/>
    <mergeCell ref="B9:B11"/>
    <mergeCell ref="C9:E10"/>
    <mergeCell ref="F9:AM9"/>
    <mergeCell ref="AN9:AN11"/>
    <mergeCell ref="F10:G10"/>
    <mergeCell ref="H10:I10"/>
    <mergeCell ref="J10:K10"/>
    <mergeCell ref="L10:M10"/>
    <mergeCell ref="AT10:AT11"/>
    <mergeCell ref="AU10:AU11"/>
    <mergeCell ref="A12:A22"/>
    <mergeCell ref="A23:B23"/>
    <mergeCell ref="A25:A26"/>
    <mergeCell ref="Z10:AA10"/>
    <mergeCell ref="AB10:AC10"/>
    <mergeCell ref="AD10:AE10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AO9:AO11"/>
    <mergeCell ref="AP9:AP11"/>
    <mergeCell ref="AQ9:AQ11"/>
    <mergeCell ref="AR9:AR11"/>
    <mergeCell ref="AS9:AS11"/>
    <mergeCell ref="AT9:AU9"/>
    <mergeCell ref="T28:U28"/>
    <mergeCell ref="V28:W28"/>
    <mergeCell ref="A28:A29"/>
    <mergeCell ref="B28:B29"/>
    <mergeCell ref="C28:D28"/>
    <mergeCell ref="E28:G28"/>
    <mergeCell ref="H28:I28"/>
    <mergeCell ref="J28:K28"/>
    <mergeCell ref="AL10:AM10"/>
    <mergeCell ref="AS28:AS29"/>
    <mergeCell ref="AT28:AT29"/>
    <mergeCell ref="AU28:AU29"/>
    <mergeCell ref="A34:A35"/>
    <mergeCell ref="B34:B35"/>
    <mergeCell ref="C34:D34"/>
    <mergeCell ref="E34:G34"/>
    <mergeCell ref="H34:M34"/>
    <mergeCell ref="AJ28:AK28"/>
    <mergeCell ref="AL28:AM28"/>
    <mergeCell ref="AN28:AO28"/>
    <mergeCell ref="AP28:AP29"/>
    <mergeCell ref="AQ28:AQ29"/>
    <mergeCell ref="AR28:AR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A41:A42"/>
    <mergeCell ref="A43:A44"/>
    <mergeCell ref="A46:B48"/>
    <mergeCell ref="C46:E47"/>
    <mergeCell ref="F46:AK46"/>
    <mergeCell ref="AL46:AL48"/>
    <mergeCell ref="V47:W47"/>
    <mergeCell ref="X47:Y47"/>
    <mergeCell ref="Z47:AA47"/>
    <mergeCell ref="AB47:AC47"/>
    <mergeCell ref="AM46:AM48"/>
    <mergeCell ref="AN46:AN48"/>
    <mergeCell ref="F47:G47"/>
    <mergeCell ref="H47:I47"/>
    <mergeCell ref="J47:K47"/>
    <mergeCell ref="L47:M47"/>
    <mergeCell ref="N47:O47"/>
    <mergeCell ref="P47:Q47"/>
    <mergeCell ref="R47:S47"/>
    <mergeCell ref="T47:U47"/>
    <mergeCell ref="AD47:AE47"/>
    <mergeCell ref="AF47:AG47"/>
    <mergeCell ref="AH47:AI47"/>
    <mergeCell ref="AJ47:AK47"/>
    <mergeCell ref="A51:M51"/>
    <mergeCell ref="A52:B54"/>
    <mergeCell ref="C52:E53"/>
    <mergeCell ref="F52:AK52"/>
    <mergeCell ref="V53:W53"/>
    <mergeCell ref="X53:Y53"/>
    <mergeCell ref="AF53:AG53"/>
    <mergeCell ref="AH53:AI53"/>
    <mergeCell ref="AJ53:AK53"/>
    <mergeCell ref="AL52:AL54"/>
    <mergeCell ref="AM52:AM54"/>
    <mergeCell ref="F53:G53"/>
    <mergeCell ref="H53:I53"/>
    <mergeCell ref="J53:K53"/>
    <mergeCell ref="L53:M53"/>
    <mergeCell ref="N53:O53"/>
    <mergeCell ref="P53:Q53"/>
    <mergeCell ref="R53:S53"/>
    <mergeCell ref="T53:U53"/>
    <mergeCell ref="A55:A60"/>
    <mergeCell ref="A61:A62"/>
    <mergeCell ref="A63:A66"/>
    <mergeCell ref="A67:A68"/>
    <mergeCell ref="A69:A70"/>
    <mergeCell ref="A71:A76"/>
    <mergeCell ref="Z53:AA53"/>
    <mergeCell ref="AB53:AC53"/>
    <mergeCell ref="AD53:AE53"/>
    <mergeCell ref="A78:A79"/>
    <mergeCell ref="B78:C78"/>
    <mergeCell ref="D78:E78"/>
    <mergeCell ref="F78:G78"/>
    <mergeCell ref="H78:I78"/>
    <mergeCell ref="A94:A95"/>
    <mergeCell ref="B94:B95"/>
    <mergeCell ref="C94:C95"/>
    <mergeCell ref="D94:D95"/>
    <mergeCell ref="E94:F94"/>
    <mergeCell ref="A103:A105"/>
    <mergeCell ref="B103:D104"/>
    <mergeCell ref="E103:M103"/>
    <mergeCell ref="O103:O105"/>
    <mergeCell ref="P103:P105"/>
    <mergeCell ref="E104:F104"/>
    <mergeCell ref="G104:H104"/>
    <mergeCell ref="I104:J104"/>
    <mergeCell ref="K104:L104"/>
    <mergeCell ref="M104:N104"/>
    <mergeCell ref="G114:H114"/>
    <mergeCell ref="I114:J114"/>
    <mergeCell ref="A120:A121"/>
    <mergeCell ref="B120:B121"/>
    <mergeCell ref="C120:D120"/>
    <mergeCell ref="E120:F120"/>
    <mergeCell ref="G120:I120"/>
    <mergeCell ref="A110:A111"/>
    <mergeCell ref="B110:D110"/>
    <mergeCell ref="E110:E111"/>
    <mergeCell ref="A114:A115"/>
    <mergeCell ref="B114:D114"/>
    <mergeCell ref="E114:F114"/>
    <mergeCell ref="F125:G125"/>
    <mergeCell ref="H125:I125"/>
    <mergeCell ref="J125:K125"/>
    <mergeCell ref="L125:M125"/>
    <mergeCell ref="N125:O125"/>
    <mergeCell ref="P125:Q125"/>
    <mergeCell ref="R125:S125"/>
    <mergeCell ref="A124:A126"/>
    <mergeCell ref="B124:B126"/>
    <mergeCell ref="C124:E125"/>
    <mergeCell ref="F124:AM124"/>
    <mergeCell ref="T125:U125"/>
    <mergeCell ref="V125:W125"/>
    <mergeCell ref="X125:Y125"/>
    <mergeCell ref="Z125:AA125"/>
    <mergeCell ref="AB125:AC125"/>
    <mergeCell ref="AD125:AE125"/>
    <mergeCell ref="AF125:AG125"/>
    <mergeCell ref="AH125:AI125"/>
    <mergeCell ref="AJ125:AK125"/>
    <mergeCell ref="AL125:AM125"/>
    <mergeCell ref="AP124:AP126"/>
    <mergeCell ref="AQ124:AQ126"/>
    <mergeCell ref="AR124:AR126"/>
    <mergeCell ref="AN124:AN126"/>
    <mergeCell ref="AO124:AO126"/>
    <mergeCell ref="A148:E148"/>
    <mergeCell ref="A149:A151"/>
    <mergeCell ref="B149:B151"/>
    <mergeCell ref="C149:E150"/>
    <mergeCell ref="F149:M149"/>
    <mergeCell ref="N149:N151"/>
    <mergeCell ref="A127:A130"/>
    <mergeCell ref="A132:A134"/>
    <mergeCell ref="B132:F132"/>
    <mergeCell ref="G132:G134"/>
    <mergeCell ref="H132:I133"/>
    <mergeCell ref="B133:B134"/>
    <mergeCell ref="C133:F133"/>
    <mergeCell ref="W149:X149"/>
    <mergeCell ref="F150:G150"/>
    <mergeCell ref="H150:I150"/>
    <mergeCell ref="J150:K150"/>
    <mergeCell ref="L150:M150"/>
    <mergeCell ref="W150:W151"/>
    <mergeCell ref="X150:X151"/>
    <mergeCell ref="O149:O151"/>
    <mergeCell ref="P149:P151"/>
    <mergeCell ref="Q149:Q151"/>
    <mergeCell ref="R149:R151"/>
    <mergeCell ref="S149:S151"/>
    <mergeCell ref="T149:T151"/>
    <mergeCell ref="D162:D163"/>
    <mergeCell ref="A152:A154"/>
    <mergeCell ref="A156:A158"/>
    <mergeCell ref="A160:B160"/>
    <mergeCell ref="A162:A163"/>
    <mergeCell ref="B162:B163"/>
    <mergeCell ref="C162:C163"/>
    <mergeCell ref="U149:U151"/>
    <mergeCell ref="V149:V151"/>
  </mergeCells>
  <dataValidations count="2">
    <dataValidation type="whole" operator="greaterThanOrEqual" allowBlank="1" showInputMessage="1" showErrorMessage="1" sqref="C30:AU31 C36:M37 C41:C44 F55:AM76 B80:I83 B86:D92 B96:F100 E106:P108 B112:E112 E116:J118 C122:I122 F127:AR129 C135:I142 B146:C147 F12:AU26 F49:AN50 F152:X154 F156:X158 F160:X160 B164:D166">
      <formula1>0</formula1>
    </dataValidation>
    <dataValidation type="whole" allowBlank="1" showInputMessage="1" showErrorMessage="1" sqref="F148:AS148 S149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2024-03-18T17:46:19Z</dcterms:created>
  <dcterms:modified xsi:type="dcterms:W3CDTF">2025-01-20T11:42:54Z</dcterms:modified>
</cp:coreProperties>
</file>